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6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7.xml" ContentType="application/vnd.openxmlformats-officedocument.drawing+xml"/>
  <Override PartName="/xl/charts/chart22.xml" ContentType="application/vnd.openxmlformats-officedocument.drawingml.chart+xml"/>
  <Override PartName="/xl/drawings/drawing18.xml" ContentType="application/vnd.openxmlformats-officedocument.drawingml.chartshapes+xml"/>
  <Override PartName="/xl/charts/chart23.xml" ContentType="application/vnd.openxmlformats-officedocument.drawingml.chart+xml"/>
  <Override PartName="/xl/drawings/drawing19.xml" ContentType="application/vnd.openxmlformats-officedocument.drawingml.chartshapes+xml"/>
  <Override PartName="/xl/charts/chart24.xml" ContentType="application/vnd.openxmlformats-officedocument.drawingml.chart+xml"/>
  <Override PartName="/xl/drawings/drawing20.xml" ContentType="application/vnd.openxmlformats-officedocument.drawingml.chartshapes+xml"/>
  <Override PartName="/xl/charts/chart25.xml" ContentType="application/vnd.openxmlformats-officedocument.drawingml.chart+xml"/>
  <Override PartName="/xl/drawings/drawing21.xml" ContentType="application/vnd.openxmlformats-officedocument.drawingml.chartshapes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22.xml" ContentType="application/vnd.openxmlformats-officedocument.drawingml.chartshapes+xml"/>
  <Override PartName="/xl/charts/chart28.xml" ContentType="application/vnd.openxmlformats-officedocument.drawingml.chart+xml"/>
  <Override PartName="/xl/drawings/drawing23.xml" ContentType="application/vnd.openxmlformats-officedocument.drawingml.chartshapes+xml"/>
  <Override PartName="/xl/charts/chart29.xml" ContentType="application/vnd.openxmlformats-officedocument.drawingml.chart+xml"/>
  <Override PartName="/xl/drawings/drawing24.xml" ContentType="application/vnd.openxmlformats-officedocument.drawingml.chartshapes+xml"/>
  <Override PartName="/xl/charts/chart30.xml" ContentType="application/vnd.openxmlformats-officedocument.drawingml.chart+xml"/>
  <Override PartName="/xl/drawings/drawing25.xml" ContentType="application/vnd.openxmlformats-officedocument.drawingml.chartshapes+xml"/>
  <Override PartName="/xl/charts/chart31.xml" ContentType="application/vnd.openxmlformats-officedocument.drawingml.chart+xml"/>
  <Override PartName="/xl/drawings/drawing26.xml" ContentType="application/vnd.openxmlformats-officedocument.drawingml.chartshapes+xml"/>
  <Override PartName="/xl/charts/chart32.xml" ContentType="application/vnd.openxmlformats-officedocument.drawingml.chart+xml"/>
  <Override PartName="/xl/drawings/drawing27.xml" ContentType="application/vnd.openxmlformats-officedocument.drawingml.chartshapes+xml"/>
  <Override PartName="/xl/charts/chart33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34.xml" ContentType="application/vnd.openxmlformats-officedocument.drawingml.chart+xml"/>
  <Override PartName="/xl/drawings/drawing30.xml" ContentType="application/vnd.openxmlformats-officedocument.drawingml.chartshapes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31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32.xml" ContentType="application/vnd.openxmlformats-officedocument.drawing+xml"/>
  <Override PartName="/xl/charts/chart40.xml" ContentType="application/vnd.openxmlformats-officedocument.drawingml.chart+xml"/>
  <Override PartName="/xl/drawings/drawing33.xml" ContentType="application/vnd.openxmlformats-officedocument.drawingml.chartshapes+xml"/>
  <Override PartName="/xl/charts/chart41.xml" ContentType="application/vnd.openxmlformats-officedocument.drawingml.chart+xml"/>
  <Override PartName="/xl/drawings/drawing34.xml" ContentType="application/vnd.openxmlformats-officedocument.drawingml.chartshapes+xml"/>
  <Override PartName="/xl/charts/chart42.xml" ContentType="application/vnd.openxmlformats-officedocument.drawingml.chart+xml"/>
  <Override PartName="/xl/drawings/drawing35.xml" ContentType="application/vnd.openxmlformats-officedocument.drawingml.chartshapes+xml"/>
  <Override PartName="/xl/charts/chart43.xml" ContentType="application/vnd.openxmlformats-officedocument.drawingml.chart+xml"/>
  <Override PartName="/xl/drawings/drawing36.xml" ContentType="application/vnd.openxmlformats-officedocument.drawingml.chartshapes+xml"/>
  <Override PartName="/xl/charts/chart44.xml" ContentType="application/vnd.openxmlformats-officedocument.drawingml.chart+xml"/>
  <Override PartName="/xl/drawings/drawing37.xml" ContentType="application/vnd.openxmlformats-officedocument.drawingml.chartshapes+xml"/>
  <Override PartName="/xl/charts/chart45.xml" ContentType="application/vnd.openxmlformats-officedocument.drawingml.chart+xml"/>
  <Override PartName="/xl/drawings/drawing38.xml" ContentType="application/vnd.openxmlformats-officedocument.drawingml.chartshapes+xml"/>
  <Override PartName="/xl/charts/chart46.xml" ContentType="application/vnd.openxmlformats-officedocument.drawingml.chart+xml"/>
  <Override PartName="/xl/drawings/drawing39.xml" ContentType="application/vnd.openxmlformats-officedocument.drawingml.chartshapes+xml"/>
  <Override PartName="/xl/charts/chart47.xml" ContentType="application/vnd.openxmlformats-officedocument.drawingml.chart+xml"/>
  <Override PartName="/xl/drawings/drawing40.xml" ContentType="application/vnd.openxmlformats-officedocument.drawingml.chartshapes+xml"/>
  <Override PartName="/xl/charts/chart48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43.xml" ContentType="application/vnd.openxmlformats-officedocument.drawing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44.xml" ContentType="application/vnd.openxmlformats-officedocument.drawing+xml"/>
  <Override PartName="/xl/charts/chart57.xml" ContentType="application/vnd.openxmlformats-officedocument.drawingml.chart+xml"/>
  <Override PartName="/xl/drawings/drawing45.xml" ContentType="application/vnd.openxmlformats-officedocument.drawing+xml"/>
  <Override PartName="/xl/charts/chart58.xml" ContentType="application/vnd.openxmlformats-officedocument.drawingml.chart+xml"/>
  <Override PartName="/xl/drawings/drawing46.xml" ContentType="application/vnd.openxmlformats-officedocument.drawing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47.xml" ContentType="application/vnd.openxmlformats-officedocument.drawing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48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drawings/drawing49.xml" ContentType="application/vnd.openxmlformats-officedocument.drawing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50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Y:\dpe\DOC_DIFUSION\ANUARIOS\ANUARIO 2022\03. Capitulo 3 Generacion 2022\"/>
    </mc:Choice>
  </mc:AlternateContent>
  <xr:revisionPtr revIDLastSave="0" documentId="13_ncr:1_{9ABBB9DC-20A3-46F4-A8A8-3EBC4BCA7AA7}" xr6:coauthVersionLast="47" xr6:coauthVersionMax="47" xr10:uidLastSave="{00000000-0000-0000-0000-000000000000}"/>
  <bookViews>
    <workbookView xWindow="-120" yWindow="-120" windowWidth="38640" windowHeight="15840" tabRatio="888" xr2:uid="{00000000-000D-0000-FFFF-FFFF00000000}"/>
  </bookViews>
  <sheets>
    <sheet name="3.1" sheetId="1" r:id="rId1"/>
    <sheet name="3.1.2" sheetId="2" r:id="rId2"/>
    <sheet name="3.2.1" sheetId="3" r:id="rId3"/>
    <sheet name="3.2.1.2 y 3.2.1.3" sheetId="4" r:id="rId4"/>
    <sheet name="3.2.2.1 - 3.2.2.2" sheetId="5" r:id="rId5"/>
    <sheet name="3.2.2.3" sheetId="6" r:id="rId6"/>
    <sheet name="3.2.3.1" sheetId="7" r:id="rId7"/>
    <sheet name="3.2.3.2" sheetId="8" r:id="rId8"/>
    <sheet name="3.3.1" sheetId="9" r:id="rId9"/>
    <sheet name="3.3.2.1 (PI)" sheetId="11" r:id="rId10"/>
    <sheet name="3.3.2.1 (Graf)" sheetId="12" r:id="rId11"/>
    <sheet name="3.3.2.2 (PI)" sheetId="13" r:id="rId12"/>
    <sheet name="3.3.2.2 (Graf) y 3.3.2.3" sheetId="14" r:id="rId13"/>
    <sheet name="3.4.1 PE" sheetId="15" r:id="rId14"/>
    <sheet name="3.4.2.1 (PE)" sheetId="16" r:id="rId15"/>
    <sheet name="3.4.2.1 (Graf)" sheetId="17" r:id="rId16"/>
    <sheet name="3.4.2.2" sheetId="18" r:id="rId17"/>
    <sheet name="3.4.2.2 - 3.4.2.3" sheetId="19" r:id="rId18"/>
    <sheet name="3.5.1" sheetId="20" r:id="rId19"/>
    <sheet name="3.5.2.1" sheetId="21" r:id="rId20"/>
    <sheet name="3.5.2.1 GRAF" sheetId="22" r:id="rId21"/>
    <sheet name="3.5.2.2" sheetId="23" r:id="rId22"/>
    <sheet name="3.5.2.2 - 3.5.2.3" sheetId="24" r:id="rId23"/>
    <sheet name="3.5.3.1.1" sheetId="25" r:id="rId24"/>
    <sheet name="3.5.3.1.1 GRAF" sheetId="26" r:id="rId25"/>
    <sheet name="3.5.3.1.2" sheetId="27" r:id="rId26"/>
    <sheet name="3.5.3.1.3" sheetId="28" r:id="rId27"/>
    <sheet name="3.5.3.2.1" sheetId="29" r:id="rId28"/>
    <sheet name="3.5.3.2.1 Graf" sheetId="30" r:id="rId29"/>
    <sheet name="3.5.3.2.2" sheetId="31" r:id="rId30"/>
    <sheet name="3.5.3.2.2 Graf" sheetId="32" r:id="rId31"/>
    <sheet name="3.6.1 - 3.6.2" sheetId="33" r:id="rId32"/>
    <sheet name="3.6.3" sheetId="34" state="hidden" r:id="rId33"/>
    <sheet name="3.6.3.2" sheetId="35" r:id="rId34"/>
    <sheet name="3.6.3.2.3.1" sheetId="36" r:id="rId35"/>
    <sheet name="3.6.3.2.3.2" sheetId="37" r:id="rId36"/>
    <sheet name="3.6.3.2.4" sheetId="38" r:id="rId37"/>
    <sheet name="3.6.3.2.5" sheetId="39" r:id="rId38"/>
  </sheets>
  <externalReferences>
    <externalReference r:id="rId39"/>
    <externalReference r:id="rId40"/>
    <externalReference r:id="rId41"/>
    <externalReference r:id="rId42"/>
    <externalReference r:id="rId43"/>
  </externalReferences>
  <definedNames>
    <definedName name="_xlnm._FilterDatabase" localSheetId="6" hidden="1">'3.2.3.1'!#REF!</definedName>
    <definedName name="_xlnm._FilterDatabase" localSheetId="9" hidden="1">'3.3.2.1 (PI)'!$B$5:$P$94</definedName>
    <definedName name="_xlnm._FilterDatabase" localSheetId="11" hidden="1">'3.3.2.2 (PI)'!$B$3:$J$99</definedName>
    <definedName name="_xlnm._FilterDatabase" localSheetId="16" hidden="1">'3.4.2.2'!$L$3:$L$97</definedName>
    <definedName name="_xlnm._FilterDatabase" localSheetId="19" hidden="1">'3.5.2.1'!$B$4:$Q$88</definedName>
    <definedName name="_xlnm._FilterDatabase" localSheetId="21" hidden="1">'3.5.2.2'!$B$4:$K$84</definedName>
    <definedName name="_xlnm._FilterDatabase" localSheetId="27" hidden="1">'3.5.3.2.1'!$B$5:$Q$354</definedName>
    <definedName name="_xlnm._FilterDatabase" localSheetId="29" hidden="1">'3.5.3.2.2'!$B$3:$Q$292</definedName>
    <definedName name="_xlnm._FilterDatabase" localSheetId="34" hidden="1">'3.6.3.2.3.1'!$B$4:$Q$50</definedName>
    <definedName name="_xlnm._FilterDatabase" localSheetId="35" hidden="1">'3.6.3.2.3.2'!$B$6:$Q$107</definedName>
    <definedName name="_xlnm._FilterDatabase" localSheetId="37" hidden="1">'3.6.3.2.5'!$B$3:$N$492</definedName>
    <definedName name="AMAZONAS" localSheetId="6">#REF!</definedName>
    <definedName name="AMAZONAS" localSheetId="7">#REF!</definedName>
    <definedName name="AMAZONAS" localSheetId="10">#REF!</definedName>
    <definedName name="AMAZONAS" localSheetId="9">#REF!</definedName>
    <definedName name="AMAZONAS" localSheetId="12">#REF!</definedName>
    <definedName name="AMAZONAS" localSheetId="11">#REF!</definedName>
    <definedName name="AMAZONAS" localSheetId="15">#REF!</definedName>
    <definedName name="AMAZONAS" localSheetId="14">#REF!</definedName>
    <definedName name="AMAZONAS" localSheetId="16">#REF!</definedName>
    <definedName name="AMAZONAS" localSheetId="17">#REF!</definedName>
    <definedName name="AMAZONAS" localSheetId="19">#REF!</definedName>
    <definedName name="AMAZONAS" localSheetId="20">#REF!</definedName>
    <definedName name="AMAZONAS" localSheetId="21">#REF!</definedName>
    <definedName name="AMAZONAS" localSheetId="22">#REF!</definedName>
    <definedName name="AMAZONAS" localSheetId="23">#REF!</definedName>
    <definedName name="AMAZONAS" localSheetId="24">#REF!</definedName>
    <definedName name="AMAZONAS" localSheetId="25">#REF!</definedName>
    <definedName name="AMAZONAS" localSheetId="26">#REF!</definedName>
    <definedName name="AMAZONAS" localSheetId="27">#REF!</definedName>
    <definedName name="AMAZONAS" localSheetId="29">#REF!</definedName>
    <definedName name="AMAZONAS" localSheetId="31">#REF!</definedName>
    <definedName name="AMAZONAS" localSheetId="32">#REF!</definedName>
    <definedName name="AMAZONAS" localSheetId="33">#REF!</definedName>
    <definedName name="AMAZONAS" localSheetId="34">#REF!</definedName>
    <definedName name="AMAZONAS" localSheetId="35">#REF!</definedName>
    <definedName name="AMAZONAS" localSheetId="36">#REF!</definedName>
    <definedName name="AMAZONAS">#REF!</definedName>
    <definedName name="ANCASH" localSheetId="6">#REF!</definedName>
    <definedName name="ANCASH" localSheetId="7">#REF!</definedName>
    <definedName name="ANCASH" localSheetId="10">#REF!</definedName>
    <definedName name="ANCASH" localSheetId="9">#REF!</definedName>
    <definedName name="ANCASH" localSheetId="12">#REF!</definedName>
    <definedName name="ANCASH" localSheetId="11">#REF!</definedName>
    <definedName name="ANCASH" localSheetId="15">#REF!</definedName>
    <definedName name="ANCASH" localSheetId="14">#REF!</definedName>
    <definedName name="ANCASH" localSheetId="16">#REF!</definedName>
    <definedName name="ANCASH" localSheetId="17">#REF!</definedName>
    <definedName name="ANCASH" localSheetId="19">#REF!</definedName>
    <definedName name="ANCASH" localSheetId="20">#REF!</definedName>
    <definedName name="ANCASH" localSheetId="21">#REF!</definedName>
    <definedName name="ANCASH" localSheetId="22">#REF!</definedName>
    <definedName name="ANCASH" localSheetId="23">#REF!</definedName>
    <definedName name="ANCASH" localSheetId="24">#REF!</definedName>
    <definedName name="ANCASH" localSheetId="25">#REF!</definedName>
    <definedName name="ANCASH" localSheetId="26">#REF!</definedName>
    <definedName name="ANCASH" localSheetId="27">#REF!</definedName>
    <definedName name="ANCASH" localSheetId="29">#REF!</definedName>
    <definedName name="ANCASH" localSheetId="31">#REF!</definedName>
    <definedName name="ANCASH" localSheetId="32">#REF!</definedName>
    <definedName name="ANCASH" localSheetId="33">#REF!</definedName>
    <definedName name="ANCASH" localSheetId="34">#REF!</definedName>
    <definedName name="ANCASH" localSheetId="35">#REF!</definedName>
    <definedName name="ANCASH" localSheetId="36">#REF!</definedName>
    <definedName name="ANCASH">#REF!</definedName>
    <definedName name="APURIMAC" localSheetId="6">#REF!</definedName>
    <definedName name="APURIMAC" localSheetId="7">#REF!</definedName>
    <definedName name="APURIMAC" localSheetId="10">#REF!</definedName>
    <definedName name="APURIMAC" localSheetId="9">#REF!</definedName>
    <definedName name="APURIMAC" localSheetId="12">#REF!</definedName>
    <definedName name="APURIMAC" localSheetId="11">#REF!</definedName>
    <definedName name="APURIMAC" localSheetId="15">#REF!</definedName>
    <definedName name="APURIMAC" localSheetId="14">#REF!</definedName>
    <definedName name="APURIMAC" localSheetId="16">#REF!</definedName>
    <definedName name="APURIMAC" localSheetId="17">#REF!</definedName>
    <definedName name="APURIMAC" localSheetId="19">#REF!</definedName>
    <definedName name="APURIMAC" localSheetId="20">#REF!</definedName>
    <definedName name="APURIMAC" localSheetId="21">#REF!</definedName>
    <definedName name="APURIMAC" localSheetId="22">#REF!</definedName>
    <definedName name="APURIMAC" localSheetId="23">#REF!</definedName>
    <definedName name="APURIMAC" localSheetId="24">#REF!</definedName>
    <definedName name="APURIMAC" localSheetId="25">#REF!</definedName>
    <definedName name="APURIMAC" localSheetId="26">#REF!</definedName>
    <definedName name="APURIMAC" localSheetId="27">#REF!</definedName>
    <definedName name="APURIMAC" localSheetId="29">#REF!</definedName>
    <definedName name="APURIMAC" localSheetId="31">#REF!</definedName>
    <definedName name="APURIMAC" localSheetId="32">#REF!</definedName>
    <definedName name="APURIMAC" localSheetId="33">#REF!</definedName>
    <definedName name="APURIMAC" localSheetId="34">#REF!</definedName>
    <definedName name="APURIMAC" localSheetId="35">#REF!</definedName>
    <definedName name="APURIMAC" localSheetId="36">#REF!</definedName>
    <definedName name="APURIMAC">#REF!</definedName>
    <definedName name="_xlnm.Print_Area" localSheetId="0">'3.1'!$A$1:$E$97</definedName>
    <definedName name="_xlnm.Print_Area" localSheetId="1">'3.1.2'!$A$1:$E$100</definedName>
    <definedName name="_xlnm.Print_Area" localSheetId="2">'3.2.1'!$A$1:$N$99</definedName>
    <definedName name="_xlnm.Print_Area" localSheetId="3">'3.2.1.2 y 3.2.1.3'!$A$1:$I$146</definedName>
    <definedName name="_xlnm.Print_Area" localSheetId="4">'3.2.2.1 - 3.2.2.2'!$A$1:$G$90</definedName>
    <definedName name="_xlnm.Print_Area" localSheetId="5">'3.2.2.3'!$A$1:$I$78</definedName>
    <definedName name="_xlnm.Print_Area" localSheetId="6">'3.2.3.1'!$A$1:$H$108</definedName>
    <definedName name="_xlnm.Print_Area" localSheetId="7">'3.2.3.2'!$A$1:$I$113</definedName>
    <definedName name="_xlnm.Print_Area" localSheetId="8">'3.3.1'!$A$1:$J$75</definedName>
    <definedName name="_xlnm.Print_Area" localSheetId="10">'3.3.2.1 (Graf)'!$A$1:$M$143</definedName>
    <definedName name="_xlnm.Print_Area" localSheetId="9">'3.3.2.1 (PI)'!$A$1:$P$96</definedName>
    <definedName name="_xlnm.Print_Area" localSheetId="12">'3.3.2.2 (Graf) y 3.3.2.3'!$A$1:$O$88</definedName>
    <definedName name="_xlnm.Print_Area" localSheetId="11">'3.3.2.2 (PI)'!$A$1:$J$100</definedName>
    <definedName name="_xlnm.Print_Area" localSheetId="13">'3.4.1 PE'!$A$1:$L$75</definedName>
    <definedName name="_xlnm.Print_Area" localSheetId="15">'3.4.2.1 (Graf)'!$A$1:$L$89</definedName>
    <definedName name="_xlnm.Print_Area" localSheetId="14">'3.4.2.1 (PE)'!$A$1:$P$96</definedName>
    <definedName name="_xlnm.Print_Area" localSheetId="16">'3.4.2.2'!$A$1:$J$101</definedName>
    <definedName name="_xlnm.Print_Area" localSheetId="17">'3.4.2.2 - 3.4.2.3'!$A$1:$O$93</definedName>
    <definedName name="_xlnm.Print_Area" localSheetId="18">'3.5.1'!$A$1:$M$78</definedName>
    <definedName name="_xlnm.Print_Area" localSheetId="19">'3.5.2.1'!$A$1:$P$94</definedName>
    <definedName name="_xlnm.Print_Area" localSheetId="20">'3.5.2.1 GRAF'!$A$1:$I$145</definedName>
    <definedName name="_xlnm.Print_Area" localSheetId="21">'3.5.2.2'!$A$1:$J$100</definedName>
    <definedName name="_xlnm.Print_Area" localSheetId="22">'3.5.2.2 - 3.5.2.3'!$A$1:$O$105</definedName>
    <definedName name="_xlnm.Print_Area" localSheetId="23">'3.5.3.1.1'!$A$1:$P$95</definedName>
    <definedName name="_xlnm.Print_Area" localSheetId="24">'3.5.3.1.1 GRAF'!$A$1:$P$47</definedName>
    <definedName name="_xlnm.Print_Area" localSheetId="25">'3.5.3.1.2'!$A$1:$P$98</definedName>
    <definedName name="_xlnm.Print_Area" localSheetId="26">'3.5.3.1.3'!$A$1:$N$59</definedName>
    <definedName name="_xlnm.Print_Area" localSheetId="27">'3.5.3.2.1'!$A$1:$Q$355</definedName>
    <definedName name="_xlnm.Print_Area" localSheetId="28">'3.5.3.2.1 Graf'!$A$1:$M$97</definedName>
    <definedName name="_xlnm.Print_Area" localSheetId="29">'3.5.3.2.2'!$A$1:$Q$375</definedName>
    <definedName name="_xlnm.Print_Area" localSheetId="30">'3.5.3.2.2 Graf'!$A$1:$Q$90</definedName>
    <definedName name="_xlnm.Print_Area" localSheetId="31">'3.6.1 - 3.6.2'!$A$1:$L$80</definedName>
    <definedName name="_xlnm.Print_Area" localSheetId="32">'3.6.3'!$A$1:$K$116</definedName>
    <definedName name="_xlnm.Print_Area" localSheetId="33">'3.6.3.2'!$A$1:$H$36</definedName>
    <definedName name="_xlnm.Print_Area" localSheetId="34">'3.6.3.2.3.1'!$A$1:$Q$68</definedName>
    <definedName name="_xlnm.Print_Area" localSheetId="35">'3.6.3.2.3.2'!$A$1:$Q$127</definedName>
    <definedName name="_xlnm.Print_Area" localSheetId="36">'3.6.3.2.4'!$A$1:$P$56</definedName>
    <definedName name="_xlnm.Print_Area" localSheetId="37">'3.6.3.2.5'!$A$1:$N$551</definedName>
    <definedName name="AREQUIPA" localSheetId="6">#REF!</definedName>
    <definedName name="AREQUIPA" localSheetId="7">#REF!</definedName>
    <definedName name="AREQUIPA" localSheetId="10">#REF!</definedName>
    <definedName name="AREQUIPA" localSheetId="9">#REF!</definedName>
    <definedName name="AREQUIPA" localSheetId="12">#REF!</definedName>
    <definedName name="AREQUIPA" localSheetId="11">#REF!</definedName>
    <definedName name="AREQUIPA" localSheetId="15">#REF!</definedName>
    <definedName name="AREQUIPA" localSheetId="14">#REF!</definedName>
    <definedName name="AREQUIPA" localSheetId="16">#REF!</definedName>
    <definedName name="AREQUIPA" localSheetId="17">#REF!</definedName>
    <definedName name="AREQUIPA" localSheetId="19">#REF!</definedName>
    <definedName name="AREQUIPA" localSheetId="20">#REF!</definedName>
    <definedName name="AREQUIPA" localSheetId="21">#REF!</definedName>
    <definedName name="AREQUIPA" localSheetId="22">#REF!</definedName>
    <definedName name="AREQUIPA" localSheetId="23">#REF!</definedName>
    <definedName name="AREQUIPA" localSheetId="24">#REF!</definedName>
    <definedName name="AREQUIPA" localSheetId="25">#REF!</definedName>
    <definedName name="AREQUIPA" localSheetId="26">#REF!</definedName>
    <definedName name="AREQUIPA" localSheetId="27">#REF!</definedName>
    <definedName name="AREQUIPA" localSheetId="29">#REF!</definedName>
    <definedName name="AREQUIPA" localSheetId="31">#REF!</definedName>
    <definedName name="AREQUIPA" localSheetId="32">#REF!</definedName>
    <definedName name="AREQUIPA" localSheetId="33">#REF!</definedName>
    <definedName name="AREQUIPA" localSheetId="34">#REF!</definedName>
    <definedName name="AREQUIPA" localSheetId="35">#REF!</definedName>
    <definedName name="AREQUIPA" localSheetId="36">#REF!</definedName>
    <definedName name="AREQUIPA">#REF!</definedName>
    <definedName name="AYACUCHO" localSheetId="6">[1]X_DEPA!#REF!</definedName>
    <definedName name="AYACUCHO" localSheetId="7">[1]X_DEPA!#REF!</definedName>
    <definedName name="AYACUCHO" localSheetId="10">[1]X_DEPA!#REF!</definedName>
    <definedName name="AYACUCHO" localSheetId="9">[1]X_DEPA!#REF!</definedName>
    <definedName name="AYACUCHO" localSheetId="12">[1]X_DEPA!#REF!</definedName>
    <definedName name="AYACUCHO" localSheetId="11">[1]X_DEPA!#REF!</definedName>
    <definedName name="AYACUCHO" localSheetId="15">[1]X_DEPA!#REF!</definedName>
    <definedName name="AYACUCHO" localSheetId="14">[1]X_DEPA!#REF!</definedName>
    <definedName name="AYACUCHO" localSheetId="16">[1]X_DEPA!#REF!</definedName>
    <definedName name="AYACUCHO" localSheetId="17">[1]X_DEPA!#REF!</definedName>
    <definedName name="AYACUCHO" localSheetId="19">[1]X_DEPA!#REF!</definedName>
    <definedName name="AYACUCHO" localSheetId="20">[2]X_DEPA!#REF!</definedName>
    <definedName name="AYACUCHO" localSheetId="21">[1]X_DEPA!#REF!</definedName>
    <definedName name="AYACUCHO" localSheetId="22">[2]X_DEPA!#REF!</definedName>
    <definedName name="AYACUCHO" localSheetId="23">[1]X_DEPA!#REF!</definedName>
    <definedName name="AYACUCHO" localSheetId="24">[1]X_DEPA!#REF!</definedName>
    <definedName name="AYACUCHO" localSheetId="25">[1]X_DEPA!#REF!</definedName>
    <definedName name="AYACUCHO" localSheetId="26">[1]X_DEPA!#REF!</definedName>
    <definedName name="AYACUCHO" localSheetId="27">[3]X_DEPA!#REF!</definedName>
    <definedName name="AYACUCHO" localSheetId="29">[3]X_DEPA!#REF!</definedName>
    <definedName name="AYACUCHO" localSheetId="31">[4]X_DEPA!#REF!</definedName>
    <definedName name="AYACUCHO" localSheetId="32">[4]X_DEPA!#REF!</definedName>
    <definedName name="AYACUCHO" localSheetId="33">[4]X_DEPA!#REF!</definedName>
    <definedName name="AYACUCHO" localSheetId="34">[4]X_DEPA!#REF!</definedName>
    <definedName name="AYACUCHO" localSheetId="35">[4]X_DEPA!#REF!</definedName>
    <definedName name="AYACUCHO" localSheetId="36">[4]X_DEPA!#REF!</definedName>
    <definedName name="AYACUCHO">[5]X_DEPA!#REF!</definedName>
    <definedName name="CAJAMARCA" localSheetId="6">#REF!</definedName>
    <definedName name="CAJAMARCA" localSheetId="7">#REF!</definedName>
    <definedName name="CAJAMARCA" localSheetId="10">#REF!</definedName>
    <definedName name="CAJAMARCA" localSheetId="9">#REF!</definedName>
    <definedName name="CAJAMARCA" localSheetId="12">#REF!</definedName>
    <definedName name="CAJAMARCA" localSheetId="11">#REF!</definedName>
    <definedName name="CAJAMARCA" localSheetId="15">#REF!</definedName>
    <definedName name="CAJAMARCA" localSheetId="14">#REF!</definedName>
    <definedName name="CAJAMARCA" localSheetId="16">#REF!</definedName>
    <definedName name="CAJAMARCA" localSheetId="17">#REF!</definedName>
    <definedName name="CAJAMARCA" localSheetId="19">#REF!</definedName>
    <definedName name="CAJAMARCA" localSheetId="20">#REF!</definedName>
    <definedName name="CAJAMARCA" localSheetId="21">#REF!</definedName>
    <definedName name="CAJAMARCA" localSheetId="22">#REF!</definedName>
    <definedName name="CAJAMARCA" localSheetId="23">#REF!</definedName>
    <definedName name="CAJAMARCA" localSheetId="24">#REF!</definedName>
    <definedName name="CAJAMARCA" localSheetId="25">#REF!</definedName>
    <definedName name="CAJAMARCA" localSheetId="26">#REF!</definedName>
    <definedName name="CAJAMARCA" localSheetId="27">#REF!</definedName>
    <definedName name="CAJAMARCA" localSheetId="29">#REF!</definedName>
    <definedName name="CAJAMARCA" localSheetId="31">#REF!</definedName>
    <definedName name="CAJAMARCA" localSheetId="32">#REF!</definedName>
    <definedName name="CAJAMARCA" localSheetId="33">#REF!</definedName>
    <definedName name="CAJAMARCA" localSheetId="34">#REF!</definedName>
    <definedName name="CAJAMARCA" localSheetId="35">#REF!</definedName>
    <definedName name="CAJAMARCA" localSheetId="36">#REF!</definedName>
    <definedName name="CAJAMARCA">#REF!</definedName>
    <definedName name="CUSCO" localSheetId="6">#REF!</definedName>
    <definedName name="CUSCO" localSheetId="7">#REF!</definedName>
    <definedName name="CUSCO" localSheetId="10">#REF!</definedName>
    <definedName name="CUSCO" localSheetId="9">#REF!</definedName>
    <definedName name="CUSCO" localSheetId="12">#REF!</definedName>
    <definedName name="CUSCO" localSheetId="11">#REF!</definedName>
    <definedName name="CUSCO" localSheetId="15">#REF!</definedName>
    <definedName name="CUSCO" localSheetId="14">#REF!</definedName>
    <definedName name="CUSCO" localSheetId="16">#REF!</definedName>
    <definedName name="CUSCO" localSheetId="17">#REF!</definedName>
    <definedName name="CUSCO" localSheetId="19">#REF!</definedName>
    <definedName name="CUSCO" localSheetId="20">#REF!</definedName>
    <definedName name="CUSCO" localSheetId="21">#REF!</definedName>
    <definedName name="CUSCO" localSheetId="22">#REF!</definedName>
    <definedName name="CUSCO" localSheetId="23">#REF!</definedName>
    <definedName name="CUSCO" localSheetId="24">#REF!</definedName>
    <definedName name="CUSCO" localSheetId="25">#REF!</definedName>
    <definedName name="CUSCO" localSheetId="26">#REF!</definedName>
    <definedName name="CUSCO" localSheetId="27">#REF!</definedName>
    <definedName name="CUSCO" localSheetId="29">#REF!</definedName>
    <definedName name="CUSCO" localSheetId="31">#REF!</definedName>
    <definedName name="CUSCO" localSheetId="32">#REF!</definedName>
    <definedName name="CUSCO" localSheetId="33">#REF!</definedName>
    <definedName name="CUSCO" localSheetId="34">#REF!</definedName>
    <definedName name="CUSCO" localSheetId="35">#REF!</definedName>
    <definedName name="CUSCO" localSheetId="36">#REF!</definedName>
    <definedName name="CUSCO">#REF!</definedName>
    <definedName name="HUANCAVELICA" localSheetId="6">#REF!</definedName>
    <definedName name="HUANCAVELICA" localSheetId="7">#REF!</definedName>
    <definedName name="HUANCAVELICA" localSheetId="10">#REF!</definedName>
    <definedName name="HUANCAVELICA" localSheetId="9">#REF!</definedName>
    <definedName name="HUANCAVELICA" localSheetId="12">#REF!</definedName>
    <definedName name="HUANCAVELICA" localSheetId="11">#REF!</definedName>
    <definedName name="HUANCAVELICA" localSheetId="15">#REF!</definedName>
    <definedName name="HUANCAVELICA" localSheetId="14">#REF!</definedName>
    <definedName name="HUANCAVELICA" localSheetId="16">#REF!</definedName>
    <definedName name="HUANCAVELICA" localSheetId="17">#REF!</definedName>
    <definedName name="HUANCAVELICA" localSheetId="19">#REF!</definedName>
    <definedName name="HUANCAVELICA" localSheetId="20">#REF!</definedName>
    <definedName name="HUANCAVELICA" localSheetId="21">#REF!</definedName>
    <definedName name="HUANCAVELICA" localSheetId="22">#REF!</definedName>
    <definedName name="HUANCAVELICA" localSheetId="23">#REF!</definedName>
    <definedName name="HUANCAVELICA" localSheetId="24">#REF!</definedName>
    <definedName name="HUANCAVELICA" localSheetId="25">#REF!</definedName>
    <definedName name="HUANCAVELICA" localSheetId="26">#REF!</definedName>
    <definedName name="HUANCAVELICA" localSheetId="27">#REF!</definedName>
    <definedName name="HUANCAVELICA" localSheetId="29">#REF!</definedName>
    <definedName name="HUANCAVELICA" localSheetId="31">#REF!</definedName>
    <definedName name="HUANCAVELICA" localSheetId="32">#REF!</definedName>
    <definedName name="HUANCAVELICA" localSheetId="33">#REF!</definedName>
    <definedName name="HUANCAVELICA" localSheetId="34">#REF!</definedName>
    <definedName name="HUANCAVELICA" localSheetId="35">#REF!</definedName>
    <definedName name="HUANCAVELICA" localSheetId="36">#REF!</definedName>
    <definedName name="HUANCAVELICA">#REF!</definedName>
    <definedName name="HUANUCO" localSheetId="6">#REF!</definedName>
    <definedName name="HUANUCO" localSheetId="7">#REF!</definedName>
    <definedName name="HUANUCO" localSheetId="10">#REF!</definedName>
    <definedName name="HUANUCO" localSheetId="9">#REF!</definedName>
    <definedName name="HUANUCO" localSheetId="12">#REF!</definedName>
    <definedName name="HUANUCO" localSheetId="11">#REF!</definedName>
    <definedName name="HUANUCO" localSheetId="15">#REF!</definedName>
    <definedName name="HUANUCO" localSheetId="14">#REF!</definedName>
    <definedName name="HUANUCO" localSheetId="16">#REF!</definedName>
    <definedName name="HUANUCO" localSheetId="17">#REF!</definedName>
    <definedName name="HUANUCO" localSheetId="19">#REF!</definedName>
    <definedName name="HUANUCO" localSheetId="20">#REF!</definedName>
    <definedName name="HUANUCO" localSheetId="21">#REF!</definedName>
    <definedName name="HUANUCO" localSheetId="22">#REF!</definedName>
    <definedName name="HUANUCO" localSheetId="23">#REF!</definedName>
    <definedName name="HUANUCO" localSheetId="24">#REF!</definedName>
    <definedName name="HUANUCO" localSheetId="25">#REF!</definedName>
    <definedName name="HUANUCO" localSheetId="26">#REF!</definedName>
    <definedName name="HUANUCO" localSheetId="27">#REF!</definedName>
    <definedName name="HUANUCO" localSheetId="29">#REF!</definedName>
    <definedName name="HUANUCO" localSheetId="31">#REF!</definedName>
    <definedName name="HUANUCO" localSheetId="32">#REF!</definedName>
    <definedName name="HUANUCO" localSheetId="33">#REF!</definedName>
    <definedName name="HUANUCO" localSheetId="34">#REF!</definedName>
    <definedName name="HUANUCO" localSheetId="35">#REF!</definedName>
    <definedName name="HUANUCO" localSheetId="36">#REF!</definedName>
    <definedName name="HUANUCO">#REF!</definedName>
    <definedName name="ICA" localSheetId="6">#REF!</definedName>
    <definedName name="ICA" localSheetId="7">#REF!</definedName>
    <definedName name="ICA" localSheetId="10">#REF!</definedName>
    <definedName name="ICA" localSheetId="9">#REF!</definedName>
    <definedName name="ICA" localSheetId="12">#REF!</definedName>
    <definedName name="ICA" localSheetId="11">#REF!</definedName>
    <definedName name="ICA" localSheetId="15">#REF!</definedName>
    <definedName name="ICA" localSheetId="14">#REF!</definedName>
    <definedName name="ICA" localSheetId="16">#REF!</definedName>
    <definedName name="ICA" localSheetId="17">#REF!</definedName>
    <definedName name="ICA" localSheetId="19">#REF!</definedName>
    <definedName name="ICA" localSheetId="20">#REF!</definedName>
    <definedName name="ICA" localSheetId="21">#REF!</definedName>
    <definedName name="ICA" localSheetId="22">#REF!</definedName>
    <definedName name="ICA" localSheetId="23">#REF!</definedName>
    <definedName name="ICA" localSheetId="24">#REF!</definedName>
    <definedName name="ICA" localSheetId="25">#REF!</definedName>
    <definedName name="ICA" localSheetId="26">#REF!</definedName>
    <definedName name="ICA" localSheetId="27">#REF!</definedName>
    <definedName name="ICA" localSheetId="29">#REF!</definedName>
    <definedName name="ICA" localSheetId="31">#REF!</definedName>
    <definedName name="ICA" localSheetId="32">#REF!</definedName>
    <definedName name="ICA" localSheetId="33">#REF!</definedName>
    <definedName name="ICA" localSheetId="34">#REF!</definedName>
    <definedName name="ICA" localSheetId="35">#REF!</definedName>
    <definedName name="ICA" localSheetId="36">#REF!</definedName>
    <definedName name="ICA">#REF!</definedName>
    <definedName name="JUNIN" localSheetId="6">#REF!</definedName>
    <definedName name="JUNIN" localSheetId="7">#REF!</definedName>
    <definedName name="JUNIN" localSheetId="10">#REF!</definedName>
    <definedName name="JUNIN" localSheetId="9">#REF!</definedName>
    <definedName name="JUNIN" localSheetId="12">#REF!</definedName>
    <definedName name="JUNIN" localSheetId="11">#REF!</definedName>
    <definedName name="JUNIN" localSheetId="15">#REF!</definedName>
    <definedName name="JUNIN" localSheetId="14">#REF!</definedName>
    <definedName name="JUNIN" localSheetId="16">#REF!</definedName>
    <definedName name="JUNIN" localSheetId="17">#REF!</definedName>
    <definedName name="JUNIN" localSheetId="19">#REF!</definedName>
    <definedName name="JUNIN" localSheetId="20">#REF!</definedName>
    <definedName name="JUNIN" localSheetId="21">#REF!</definedName>
    <definedName name="JUNIN" localSheetId="22">#REF!</definedName>
    <definedName name="JUNIN" localSheetId="23">#REF!</definedName>
    <definedName name="JUNIN" localSheetId="24">#REF!</definedName>
    <definedName name="JUNIN" localSheetId="25">#REF!</definedName>
    <definedName name="JUNIN" localSheetId="26">#REF!</definedName>
    <definedName name="JUNIN" localSheetId="27">#REF!</definedName>
    <definedName name="JUNIN" localSheetId="29">#REF!</definedName>
    <definedName name="JUNIN" localSheetId="31">#REF!</definedName>
    <definedName name="JUNIN" localSheetId="32">#REF!</definedName>
    <definedName name="JUNIN" localSheetId="33">#REF!</definedName>
    <definedName name="JUNIN" localSheetId="34">#REF!</definedName>
    <definedName name="JUNIN" localSheetId="35">#REF!</definedName>
    <definedName name="JUNIN" localSheetId="36">#REF!</definedName>
    <definedName name="JUNIN">#REF!</definedName>
    <definedName name="LA_LIBERTAD" localSheetId="6">#REF!</definedName>
    <definedName name="LA_LIBERTAD" localSheetId="7">#REF!</definedName>
    <definedName name="LA_LIBERTAD" localSheetId="10">#REF!</definedName>
    <definedName name="LA_LIBERTAD" localSheetId="9">#REF!</definedName>
    <definedName name="LA_LIBERTAD" localSheetId="12">#REF!</definedName>
    <definedName name="LA_LIBERTAD" localSheetId="11">#REF!</definedName>
    <definedName name="LA_LIBERTAD" localSheetId="15">#REF!</definedName>
    <definedName name="LA_LIBERTAD" localSheetId="14">#REF!</definedName>
    <definedName name="LA_LIBERTAD" localSheetId="16">#REF!</definedName>
    <definedName name="LA_LIBERTAD" localSheetId="17">#REF!</definedName>
    <definedName name="LA_LIBERTAD" localSheetId="19">#REF!</definedName>
    <definedName name="LA_LIBERTAD" localSheetId="20">#REF!</definedName>
    <definedName name="LA_LIBERTAD" localSheetId="21">#REF!</definedName>
    <definedName name="LA_LIBERTAD" localSheetId="22">#REF!</definedName>
    <definedName name="LA_LIBERTAD" localSheetId="23">#REF!</definedName>
    <definedName name="LA_LIBERTAD" localSheetId="24">#REF!</definedName>
    <definedName name="LA_LIBERTAD" localSheetId="25">#REF!</definedName>
    <definedName name="LA_LIBERTAD" localSheetId="26">#REF!</definedName>
    <definedName name="LA_LIBERTAD" localSheetId="27">#REF!</definedName>
    <definedName name="LA_LIBERTAD" localSheetId="29">#REF!</definedName>
    <definedName name="LA_LIBERTAD" localSheetId="31">#REF!</definedName>
    <definedName name="LA_LIBERTAD" localSheetId="32">#REF!</definedName>
    <definedName name="LA_LIBERTAD" localSheetId="33">#REF!</definedName>
    <definedName name="LA_LIBERTAD" localSheetId="34">#REF!</definedName>
    <definedName name="LA_LIBERTAD" localSheetId="35">#REF!</definedName>
    <definedName name="LA_LIBERTAD" localSheetId="36">#REF!</definedName>
    <definedName name="LA_LIBERTAD">#REF!</definedName>
    <definedName name="LAMBAYEQUE" localSheetId="6">#REF!</definedName>
    <definedName name="LAMBAYEQUE" localSheetId="7">#REF!</definedName>
    <definedName name="LAMBAYEQUE" localSheetId="10">#REF!</definedName>
    <definedName name="LAMBAYEQUE" localSheetId="9">#REF!</definedName>
    <definedName name="LAMBAYEQUE" localSheetId="12">#REF!</definedName>
    <definedName name="LAMBAYEQUE" localSheetId="11">#REF!</definedName>
    <definedName name="LAMBAYEQUE" localSheetId="15">#REF!</definedName>
    <definedName name="LAMBAYEQUE" localSheetId="14">#REF!</definedName>
    <definedName name="LAMBAYEQUE" localSheetId="16">#REF!</definedName>
    <definedName name="LAMBAYEQUE" localSheetId="17">#REF!</definedName>
    <definedName name="LAMBAYEQUE" localSheetId="19">#REF!</definedName>
    <definedName name="LAMBAYEQUE" localSheetId="20">#REF!</definedName>
    <definedName name="LAMBAYEQUE" localSheetId="21">#REF!</definedName>
    <definedName name="LAMBAYEQUE" localSheetId="22">#REF!</definedName>
    <definedName name="LAMBAYEQUE" localSheetId="23">#REF!</definedName>
    <definedName name="LAMBAYEQUE" localSheetId="24">#REF!</definedName>
    <definedName name="LAMBAYEQUE" localSheetId="25">#REF!</definedName>
    <definedName name="LAMBAYEQUE" localSheetId="26">#REF!</definedName>
    <definedName name="LAMBAYEQUE" localSheetId="27">#REF!</definedName>
    <definedName name="LAMBAYEQUE" localSheetId="29">#REF!</definedName>
    <definedName name="LAMBAYEQUE" localSheetId="31">#REF!</definedName>
    <definedName name="LAMBAYEQUE" localSheetId="32">#REF!</definedName>
    <definedName name="LAMBAYEQUE" localSheetId="33">#REF!</definedName>
    <definedName name="LAMBAYEQUE" localSheetId="34">#REF!</definedName>
    <definedName name="LAMBAYEQUE" localSheetId="35">#REF!</definedName>
    <definedName name="LAMBAYEQUE" localSheetId="36">#REF!</definedName>
    <definedName name="LAMBAYEQUE">#REF!</definedName>
    <definedName name="LIMA" localSheetId="6">#REF!</definedName>
    <definedName name="LIMA" localSheetId="7">#REF!</definedName>
    <definedName name="LIMA" localSheetId="10">#REF!</definedName>
    <definedName name="LIMA" localSheetId="9">#REF!</definedName>
    <definedName name="LIMA" localSheetId="12">#REF!</definedName>
    <definedName name="LIMA" localSheetId="11">#REF!</definedName>
    <definedName name="LIMA" localSheetId="15">#REF!</definedName>
    <definedName name="LIMA" localSheetId="14">#REF!</definedName>
    <definedName name="LIMA" localSheetId="16">#REF!</definedName>
    <definedName name="LIMA" localSheetId="17">#REF!</definedName>
    <definedName name="LIMA" localSheetId="19">#REF!</definedName>
    <definedName name="LIMA" localSheetId="20">#REF!</definedName>
    <definedName name="LIMA" localSheetId="21">#REF!</definedName>
    <definedName name="LIMA" localSheetId="22">#REF!</definedName>
    <definedName name="LIMA" localSheetId="23">#REF!</definedName>
    <definedName name="LIMA" localSheetId="24">#REF!</definedName>
    <definedName name="LIMA" localSheetId="25">#REF!</definedName>
    <definedName name="LIMA" localSheetId="26">#REF!</definedName>
    <definedName name="LIMA" localSheetId="27">#REF!</definedName>
    <definedName name="LIMA" localSheetId="29">#REF!</definedName>
    <definedName name="LIMA" localSheetId="31">#REF!</definedName>
    <definedName name="LIMA" localSheetId="32">#REF!</definedName>
    <definedName name="LIMA" localSheetId="33">#REF!</definedName>
    <definedName name="LIMA" localSheetId="34">#REF!</definedName>
    <definedName name="LIMA" localSheetId="35">#REF!</definedName>
    <definedName name="LIMA" localSheetId="36">#REF!</definedName>
    <definedName name="LIMA">#REF!</definedName>
    <definedName name="LIMA_I" localSheetId="6">[1]X_DEPA!#REF!</definedName>
    <definedName name="LIMA_I" localSheetId="7">[1]X_DEPA!#REF!</definedName>
    <definedName name="LIMA_I" localSheetId="10">[1]X_DEPA!#REF!</definedName>
    <definedName name="LIMA_I" localSheetId="9">[1]X_DEPA!#REF!</definedName>
    <definedName name="LIMA_I" localSheetId="12">[1]X_DEPA!#REF!</definedName>
    <definedName name="LIMA_I" localSheetId="11">[1]X_DEPA!#REF!</definedName>
    <definedName name="LIMA_I" localSheetId="15">[1]X_DEPA!#REF!</definedName>
    <definedName name="LIMA_I" localSheetId="14">[1]X_DEPA!#REF!</definedName>
    <definedName name="LIMA_I" localSheetId="16">[1]X_DEPA!#REF!</definedName>
    <definedName name="LIMA_I" localSheetId="17">[1]X_DEPA!#REF!</definedName>
    <definedName name="LIMA_I" localSheetId="19">[1]X_DEPA!#REF!</definedName>
    <definedName name="LIMA_I" localSheetId="20">[2]X_DEPA!#REF!</definedName>
    <definedName name="LIMA_I" localSheetId="21">[1]X_DEPA!#REF!</definedName>
    <definedName name="LIMA_I" localSheetId="22">[2]X_DEPA!#REF!</definedName>
    <definedName name="LIMA_I" localSheetId="23">[1]X_DEPA!#REF!</definedName>
    <definedName name="LIMA_I" localSheetId="24">[1]X_DEPA!#REF!</definedName>
    <definedName name="LIMA_I" localSheetId="25">[1]X_DEPA!#REF!</definedName>
    <definedName name="LIMA_I" localSheetId="26">[1]X_DEPA!#REF!</definedName>
    <definedName name="LIMA_I" localSheetId="27">[3]X_DEPA!#REF!</definedName>
    <definedName name="LIMA_I" localSheetId="29">[3]X_DEPA!#REF!</definedName>
    <definedName name="LIMA_I" localSheetId="31">[4]X_DEPA!#REF!</definedName>
    <definedName name="LIMA_I" localSheetId="32">[4]X_DEPA!#REF!</definedName>
    <definedName name="LIMA_I" localSheetId="33">[4]X_DEPA!#REF!</definedName>
    <definedName name="LIMA_I" localSheetId="34">[4]X_DEPA!#REF!</definedName>
    <definedName name="LIMA_I" localSheetId="35">[4]X_DEPA!#REF!</definedName>
    <definedName name="LIMA_I" localSheetId="36">[4]X_DEPA!#REF!</definedName>
    <definedName name="LIMA_I">[5]X_DEPA!#REF!</definedName>
    <definedName name="LIMA_II" localSheetId="6">[1]X_DEPA!#REF!</definedName>
    <definedName name="LIMA_II" localSheetId="7">[1]X_DEPA!#REF!</definedName>
    <definedName name="LIMA_II" localSheetId="10">[1]X_DEPA!#REF!</definedName>
    <definedName name="LIMA_II" localSheetId="9">[1]X_DEPA!#REF!</definedName>
    <definedName name="LIMA_II" localSheetId="12">[1]X_DEPA!#REF!</definedName>
    <definedName name="LIMA_II" localSheetId="11">[1]X_DEPA!#REF!</definedName>
    <definedName name="LIMA_II" localSheetId="15">[1]X_DEPA!#REF!</definedName>
    <definedName name="LIMA_II" localSheetId="14">[1]X_DEPA!#REF!</definedName>
    <definedName name="LIMA_II" localSheetId="16">[1]X_DEPA!#REF!</definedName>
    <definedName name="LIMA_II" localSheetId="17">[1]X_DEPA!#REF!</definedName>
    <definedName name="LIMA_II" localSheetId="19">[1]X_DEPA!#REF!</definedName>
    <definedName name="LIMA_II" localSheetId="20">[2]X_DEPA!#REF!</definedName>
    <definedName name="LIMA_II" localSheetId="21">[1]X_DEPA!#REF!</definedName>
    <definedName name="LIMA_II" localSheetId="22">[2]X_DEPA!#REF!</definedName>
    <definedName name="LIMA_II" localSheetId="23">[1]X_DEPA!#REF!</definedName>
    <definedName name="LIMA_II" localSheetId="24">[1]X_DEPA!#REF!</definedName>
    <definedName name="LIMA_II" localSheetId="25">[1]X_DEPA!#REF!</definedName>
    <definedName name="LIMA_II" localSheetId="26">[1]X_DEPA!#REF!</definedName>
    <definedName name="LIMA_II" localSheetId="27">[3]X_DEPA!#REF!</definedName>
    <definedName name="LIMA_II" localSheetId="29">[3]X_DEPA!#REF!</definedName>
    <definedName name="LIMA_II" localSheetId="31">[4]X_DEPA!#REF!</definedName>
    <definedName name="LIMA_II" localSheetId="32">[4]X_DEPA!#REF!</definedName>
    <definedName name="LIMA_II" localSheetId="33">[4]X_DEPA!#REF!</definedName>
    <definedName name="LIMA_II" localSheetId="34">[4]X_DEPA!#REF!</definedName>
    <definedName name="LIMA_II" localSheetId="35">[4]X_DEPA!#REF!</definedName>
    <definedName name="LIMA_II" localSheetId="36">[4]X_DEPA!#REF!</definedName>
    <definedName name="LIMA_II">[5]X_DEPA!#REF!</definedName>
    <definedName name="LORETO" localSheetId="6">#REF!</definedName>
    <definedName name="LORETO" localSheetId="7">#REF!</definedName>
    <definedName name="LORETO" localSheetId="10">#REF!</definedName>
    <definedName name="LORETO" localSheetId="9">#REF!</definedName>
    <definedName name="LORETO" localSheetId="12">#REF!</definedName>
    <definedName name="LORETO" localSheetId="11">#REF!</definedName>
    <definedName name="LORETO" localSheetId="15">#REF!</definedName>
    <definedName name="LORETO" localSheetId="14">#REF!</definedName>
    <definedName name="LORETO" localSheetId="16">#REF!</definedName>
    <definedName name="LORETO" localSheetId="17">#REF!</definedName>
    <definedName name="LORETO" localSheetId="19">#REF!</definedName>
    <definedName name="LORETO" localSheetId="20">#REF!</definedName>
    <definedName name="LORETO" localSheetId="21">#REF!</definedName>
    <definedName name="LORETO" localSheetId="22">#REF!</definedName>
    <definedName name="LORETO" localSheetId="23">#REF!</definedName>
    <definedName name="LORETO" localSheetId="24">#REF!</definedName>
    <definedName name="LORETO" localSheetId="25">#REF!</definedName>
    <definedName name="LORETO" localSheetId="26">#REF!</definedName>
    <definedName name="LORETO" localSheetId="27">#REF!</definedName>
    <definedName name="LORETO" localSheetId="29">#REF!</definedName>
    <definedName name="LORETO" localSheetId="31">#REF!</definedName>
    <definedName name="LORETO" localSheetId="32">#REF!</definedName>
    <definedName name="LORETO" localSheetId="33">#REF!</definedName>
    <definedName name="LORETO" localSheetId="34">#REF!</definedName>
    <definedName name="LORETO" localSheetId="35">#REF!</definedName>
    <definedName name="LORETO" localSheetId="36">#REF!</definedName>
    <definedName name="LORETO">#REF!</definedName>
    <definedName name="MADRE_DIOS" localSheetId="6">#REF!</definedName>
    <definedName name="MADRE_DIOS" localSheetId="7">#REF!</definedName>
    <definedName name="MADRE_DIOS" localSheetId="10">#REF!</definedName>
    <definedName name="MADRE_DIOS" localSheetId="9">#REF!</definedName>
    <definedName name="MADRE_DIOS" localSheetId="12">#REF!</definedName>
    <definedName name="MADRE_DIOS" localSheetId="11">#REF!</definedName>
    <definedName name="MADRE_DIOS" localSheetId="15">#REF!</definedName>
    <definedName name="MADRE_DIOS" localSheetId="14">#REF!</definedName>
    <definedName name="MADRE_DIOS" localSheetId="16">#REF!</definedName>
    <definedName name="MADRE_DIOS" localSheetId="17">#REF!</definedName>
    <definedName name="MADRE_DIOS" localSheetId="19">#REF!</definedName>
    <definedName name="MADRE_DIOS" localSheetId="20">#REF!</definedName>
    <definedName name="MADRE_DIOS" localSheetId="21">#REF!</definedName>
    <definedName name="MADRE_DIOS" localSheetId="22">#REF!</definedName>
    <definedName name="MADRE_DIOS" localSheetId="23">#REF!</definedName>
    <definedName name="MADRE_DIOS" localSheetId="24">#REF!</definedName>
    <definedName name="MADRE_DIOS" localSheetId="25">#REF!</definedName>
    <definedName name="MADRE_DIOS" localSheetId="26">#REF!</definedName>
    <definedName name="MADRE_DIOS" localSheetId="27">#REF!</definedName>
    <definedName name="MADRE_DIOS" localSheetId="29">#REF!</definedName>
    <definedName name="MADRE_DIOS" localSheetId="31">#REF!</definedName>
    <definedName name="MADRE_DIOS" localSheetId="32">#REF!</definedName>
    <definedName name="MADRE_DIOS" localSheetId="33">#REF!</definedName>
    <definedName name="MADRE_DIOS" localSheetId="34">#REF!</definedName>
    <definedName name="MADRE_DIOS" localSheetId="35">#REF!</definedName>
    <definedName name="MADRE_DIOS" localSheetId="36">#REF!</definedName>
    <definedName name="MADRE_DIOS">#REF!</definedName>
    <definedName name="MOQUEGUA" localSheetId="6">#REF!</definedName>
    <definedName name="MOQUEGUA" localSheetId="7">#REF!</definedName>
    <definedName name="MOQUEGUA" localSheetId="10">#REF!</definedName>
    <definedName name="MOQUEGUA" localSheetId="9">#REF!</definedName>
    <definedName name="MOQUEGUA" localSheetId="12">#REF!</definedName>
    <definedName name="MOQUEGUA" localSheetId="11">#REF!</definedName>
    <definedName name="MOQUEGUA" localSheetId="15">#REF!</definedName>
    <definedName name="MOQUEGUA" localSheetId="14">#REF!</definedName>
    <definedName name="MOQUEGUA" localSheetId="16">#REF!</definedName>
    <definedName name="MOQUEGUA" localSheetId="17">#REF!</definedName>
    <definedName name="MOQUEGUA" localSheetId="19">#REF!</definedName>
    <definedName name="MOQUEGUA" localSheetId="20">#REF!</definedName>
    <definedName name="MOQUEGUA" localSheetId="21">#REF!</definedName>
    <definedName name="MOQUEGUA" localSheetId="22">#REF!</definedName>
    <definedName name="MOQUEGUA" localSheetId="23">#REF!</definedName>
    <definedName name="MOQUEGUA" localSheetId="24">#REF!</definedName>
    <definedName name="MOQUEGUA" localSheetId="25">#REF!</definedName>
    <definedName name="MOQUEGUA" localSheetId="26">#REF!</definedName>
    <definedName name="MOQUEGUA" localSheetId="27">#REF!</definedName>
    <definedName name="MOQUEGUA" localSheetId="29">#REF!</definedName>
    <definedName name="MOQUEGUA" localSheetId="31">#REF!</definedName>
    <definedName name="MOQUEGUA" localSheetId="32">#REF!</definedName>
    <definedName name="MOQUEGUA" localSheetId="33">#REF!</definedName>
    <definedName name="MOQUEGUA" localSheetId="34">#REF!</definedName>
    <definedName name="MOQUEGUA" localSheetId="35">#REF!</definedName>
    <definedName name="MOQUEGUA" localSheetId="36">#REF!</definedName>
    <definedName name="MOQUEGUA">#REF!</definedName>
    <definedName name="PASCO" localSheetId="6">#REF!</definedName>
    <definedName name="PASCO" localSheetId="7">#REF!</definedName>
    <definedName name="PASCO" localSheetId="10">#REF!</definedName>
    <definedName name="PASCO" localSheetId="9">#REF!</definedName>
    <definedName name="PASCO" localSheetId="12">#REF!</definedName>
    <definedName name="PASCO" localSheetId="11">#REF!</definedName>
    <definedName name="PASCO" localSheetId="15">#REF!</definedName>
    <definedName name="PASCO" localSheetId="14">#REF!</definedName>
    <definedName name="PASCO" localSheetId="16">#REF!</definedName>
    <definedName name="PASCO" localSheetId="17">#REF!</definedName>
    <definedName name="PASCO" localSheetId="19">#REF!</definedName>
    <definedName name="PASCO" localSheetId="20">#REF!</definedName>
    <definedName name="PASCO" localSheetId="21">#REF!</definedName>
    <definedName name="PASCO" localSheetId="22">#REF!</definedName>
    <definedName name="PASCO" localSheetId="23">#REF!</definedName>
    <definedName name="PASCO" localSheetId="24">#REF!</definedName>
    <definedName name="PASCO" localSheetId="25">#REF!</definedName>
    <definedName name="PASCO" localSheetId="26">#REF!</definedName>
    <definedName name="PASCO" localSheetId="27">#REF!</definedName>
    <definedName name="PASCO" localSheetId="29">#REF!</definedName>
    <definedName name="PASCO" localSheetId="31">#REF!</definedName>
    <definedName name="PASCO" localSheetId="32">#REF!</definedName>
    <definedName name="PASCO" localSheetId="33">#REF!</definedName>
    <definedName name="PASCO" localSheetId="34">#REF!</definedName>
    <definedName name="PASCO" localSheetId="35">#REF!</definedName>
    <definedName name="PASCO" localSheetId="36">#REF!</definedName>
    <definedName name="PASCO">#REF!</definedName>
    <definedName name="PIURA" localSheetId="6">#REF!</definedName>
    <definedName name="PIURA" localSheetId="7">#REF!</definedName>
    <definedName name="PIURA" localSheetId="10">#REF!</definedName>
    <definedName name="PIURA" localSheetId="9">#REF!</definedName>
    <definedName name="PIURA" localSheetId="12">#REF!</definedName>
    <definedName name="PIURA" localSheetId="11">#REF!</definedName>
    <definedName name="PIURA" localSheetId="15">#REF!</definedName>
    <definedName name="PIURA" localSheetId="14">#REF!</definedName>
    <definedName name="PIURA" localSheetId="16">#REF!</definedName>
    <definedName name="PIURA" localSheetId="17">#REF!</definedName>
    <definedName name="PIURA" localSheetId="19">#REF!</definedName>
    <definedName name="PIURA" localSheetId="20">#REF!</definedName>
    <definedName name="PIURA" localSheetId="21">#REF!</definedName>
    <definedName name="PIURA" localSheetId="22">#REF!</definedName>
    <definedName name="PIURA" localSheetId="23">#REF!</definedName>
    <definedName name="PIURA" localSheetId="24">#REF!</definedName>
    <definedName name="PIURA" localSheetId="25">#REF!</definedName>
    <definedName name="PIURA" localSheetId="26">#REF!</definedName>
    <definedName name="PIURA" localSheetId="27">#REF!</definedName>
    <definedName name="PIURA" localSheetId="29">#REF!</definedName>
    <definedName name="PIURA" localSheetId="31">#REF!</definedName>
    <definedName name="PIURA" localSheetId="32">#REF!</definedName>
    <definedName name="PIURA" localSheetId="33">#REF!</definedName>
    <definedName name="PIURA" localSheetId="34">#REF!</definedName>
    <definedName name="PIURA" localSheetId="35">#REF!</definedName>
    <definedName name="PIURA" localSheetId="36">#REF!</definedName>
    <definedName name="PIURA">#REF!</definedName>
    <definedName name="PIURA_I" localSheetId="6">[1]X_DEPA!#REF!</definedName>
    <definedName name="PIURA_I" localSheetId="7">[1]X_DEPA!#REF!</definedName>
    <definedName name="PIURA_I" localSheetId="10">[1]X_DEPA!#REF!</definedName>
    <definedName name="PIURA_I" localSheetId="9">[1]X_DEPA!#REF!</definedName>
    <definedName name="PIURA_I" localSheetId="12">[1]X_DEPA!#REF!</definedName>
    <definedName name="PIURA_I" localSheetId="11">[1]X_DEPA!#REF!</definedName>
    <definedName name="PIURA_I" localSheetId="15">[1]X_DEPA!#REF!</definedName>
    <definedName name="PIURA_I" localSheetId="14">[1]X_DEPA!#REF!</definedName>
    <definedName name="PIURA_I" localSheetId="16">[1]X_DEPA!#REF!</definedName>
    <definedName name="PIURA_I" localSheetId="17">[1]X_DEPA!#REF!</definedName>
    <definedName name="PIURA_I" localSheetId="19">[1]X_DEPA!#REF!</definedName>
    <definedName name="PIURA_I" localSheetId="20">[2]X_DEPA!#REF!</definedName>
    <definedName name="PIURA_I" localSheetId="21">[1]X_DEPA!#REF!</definedName>
    <definedName name="PIURA_I" localSheetId="22">[2]X_DEPA!#REF!</definedName>
    <definedName name="PIURA_I" localSheetId="23">[1]X_DEPA!#REF!</definedName>
    <definedName name="PIURA_I" localSheetId="24">[1]X_DEPA!#REF!</definedName>
    <definedName name="PIURA_I" localSheetId="25">[1]X_DEPA!#REF!</definedName>
    <definedName name="PIURA_I" localSheetId="26">[1]X_DEPA!#REF!</definedName>
    <definedName name="PIURA_I" localSheetId="27">[3]X_DEPA!#REF!</definedName>
    <definedName name="PIURA_I" localSheetId="29">[3]X_DEPA!#REF!</definedName>
    <definedName name="PIURA_I" localSheetId="31">[4]X_DEPA!#REF!</definedName>
    <definedName name="PIURA_I" localSheetId="32">[4]X_DEPA!#REF!</definedName>
    <definedName name="PIURA_I" localSheetId="33">[4]X_DEPA!#REF!</definedName>
    <definedName name="PIURA_I" localSheetId="34">[4]X_DEPA!#REF!</definedName>
    <definedName name="PIURA_I" localSheetId="35">[4]X_DEPA!#REF!</definedName>
    <definedName name="PIURA_I" localSheetId="36">[4]X_DEPA!#REF!</definedName>
    <definedName name="PIURA_I">[5]X_DEPA!#REF!</definedName>
    <definedName name="PUNO" localSheetId="6">#REF!</definedName>
    <definedName name="PUNO" localSheetId="7">#REF!</definedName>
    <definedName name="PUNO" localSheetId="10">#REF!</definedName>
    <definedName name="PUNO" localSheetId="9">#REF!</definedName>
    <definedName name="PUNO" localSheetId="12">#REF!</definedName>
    <definedName name="PUNO" localSheetId="11">#REF!</definedName>
    <definedName name="PUNO" localSheetId="15">#REF!</definedName>
    <definedName name="PUNO" localSheetId="14">#REF!</definedName>
    <definedName name="PUNO" localSheetId="16">#REF!</definedName>
    <definedName name="PUNO" localSheetId="17">#REF!</definedName>
    <definedName name="PUNO" localSheetId="19">#REF!</definedName>
    <definedName name="PUNO" localSheetId="20">#REF!</definedName>
    <definedName name="PUNO" localSheetId="21">#REF!</definedName>
    <definedName name="PUNO" localSheetId="22">#REF!</definedName>
    <definedName name="PUNO" localSheetId="23">#REF!</definedName>
    <definedName name="PUNO" localSheetId="24">#REF!</definedName>
    <definedName name="PUNO" localSheetId="25">#REF!</definedName>
    <definedName name="PUNO" localSheetId="26">#REF!</definedName>
    <definedName name="PUNO" localSheetId="27">#REF!</definedName>
    <definedName name="PUNO" localSheetId="29">#REF!</definedName>
    <definedName name="PUNO" localSheetId="31">#REF!</definedName>
    <definedName name="PUNO" localSheetId="32">#REF!</definedName>
    <definedName name="PUNO" localSheetId="33">#REF!</definedName>
    <definedName name="PUNO" localSheetId="34">#REF!</definedName>
    <definedName name="PUNO" localSheetId="35">#REF!</definedName>
    <definedName name="PUNO" localSheetId="36">#REF!</definedName>
    <definedName name="PUNO">#REF!</definedName>
    <definedName name="SAN_MARTIN" localSheetId="6">#REF!</definedName>
    <definedName name="SAN_MARTIN" localSheetId="7">#REF!</definedName>
    <definedName name="SAN_MARTIN" localSheetId="10">#REF!</definedName>
    <definedName name="SAN_MARTIN" localSheetId="9">#REF!</definedName>
    <definedName name="SAN_MARTIN" localSheetId="12">#REF!</definedName>
    <definedName name="SAN_MARTIN" localSheetId="11">#REF!</definedName>
    <definedName name="SAN_MARTIN" localSheetId="15">#REF!</definedName>
    <definedName name="SAN_MARTIN" localSheetId="14">#REF!</definedName>
    <definedName name="SAN_MARTIN" localSheetId="16">#REF!</definedName>
    <definedName name="SAN_MARTIN" localSheetId="17">#REF!</definedName>
    <definedName name="SAN_MARTIN" localSheetId="19">#REF!</definedName>
    <definedName name="SAN_MARTIN" localSheetId="20">#REF!</definedName>
    <definedName name="SAN_MARTIN" localSheetId="21">#REF!</definedName>
    <definedName name="SAN_MARTIN" localSheetId="22">#REF!</definedName>
    <definedName name="SAN_MARTIN" localSheetId="23">#REF!</definedName>
    <definedName name="SAN_MARTIN" localSheetId="24">#REF!</definedName>
    <definedName name="SAN_MARTIN" localSheetId="25">#REF!</definedName>
    <definedName name="SAN_MARTIN" localSheetId="26">#REF!</definedName>
    <definedName name="SAN_MARTIN" localSheetId="27">#REF!</definedName>
    <definedName name="SAN_MARTIN" localSheetId="29">#REF!</definedName>
    <definedName name="SAN_MARTIN" localSheetId="31">#REF!</definedName>
    <definedName name="SAN_MARTIN" localSheetId="32">#REF!</definedName>
    <definedName name="SAN_MARTIN" localSheetId="33">#REF!</definedName>
    <definedName name="SAN_MARTIN" localSheetId="34">#REF!</definedName>
    <definedName name="SAN_MARTIN" localSheetId="35">#REF!</definedName>
    <definedName name="SAN_MARTIN" localSheetId="36">#REF!</definedName>
    <definedName name="SAN_MARTIN">#REF!</definedName>
    <definedName name="TACNA" localSheetId="6">#REF!</definedName>
    <definedName name="TACNA" localSheetId="7">#REF!</definedName>
    <definedName name="TACNA" localSheetId="10">#REF!</definedName>
    <definedName name="TACNA" localSheetId="9">#REF!</definedName>
    <definedName name="TACNA" localSheetId="12">#REF!</definedName>
    <definedName name="TACNA" localSheetId="11">#REF!</definedName>
    <definedName name="TACNA" localSheetId="15">#REF!</definedName>
    <definedName name="TACNA" localSheetId="14">#REF!</definedName>
    <definedName name="TACNA" localSheetId="16">#REF!</definedName>
    <definedName name="TACNA" localSheetId="17">#REF!</definedName>
    <definedName name="TACNA" localSheetId="19">#REF!</definedName>
    <definedName name="TACNA" localSheetId="20">#REF!</definedName>
    <definedName name="TACNA" localSheetId="21">#REF!</definedName>
    <definedName name="TACNA" localSheetId="22">#REF!</definedName>
    <definedName name="TACNA" localSheetId="23">#REF!</definedName>
    <definedName name="TACNA" localSheetId="24">#REF!</definedName>
    <definedName name="TACNA" localSheetId="25">#REF!</definedName>
    <definedName name="TACNA" localSheetId="26">#REF!</definedName>
    <definedName name="TACNA" localSheetId="27">#REF!</definedName>
    <definedName name="TACNA" localSheetId="29">#REF!</definedName>
    <definedName name="TACNA" localSheetId="31">#REF!</definedName>
    <definedName name="TACNA" localSheetId="32">#REF!</definedName>
    <definedName name="TACNA" localSheetId="33">#REF!</definedName>
    <definedName name="TACNA" localSheetId="34">#REF!</definedName>
    <definedName name="TACNA" localSheetId="35">#REF!</definedName>
    <definedName name="TACNA" localSheetId="36">#REF!</definedName>
    <definedName name="TACNA">#REF!</definedName>
    <definedName name="_xlnm.Print_Titles" localSheetId="0">'3.1'!$9:$9</definedName>
    <definedName name="_xlnm.Print_Titles" localSheetId="2">'3.2.1'!$5:$7</definedName>
    <definedName name="_xlnm.Print_Titles" localSheetId="3">'3.2.1.2 y 3.2.1.3'!$3:$5</definedName>
    <definedName name="_xlnm.Print_Titles" localSheetId="9">'3.3.2.1 (PI)'!$5:$6</definedName>
    <definedName name="_xlnm.Print_Titles" localSheetId="11">'3.3.2.2 (PI)'!$3:$4</definedName>
    <definedName name="_xlnm.Print_Titles" localSheetId="14">'3.4.2.1 (PE)'!$5:$6</definedName>
    <definedName name="_xlnm.Print_Titles" localSheetId="16">'3.4.2.2'!$3:$4</definedName>
    <definedName name="_xlnm.Print_Titles" localSheetId="19">'3.5.2.1'!$3:$4</definedName>
    <definedName name="_xlnm.Print_Titles" localSheetId="21">'3.5.2.2'!$3:$4</definedName>
    <definedName name="_xlnm.Print_Titles" localSheetId="23">'3.5.3.1.1'!$7:$7</definedName>
    <definedName name="_xlnm.Print_Titles" localSheetId="25">'3.5.3.1.2'!$4:$4</definedName>
    <definedName name="_xlnm.Print_Titles" localSheetId="27">'3.5.3.2.1'!$5:$5</definedName>
    <definedName name="_xlnm.Print_Titles" localSheetId="29">'3.5.3.2.2'!$3:$3</definedName>
    <definedName name="_xlnm.Print_Titles" localSheetId="35">'3.6.3.2.3.2'!$6:$6</definedName>
    <definedName name="_xlnm.Print_Titles" localSheetId="37">'3.6.3.2.5'!$3:$3</definedName>
    <definedName name="TOTAL" localSheetId="6">#REF!</definedName>
    <definedName name="TOTAL" localSheetId="7">#REF!</definedName>
    <definedName name="TOTAL" localSheetId="10">#REF!</definedName>
    <definedName name="TOTAL" localSheetId="9">#REF!</definedName>
    <definedName name="TOTAL" localSheetId="12">#REF!</definedName>
    <definedName name="TOTAL" localSheetId="11">#REF!</definedName>
    <definedName name="TOTAL" localSheetId="15">#REF!</definedName>
    <definedName name="TOTAL" localSheetId="14">#REF!</definedName>
    <definedName name="TOTAL" localSheetId="16">#REF!</definedName>
    <definedName name="TOTAL" localSheetId="17">#REF!</definedName>
    <definedName name="TOTAL" localSheetId="19">#REF!</definedName>
    <definedName name="TOTAL" localSheetId="20">#REF!</definedName>
    <definedName name="TOTAL" localSheetId="21">#REF!</definedName>
    <definedName name="TOTAL" localSheetId="22">#REF!</definedName>
    <definedName name="TOTAL" localSheetId="23">#REF!</definedName>
    <definedName name="TOTAL" localSheetId="24">#REF!</definedName>
    <definedName name="TOTAL" localSheetId="25">#REF!</definedName>
    <definedName name="TOTAL" localSheetId="26">#REF!</definedName>
    <definedName name="TOTAL" localSheetId="27">#REF!</definedName>
    <definedName name="TOTAL" localSheetId="29">#REF!</definedName>
    <definedName name="TOTAL" localSheetId="31">#REF!</definedName>
    <definedName name="TOTAL" localSheetId="32">#REF!</definedName>
    <definedName name="TOTAL" localSheetId="33">#REF!</definedName>
    <definedName name="TOTAL" localSheetId="34">#REF!</definedName>
    <definedName name="TOTAL" localSheetId="35">#REF!</definedName>
    <definedName name="TOTAL" localSheetId="36">#REF!</definedName>
    <definedName name="TOTAL">#REF!</definedName>
    <definedName name="TUMBES" localSheetId="6">#REF!</definedName>
    <definedName name="TUMBES" localSheetId="7">#REF!</definedName>
    <definedName name="TUMBES" localSheetId="10">#REF!</definedName>
    <definedName name="TUMBES" localSheetId="9">#REF!</definedName>
    <definedName name="TUMBES" localSheetId="12">#REF!</definedName>
    <definedName name="TUMBES" localSheetId="11">#REF!</definedName>
    <definedName name="TUMBES" localSheetId="15">#REF!</definedName>
    <definedName name="TUMBES" localSheetId="14">#REF!</definedName>
    <definedName name="TUMBES" localSheetId="16">#REF!</definedName>
    <definedName name="TUMBES" localSheetId="17">#REF!</definedName>
    <definedName name="TUMBES" localSheetId="19">#REF!</definedName>
    <definedName name="TUMBES" localSheetId="20">#REF!</definedName>
    <definedName name="TUMBES" localSheetId="21">#REF!</definedName>
    <definedName name="TUMBES" localSheetId="22">#REF!</definedName>
    <definedName name="TUMBES" localSheetId="23">#REF!</definedName>
    <definedName name="TUMBES" localSheetId="24">#REF!</definedName>
    <definedName name="TUMBES" localSheetId="25">#REF!</definedName>
    <definedName name="TUMBES" localSheetId="26">#REF!</definedName>
    <definedName name="TUMBES" localSheetId="27">#REF!</definedName>
    <definedName name="TUMBES" localSheetId="29">#REF!</definedName>
    <definedName name="TUMBES" localSheetId="31">#REF!</definedName>
    <definedName name="TUMBES" localSheetId="32">#REF!</definedName>
    <definedName name="TUMBES" localSheetId="33">#REF!</definedName>
    <definedName name="TUMBES" localSheetId="34">#REF!</definedName>
    <definedName name="TUMBES" localSheetId="35">#REF!</definedName>
    <definedName name="TUMBES" localSheetId="36">#REF!</definedName>
    <definedName name="TUMBES">#REF!</definedName>
    <definedName name="UCAYALI" localSheetId="6">#REF!</definedName>
    <definedName name="UCAYALI" localSheetId="7">#REF!</definedName>
    <definedName name="UCAYALI" localSheetId="10">#REF!</definedName>
    <definedName name="UCAYALI" localSheetId="9">#REF!</definedName>
    <definedName name="UCAYALI" localSheetId="12">#REF!</definedName>
    <definedName name="UCAYALI" localSheetId="11">#REF!</definedName>
    <definedName name="UCAYALI" localSheetId="15">#REF!</definedName>
    <definedName name="UCAYALI" localSheetId="14">#REF!</definedName>
    <definedName name="UCAYALI" localSheetId="16">#REF!</definedName>
    <definedName name="UCAYALI" localSheetId="17">#REF!</definedName>
    <definedName name="UCAYALI" localSheetId="19">#REF!</definedName>
    <definedName name="UCAYALI" localSheetId="20">#REF!</definedName>
    <definedName name="UCAYALI" localSheetId="21">#REF!</definedName>
    <definedName name="UCAYALI" localSheetId="22">#REF!</definedName>
    <definedName name="UCAYALI" localSheetId="23">#REF!</definedName>
    <definedName name="UCAYALI" localSheetId="24">#REF!</definedName>
    <definedName name="UCAYALI" localSheetId="25">#REF!</definedName>
    <definedName name="UCAYALI" localSheetId="26">#REF!</definedName>
    <definedName name="UCAYALI" localSheetId="27">#REF!</definedName>
    <definedName name="UCAYALI" localSheetId="29">#REF!</definedName>
    <definedName name="UCAYALI" localSheetId="31">#REF!</definedName>
    <definedName name="UCAYALI" localSheetId="32">#REF!</definedName>
    <definedName name="UCAYALI" localSheetId="33">#REF!</definedName>
    <definedName name="UCAYALI" localSheetId="34">#REF!</definedName>
    <definedName name="UCAYALI" localSheetId="35">#REF!</definedName>
    <definedName name="UCAYALI" localSheetId="36">#REF!</definedName>
    <definedName name="UCAYALI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5" i="8" l="1"/>
  <c r="Q62" i="36" l="1"/>
  <c r="Q104" i="37" l="1"/>
  <c r="Q367" i="31" l="1"/>
  <c r="Q366" i="31"/>
  <c r="Q365" i="31"/>
  <c r="Q364" i="31"/>
  <c r="Q363" i="31"/>
  <c r="Q362" i="31"/>
  <c r="Q361" i="31"/>
  <c r="Q360" i="31"/>
  <c r="Q359" i="31"/>
  <c r="Q358" i="31"/>
  <c r="Q357" i="31"/>
  <c r="Q356" i="31"/>
  <c r="Q355" i="31"/>
  <c r="Q354" i="31"/>
  <c r="Q353" i="31"/>
  <c r="Q352" i="31"/>
  <c r="Q351" i="31"/>
  <c r="Q350" i="31"/>
  <c r="Q349" i="31"/>
  <c r="Q348" i="31"/>
  <c r="Q347" i="31"/>
  <c r="Q346" i="31"/>
  <c r="Q345" i="31"/>
  <c r="Q344" i="31"/>
  <c r="Q343" i="31"/>
  <c r="Q342" i="31"/>
  <c r="Q341" i="31"/>
  <c r="Q340" i="31"/>
  <c r="Q339" i="31"/>
  <c r="Q338" i="31"/>
  <c r="Q337" i="31"/>
  <c r="Q336" i="31"/>
  <c r="Q335" i="31"/>
  <c r="Q334" i="31"/>
  <c r="Q333" i="31"/>
  <c r="Q332" i="31"/>
  <c r="Q331" i="31"/>
  <c r="Q330" i="31"/>
  <c r="Q329" i="31"/>
  <c r="Q328" i="31"/>
  <c r="Q327" i="31"/>
  <c r="Q326" i="31"/>
  <c r="Q325" i="31"/>
  <c r="Q324" i="31"/>
  <c r="Q323" i="31"/>
  <c r="Q322" i="31"/>
  <c r="Q321" i="31"/>
  <c r="Q320" i="31"/>
  <c r="Q319" i="31"/>
  <c r="Q318" i="31"/>
  <c r="Q317" i="31"/>
  <c r="Q316" i="31"/>
  <c r="Q315" i="31"/>
  <c r="Q314" i="31"/>
  <c r="Q313" i="31"/>
  <c r="Q312" i="31"/>
  <c r="Q311" i="31"/>
  <c r="Q310" i="31"/>
  <c r="Q309" i="31"/>
  <c r="Q308" i="31"/>
  <c r="Q307" i="31"/>
  <c r="Q306" i="31"/>
  <c r="Q305" i="31"/>
  <c r="Q304" i="31"/>
  <c r="Q303" i="31"/>
  <c r="Q302" i="31"/>
  <c r="Q301" i="31"/>
  <c r="Q300" i="31"/>
  <c r="Q299" i="31"/>
  <c r="Q298" i="31"/>
  <c r="Q297" i="31"/>
  <c r="Q296" i="31"/>
  <c r="Q295" i="31"/>
  <c r="Q294" i="31"/>
  <c r="Q293" i="31"/>
  <c r="Q292" i="31"/>
  <c r="Q291" i="31"/>
  <c r="Q290" i="31"/>
  <c r="Q289" i="31"/>
  <c r="Q288" i="31"/>
  <c r="Q287" i="31"/>
  <c r="Q286" i="31"/>
  <c r="Q285" i="31"/>
  <c r="Q284" i="31"/>
  <c r="Q283" i="31"/>
  <c r="Q282" i="31"/>
  <c r="Q281" i="31"/>
  <c r="Q280" i="31"/>
  <c r="Q279" i="31"/>
  <c r="Q278" i="31"/>
  <c r="Q277" i="31"/>
  <c r="Q276" i="31"/>
  <c r="Q275" i="31"/>
  <c r="Q274" i="31"/>
  <c r="Q273" i="31"/>
  <c r="Q272" i="31"/>
  <c r="Q345" i="29"/>
  <c r="Q344" i="29"/>
  <c r="Q343" i="29"/>
  <c r="Q342" i="29"/>
  <c r="P95" i="27"/>
  <c r="P94" i="27"/>
  <c r="P93" i="27"/>
  <c r="P92" i="27"/>
  <c r="P91" i="27"/>
  <c r="P90" i="27"/>
  <c r="P89" i="27"/>
  <c r="P88" i="27"/>
  <c r="P87" i="27"/>
  <c r="P86" i="27"/>
  <c r="P85" i="27"/>
  <c r="P84" i="27"/>
  <c r="P83" i="27"/>
  <c r="P82" i="27"/>
  <c r="P81" i="27"/>
  <c r="P80" i="27"/>
  <c r="P79" i="27"/>
  <c r="P78" i="27"/>
  <c r="P77" i="27"/>
  <c r="P76" i="27"/>
  <c r="P75" i="27"/>
  <c r="P74" i="27"/>
  <c r="P73" i="27"/>
  <c r="P72" i="27"/>
  <c r="P71" i="27"/>
  <c r="D97" i="27"/>
  <c r="P91" i="25"/>
  <c r="G98" i="23"/>
  <c r="F98" i="23"/>
  <c r="E98" i="23"/>
  <c r="D98" i="23"/>
  <c r="I97" i="23"/>
  <c r="H97" i="23"/>
  <c r="I96" i="23"/>
  <c r="H96" i="23"/>
  <c r="I95" i="23"/>
  <c r="H95" i="23"/>
  <c r="I94" i="23"/>
  <c r="H94" i="23"/>
  <c r="I93" i="23"/>
  <c r="H93" i="23"/>
  <c r="J93" i="23" s="1"/>
  <c r="I92" i="23"/>
  <c r="H92" i="23"/>
  <c r="J92" i="23" s="1"/>
  <c r="I91" i="23"/>
  <c r="H91" i="23"/>
  <c r="I90" i="23"/>
  <c r="H90" i="23"/>
  <c r="I89" i="23"/>
  <c r="H89" i="23"/>
  <c r="I88" i="23"/>
  <c r="H88" i="23"/>
  <c r="I87" i="23"/>
  <c r="J87" i="23" s="1"/>
  <c r="H87" i="23"/>
  <c r="I86" i="23"/>
  <c r="H86" i="23"/>
  <c r="I85" i="23"/>
  <c r="H85" i="23"/>
  <c r="I84" i="23"/>
  <c r="H84" i="23"/>
  <c r="I83" i="23"/>
  <c r="H83" i="23"/>
  <c r="I82" i="23"/>
  <c r="H82" i="23"/>
  <c r="I81" i="23"/>
  <c r="H81" i="23"/>
  <c r="I80" i="23"/>
  <c r="J80" i="23" s="1"/>
  <c r="H80" i="23"/>
  <c r="I79" i="23"/>
  <c r="H79" i="23"/>
  <c r="I78" i="23"/>
  <c r="H78" i="23"/>
  <c r="I77" i="23"/>
  <c r="H77" i="23"/>
  <c r="J77" i="23" s="1"/>
  <c r="I76" i="23"/>
  <c r="H76" i="23"/>
  <c r="I75" i="23"/>
  <c r="H75" i="23"/>
  <c r="I74" i="23"/>
  <c r="H74" i="23"/>
  <c r="I73" i="23"/>
  <c r="H73" i="23"/>
  <c r="O89" i="21"/>
  <c r="N89" i="21"/>
  <c r="M89" i="21"/>
  <c r="L89" i="21"/>
  <c r="J84" i="23" l="1"/>
  <c r="P89" i="21"/>
  <c r="J88" i="23"/>
  <c r="J81" i="23"/>
  <c r="J90" i="23"/>
  <c r="J91" i="23"/>
  <c r="J74" i="23"/>
  <c r="J76" i="23"/>
  <c r="J78" i="23"/>
  <c r="J85" i="23"/>
  <c r="J96" i="23"/>
  <c r="J75" i="23"/>
  <c r="J79" i="23"/>
  <c r="J73" i="23"/>
  <c r="J82" i="23"/>
  <c r="J95" i="23"/>
  <c r="J97" i="23"/>
  <c r="J86" i="23"/>
  <c r="J89" i="23"/>
  <c r="J94" i="23"/>
  <c r="J83" i="23"/>
  <c r="I96" i="18"/>
  <c r="H96" i="18"/>
  <c r="I95" i="18"/>
  <c r="H95" i="18"/>
  <c r="I94" i="18"/>
  <c r="J94" i="18" s="1"/>
  <c r="H94" i="18"/>
  <c r="I93" i="18"/>
  <c r="H93" i="18"/>
  <c r="I92" i="18"/>
  <c r="H92" i="18"/>
  <c r="I91" i="18"/>
  <c r="H91" i="18"/>
  <c r="J90" i="18"/>
  <c r="I90" i="18"/>
  <c r="H90" i="18"/>
  <c r="I89" i="18"/>
  <c r="H89" i="18"/>
  <c r="I88" i="18"/>
  <c r="H88" i="18"/>
  <c r="J88" i="18" s="1"/>
  <c r="I87" i="18"/>
  <c r="H87" i="18"/>
  <c r="J87" i="18" s="1"/>
  <c r="I86" i="18"/>
  <c r="H86" i="18"/>
  <c r="J86" i="18" s="1"/>
  <c r="I85" i="18"/>
  <c r="H85" i="18"/>
  <c r="I84" i="18"/>
  <c r="H84" i="18"/>
  <c r="J84" i="18" s="1"/>
  <c r="I83" i="18"/>
  <c r="H83" i="18"/>
  <c r="I82" i="18"/>
  <c r="H82" i="18"/>
  <c r="J82" i="18" s="1"/>
  <c r="I81" i="18"/>
  <c r="H81" i="18"/>
  <c r="I80" i="18"/>
  <c r="H80" i="18"/>
  <c r="J80" i="18" s="1"/>
  <c r="I79" i="18"/>
  <c r="H79" i="18"/>
  <c r="J79" i="18" s="1"/>
  <c r="I78" i="18"/>
  <c r="H78" i="18"/>
  <c r="I77" i="18"/>
  <c r="H77" i="18"/>
  <c r="I76" i="18"/>
  <c r="H76" i="18"/>
  <c r="I75" i="18"/>
  <c r="H75" i="18"/>
  <c r="J75" i="18" s="1"/>
  <c r="I74" i="18"/>
  <c r="H74" i="18"/>
  <c r="J74" i="18" s="1"/>
  <c r="I73" i="18"/>
  <c r="H73" i="18"/>
  <c r="M92" i="16"/>
  <c r="P92" i="16" s="1"/>
  <c r="J85" i="18" l="1"/>
  <c r="J91" i="18"/>
  <c r="J95" i="18"/>
  <c r="J78" i="18"/>
  <c r="J96" i="18"/>
  <c r="J73" i="18"/>
  <c r="J89" i="18"/>
  <c r="J77" i="18"/>
  <c r="J93" i="18"/>
  <c r="J76" i="18"/>
  <c r="J81" i="18"/>
  <c r="J83" i="18"/>
  <c r="J92" i="18"/>
  <c r="J91" i="13" l="1"/>
  <c r="J84" i="13"/>
  <c r="J83" i="13"/>
  <c r="J82" i="13"/>
  <c r="J81" i="13"/>
  <c r="I96" i="13"/>
  <c r="H96" i="13"/>
  <c r="J96" i="13" s="1"/>
  <c r="I95" i="13"/>
  <c r="H95" i="13"/>
  <c r="J95" i="13" s="1"/>
  <c r="I94" i="13"/>
  <c r="H94" i="13"/>
  <c r="J94" i="13" s="1"/>
  <c r="I93" i="13"/>
  <c r="H93" i="13"/>
  <c r="J93" i="13" s="1"/>
  <c r="I92" i="13"/>
  <c r="H92" i="13"/>
  <c r="J92" i="13" s="1"/>
  <c r="I91" i="13"/>
  <c r="H91" i="13"/>
  <c r="I90" i="13"/>
  <c r="H90" i="13"/>
  <c r="J90" i="13" s="1"/>
  <c r="I89" i="13"/>
  <c r="H89" i="13"/>
  <c r="J89" i="13" s="1"/>
  <c r="I88" i="13"/>
  <c r="H88" i="13"/>
  <c r="J88" i="13" s="1"/>
  <c r="I87" i="13"/>
  <c r="H87" i="13"/>
  <c r="J87" i="13" s="1"/>
  <c r="I86" i="13"/>
  <c r="H86" i="13"/>
  <c r="J86" i="13" s="1"/>
  <c r="I85" i="13"/>
  <c r="H85" i="13"/>
  <c r="J85" i="13" s="1"/>
  <c r="I84" i="13"/>
  <c r="H84" i="13"/>
  <c r="I83" i="13"/>
  <c r="H83" i="13"/>
  <c r="I82" i="13"/>
  <c r="H82" i="13"/>
  <c r="I81" i="13"/>
  <c r="H81" i="13"/>
  <c r="I80" i="13"/>
  <c r="H80" i="13"/>
  <c r="J80" i="13" s="1"/>
  <c r="I79" i="13"/>
  <c r="H79" i="13"/>
  <c r="J79" i="13" s="1"/>
  <c r="I78" i="13"/>
  <c r="H78" i="13"/>
  <c r="J78" i="13" s="1"/>
  <c r="I77" i="13"/>
  <c r="H77" i="13"/>
  <c r="J77" i="13" s="1"/>
  <c r="I76" i="13"/>
  <c r="H76" i="13"/>
  <c r="J76" i="13" s="1"/>
  <c r="I75" i="13"/>
  <c r="H75" i="13"/>
  <c r="J75" i="13" s="1"/>
  <c r="I74" i="13"/>
  <c r="H74" i="13"/>
  <c r="J74" i="13" s="1"/>
  <c r="I73" i="13"/>
  <c r="H73" i="13"/>
  <c r="J73" i="13" s="1"/>
  <c r="M91" i="11"/>
  <c r="P91" i="11" s="1"/>
  <c r="G73" i="5" l="1"/>
  <c r="E73" i="5"/>
  <c r="G8" i="5"/>
  <c r="E33" i="5"/>
  <c r="E7" i="5"/>
  <c r="G98" i="4"/>
  <c r="F98" i="4"/>
  <c r="E98" i="4"/>
  <c r="D98" i="4"/>
  <c r="E80" i="3" l="1"/>
  <c r="D80" i="3"/>
  <c r="G62" i="7" l="1"/>
  <c r="G9" i="7"/>
  <c r="H26" i="8" l="1"/>
  <c r="Q5" i="36" l="1"/>
  <c r="H7" i="23"/>
  <c r="I7" i="23"/>
  <c r="H8" i="23"/>
  <c r="I8" i="23"/>
  <c r="H9" i="23"/>
  <c r="I9" i="23"/>
  <c r="H10" i="23"/>
  <c r="I10" i="23"/>
  <c r="H11" i="23"/>
  <c r="I11" i="23"/>
  <c r="H12" i="23"/>
  <c r="I12" i="23"/>
  <c r="H13" i="23"/>
  <c r="I13" i="23"/>
  <c r="H14" i="23"/>
  <c r="I14" i="23"/>
  <c r="H15" i="23"/>
  <c r="I15" i="23"/>
  <c r="H16" i="23"/>
  <c r="I16" i="23"/>
  <c r="H17" i="23"/>
  <c r="I17" i="23"/>
  <c r="H18" i="23"/>
  <c r="I18" i="23"/>
  <c r="H19" i="23"/>
  <c r="I19" i="23"/>
  <c r="H20" i="23"/>
  <c r="I20" i="23"/>
  <c r="H21" i="23"/>
  <c r="I21" i="23"/>
  <c r="H22" i="23"/>
  <c r="I22" i="23"/>
  <c r="H23" i="23"/>
  <c r="I23" i="23"/>
  <c r="H24" i="23"/>
  <c r="I24" i="23"/>
  <c r="H25" i="23"/>
  <c r="I25" i="23"/>
  <c r="H26" i="23"/>
  <c r="I26" i="23"/>
  <c r="H27" i="23"/>
  <c r="I27" i="23"/>
  <c r="H28" i="23"/>
  <c r="I28" i="23"/>
  <c r="H29" i="23"/>
  <c r="I29" i="23"/>
  <c r="H30" i="23"/>
  <c r="I30" i="23"/>
  <c r="H31" i="23"/>
  <c r="I31" i="23"/>
  <c r="H32" i="23"/>
  <c r="I32" i="23"/>
  <c r="H33" i="23"/>
  <c r="I33" i="23"/>
  <c r="H34" i="23"/>
  <c r="I34" i="23"/>
  <c r="H35" i="23"/>
  <c r="I35" i="23"/>
  <c r="H36" i="23"/>
  <c r="I36" i="23"/>
  <c r="H37" i="23"/>
  <c r="I37" i="23"/>
  <c r="H38" i="23"/>
  <c r="I38" i="23"/>
  <c r="H39" i="23"/>
  <c r="I39" i="23"/>
  <c r="H40" i="23"/>
  <c r="I40" i="23"/>
  <c r="H41" i="23"/>
  <c r="I41" i="23"/>
  <c r="H42" i="23"/>
  <c r="I42" i="23"/>
  <c r="H43" i="23"/>
  <c r="I43" i="23"/>
  <c r="H44" i="23"/>
  <c r="I44" i="23"/>
  <c r="H45" i="23"/>
  <c r="I45" i="23"/>
  <c r="H46" i="23"/>
  <c r="I46" i="23"/>
  <c r="H47" i="23"/>
  <c r="I47" i="23"/>
  <c r="H48" i="23"/>
  <c r="I48" i="23"/>
  <c r="H49" i="23"/>
  <c r="I49" i="23"/>
  <c r="H50" i="23"/>
  <c r="I50" i="23"/>
  <c r="H51" i="23"/>
  <c r="I51" i="23"/>
  <c r="H52" i="23"/>
  <c r="I52" i="23"/>
  <c r="H53" i="23"/>
  <c r="I53" i="23"/>
  <c r="H54" i="23"/>
  <c r="I54" i="23"/>
  <c r="H55" i="23"/>
  <c r="I55" i="23"/>
  <c r="H56" i="23"/>
  <c r="I56" i="23"/>
  <c r="H57" i="23"/>
  <c r="I57" i="23"/>
  <c r="H58" i="23"/>
  <c r="I58" i="23"/>
  <c r="H59" i="23"/>
  <c r="I59" i="23"/>
  <c r="H60" i="23"/>
  <c r="I60" i="23"/>
  <c r="H61" i="23"/>
  <c r="I61" i="23"/>
  <c r="H62" i="23"/>
  <c r="I62" i="23"/>
  <c r="H63" i="23"/>
  <c r="I63" i="23"/>
  <c r="H64" i="23"/>
  <c r="I64" i="23"/>
  <c r="H65" i="23"/>
  <c r="I65" i="23"/>
  <c r="H66" i="23"/>
  <c r="I66" i="23"/>
  <c r="H67" i="23"/>
  <c r="I67" i="23"/>
  <c r="H68" i="23"/>
  <c r="I68" i="23"/>
  <c r="H69" i="23"/>
  <c r="I69" i="23"/>
  <c r="H70" i="23"/>
  <c r="I70" i="23"/>
  <c r="H71" i="23"/>
  <c r="I71" i="23"/>
  <c r="H72" i="23"/>
  <c r="I72" i="23"/>
  <c r="I6" i="23"/>
  <c r="H6" i="23"/>
  <c r="I5" i="23"/>
  <c r="I98" i="23" s="1"/>
  <c r="H5" i="23"/>
  <c r="H98" i="23" s="1"/>
  <c r="I39" i="6"/>
  <c r="H39" i="6"/>
  <c r="G39" i="6"/>
  <c r="I94" i="3" l="1"/>
  <c r="C13" i="15" l="1"/>
  <c r="I61" i="6"/>
  <c r="H61" i="6"/>
  <c r="G61" i="6"/>
  <c r="D107" i="4"/>
  <c r="E93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" i="3"/>
  <c r="D8" i="3"/>
  <c r="U66" i="36" l="1"/>
  <c r="V66" i="36"/>
  <c r="W66" i="36"/>
  <c r="X66" i="36"/>
  <c r="Y66" i="36"/>
  <c r="Z66" i="36"/>
  <c r="AA66" i="36"/>
  <c r="AB66" i="36"/>
  <c r="AC66" i="36"/>
  <c r="AD66" i="36"/>
  <c r="AE66" i="36"/>
  <c r="T66" i="36"/>
  <c r="AG50" i="36"/>
  <c r="AF66" i="36" l="1"/>
  <c r="L352" i="29" l="1"/>
  <c r="H353" i="29"/>
  <c r="P353" i="29"/>
  <c r="H351" i="29"/>
  <c r="P351" i="29"/>
  <c r="L350" i="29"/>
  <c r="N353" i="29" l="1"/>
  <c r="J352" i="29"/>
  <c r="E350" i="29"/>
  <c r="J353" i="29"/>
  <c r="O350" i="29"/>
  <c r="G350" i="29"/>
  <c r="K351" i="29"/>
  <c r="F353" i="29"/>
  <c r="O353" i="29"/>
  <c r="G353" i="29"/>
  <c r="K352" i="29"/>
  <c r="K350" i="29"/>
  <c r="O351" i="29"/>
  <c r="G351" i="29"/>
  <c r="J350" i="29"/>
  <c r="N351" i="29"/>
  <c r="F351" i="29"/>
  <c r="N350" i="29"/>
  <c r="J351" i="29"/>
  <c r="F350" i="29"/>
  <c r="M350" i="29"/>
  <c r="I351" i="29"/>
  <c r="N352" i="29"/>
  <c r="F352" i="29"/>
  <c r="M352" i="29"/>
  <c r="E352" i="29"/>
  <c r="M353" i="29"/>
  <c r="H97" i="27"/>
  <c r="Q335" i="29"/>
  <c r="Q339" i="29"/>
  <c r="Q341" i="29"/>
  <c r="Q347" i="29"/>
  <c r="I97" i="27"/>
  <c r="K353" i="29"/>
  <c r="E353" i="29"/>
  <c r="N97" i="27"/>
  <c r="E351" i="29"/>
  <c r="P352" i="29"/>
  <c r="H352" i="29"/>
  <c r="P92" i="25"/>
  <c r="P52" i="26"/>
  <c r="O352" i="29"/>
  <c r="G352" i="29"/>
  <c r="Q334" i="29"/>
  <c r="Q336" i="29"/>
  <c r="Q340" i="29"/>
  <c r="Q346" i="29"/>
  <c r="Q348" i="29"/>
  <c r="N62" i="28"/>
  <c r="J97" i="27"/>
  <c r="I350" i="29"/>
  <c r="M351" i="29"/>
  <c r="L353" i="29"/>
  <c r="F97" i="27"/>
  <c r="P350" i="29"/>
  <c r="H350" i="29"/>
  <c r="L351" i="29"/>
  <c r="I352" i="29"/>
  <c r="Q337" i="29"/>
  <c r="Q338" i="29"/>
  <c r="Q349" i="29"/>
  <c r="P89" i="25"/>
  <c r="P90" i="25"/>
  <c r="P56" i="26"/>
  <c r="P54" i="26"/>
  <c r="L97" i="27"/>
  <c r="P57" i="26"/>
  <c r="P53" i="26"/>
  <c r="I353" i="29"/>
  <c r="P93" i="25"/>
  <c r="P55" i="26"/>
  <c r="O97" i="27"/>
  <c r="K97" i="27"/>
  <c r="G97" i="27"/>
  <c r="M97" i="27"/>
  <c r="E97" i="27"/>
  <c r="J7" i="23" l="1"/>
  <c r="J9" i="23"/>
  <c r="J10" i="23"/>
  <c r="J11" i="23"/>
  <c r="J13" i="23"/>
  <c r="J14" i="23"/>
  <c r="J15" i="23"/>
  <c r="J17" i="23"/>
  <c r="J18" i="23"/>
  <c r="J19" i="23"/>
  <c r="J21" i="23"/>
  <c r="J22" i="23"/>
  <c r="J23" i="23"/>
  <c r="J25" i="23"/>
  <c r="J26" i="23"/>
  <c r="J27" i="23"/>
  <c r="J29" i="23"/>
  <c r="J30" i="23"/>
  <c r="J31" i="23"/>
  <c r="J33" i="23"/>
  <c r="J34" i="23"/>
  <c r="J35" i="23"/>
  <c r="J37" i="23"/>
  <c r="J38" i="23"/>
  <c r="J39" i="23"/>
  <c r="J41" i="23"/>
  <c r="J42" i="23"/>
  <c r="J43" i="23"/>
  <c r="J45" i="23"/>
  <c r="J46" i="23"/>
  <c r="J47" i="23"/>
  <c r="J49" i="23"/>
  <c r="J50" i="23"/>
  <c r="J51" i="23"/>
  <c r="J53" i="23"/>
  <c r="J54" i="23"/>
  <c r="J55" i="23"/>
  <c r="J57" i="23"/>
  <c r="J58" i="23"/>
  <c r="J59" i="23"/>
  <c r="J61" i="23"/>
  <c r="J62" i="23"/>
  <c r="J63" i="23"/>
  <c r="J65" i="23"/>
  <c r="J66" i="23"/>
  <c r="J67" i="23"/>
  <c r="J69" i="23"/>
  <c r="J70" i="23"/>
  <c r="J71" i="23"/>
  <c r="J5" i="23"/>
  <c r="L7" i="21"/>
  <c r="M7" i="21"/>
  <c r="N7" i="21"/>
  <c r="O7" i="21"/>
  <c r="L8" i="21"/>
  <c r="M8" i="21"/>
  <c r="N8" i="21"/>
  <c r="O8" i="21"/>
  <c r="L9" i="21"/>
  <c r="M9" i="21"/>
  <c r="N9" i="21"/>
  <c r="O9" i="21"/>
  <c r="L10" i="21"/>
  <c r="M10" i="21"/>
  <c r="N10" i="21"/>
  <c r="O10" i="21"/>
  <c r="L11" i="21"/>
  <c r="M11" i="21"/>
  <c r="N11" i="21"/>
  <c r="O11" i="21"/>
  <c r="L12" i="21"/>
  <c r="M12" i="21"/>
  <c r="N12" i="21"/>
  <c r="O12" i="21"/>
  <c r="L13" i="21"/>
  <c r="M13" i="21"/>
  <c r="N13" i="21"/>
  <c r="O13" i="21"/>
  <c r="L14" i="21"/>
  <c r="M14" i="21"/>
  <c r="N14" i="21"/>
  <c r="O14" i="21"/>
  <c r="L15" i="21"/>
  <c r="M15" i="21"/>
  <c r="N15" i="21"/>
  <c r="O15" i="21"/>
  <c r="L16" i="21"/>
  <c r="M16" i="21"/>
  <c r="N16" i="21"/>
  <c r="O16" i="21"/>
  <c r="L17" i="21"/>
  <c r="M17" i="21"/>
  <c r="N17" i="21"/>
  <c r="O17" i="21"/>
  <c r="L18" i="21"/>
  <c r="M18" i="21"/>
  <c r="N18" i="21"/>
  <c r="O18" i="21"/>
  <c r="L19" i="21"/>
  <c r="M19" i="21"/>
  <c r="N19" i="21"/>
  <c r="O19" i="21"/>
  <c r="L20" i="21"/>
  <c r="M20" i="21"/>
  <c r="N20" i="21"/>
  <c r="O20" i="21"/>
  <c r="L21" i="21"/>
  <c r="M21" i="21"/>
  <c r="N21" i="21"/>
  <c r="O21" i="21"/>
  <c r="L22" i="21"/>
  <c r="M22" i="21"/>
  <c r="N22" i="21"/>
  <c r="O22" i="21"/>
  <c r="L23" i="21"/>
  <c r="M23" i="21"/>
  <c r="N23" i="21"/>
  <c r="O23" i="21"/>
  <c r="L24" i="21"/>
  <c r="M24" i="21"/>
  <c r="N24" i="21"/>
  <c r="O24" i="21"/>
  <c r="L25" i="21"/>
  <c r="M25" i="21"/>
  <c r="N25" i="21"/>
  <c r="O25" i="21"/>
  <c r="L26" i="21"/>
  <c r="M26" i="21"/>
  <c r="N26" i="21"/>
  <c r="O26" i="21"/>
  <c r="L27" i="21"/>
  <c r="M27" i="21"/>
  <c r="N27" i="21"/>
  <c r="O27" i="21"/>
  <c r="L28" i="21"/>
  <c r="M28" i="21"/>
  <c r="N28" i="21"/>
  <c r="O28" i="21"/>
  <c r="L29" i="21"/>
  <c r="M29" i="21"/>
  <c r="N29" i="21"/>
  <c r="O29" i="21"/>
  <c r="L30" i="21"/>
  <c r="M30" i="21"/>
  <c r="N30" i="21"/>
  <c r="O30" i="21"/>
  <c r="L31" i="21"/>
  <c r="M31" i="21"/>
  <c r="N31" i="21"/>
  <c r="O31" i="21"/>
  <c r="L32" i="21"/>
  <c r="M32" i="21"/>
  <c r="N32" i="21"/>
  <c r="O32" i="21"/>
  <c r="L33" i="21"/>
  <c r="M33" i="21"/>
  <c r="N33" i="21"/>
  <c r="O33" i="21"/>
  <c r="L34" i="21"/>
  <c r="M34" i="21"/>
  <c r="N34" i="21"/>
  <c r="O34" i="21"/>
  <c r="L35" i="21"/>
  <c r="M35" i="21"/>
  <c r="N35" i="21"/>
  <c r="O35" i="21"/>
  <c r="L36" i="21"/>
  <c r="M36" i="21"/>
  <c r="N36" i="21"/>
  <c r="O36" i="21"/>
  <c r="L37" i="21"/>
  <c r="M37" i="21"/>
  <c r="N37" i="21"/>
  <c r="O37" i="21"/>
  <c r="L38" i="21"/>
  <c r="M38" i="21"/>
  <c r="N38" i="21"/>
  <c r="O38" i="21"/>
  <c r="L39" i="21"/>
  <c r="M39" i="21"/>
  <c r="N39" i="21"/>
  <c r="O39" i="21"/>
  <c r="L40" i="21"/>
  <c r="M40" i="21"/>
  <c r="N40" i="21"/>
  <c r="O40" i="21"/>
  <c r="L41" i="21"/>
  <c r="M41" i="21"/>
  <c r="N41" i="21"/>
  <c r="O41" i="21"/>
  <c r="L42" i="21"/>
  <c r="M42" i="21"/>
  <c r="N42" i="21"/>
  <c r="O42" i="21"/>
  <c r="L43" i="21"/>
  <c r="M43" i="21"/>
  <c r="N43" i="21"/>
  <c r="O43" i="21"/>
  <c r="L44" i="21"/>
  <c r="M44" i="21"/>
  <c r="N44" i="21"/>
  <c r="O44" i="21"/>
  <c r="L45" i="21"/>
  <c r="M45" i="21"/>
  <c r="N45" i="21"/>
  <c r="O45" i="21"/>
  <c r="L46" i="21"/>
  <c r="M46" i="21"/>
  <c r="N46" i="21"/>
  <c r="O46" i="21"/>
  <c r="L47" i="21"/>
  <c r="M47" i="21"/>
  <c r="N47" i="21"/>
  <c r="O47" i="21"/>
  <c r="L48" i="21"/>
  <c r="M48" i="21"/>
  <c r="N48" i="21"/>
  <c r="O48" i="21"/>
  <c r="L49" i="21"/>
  <c r="M49" i="21"/>
  <c r="N49" i="21"/>
  <c r="O49" i="21"/>
  <c r="L50" i="21"/>
  <c r="M50" i="21"/>
  <c r="N50" i="21"/>
  <c r="O50" i="21"/>
  <c r="L51" i="21"/>
  <c r="M51" i="21"/>
  <c r="N51" i="21"/>
  <c r="O51" i="21"/>
  <c r="L52" i="21"/>
  <c r="M52" i="21"/>
  <c r="N52" i="21"/>
  <c r="O52" i="21"/>
  <c r="L53" i="21"/>
  <c r="M53" i="21"/>
  <c r="N53" i="21"/>
  <c r="O53" i="21"/>
  <c r="L54" i="21"/>
  <c r="M54" i="21"/>
  <c r="N54" i="21"/>
  <c r="O54" i="21"/>
  <c r="L55" i="21"/>
  <c r="M55" i="21"/>
  <c r="N55" i="21"/>
  <c r="O55" i="21"/>
  <c r="L56" i="21"/>
  <c r="M56" i="21"/>
  <c r="N56" i="21"/>
  <c r="O56" i="21"/>
  <c r="L57" i="21"/>
  <c r="M57" i="21"/>
  <c r="N57" i="21"/>
  <c r="O57" i="21"/>
  <c r="L58" i="21"/>
  <c r="M58" i="21"/>
  <c r="N58" i="21"/>
  <c r="O58" i="21"/>
  <c r="L59" i="21"/>
  <c r="M59" i="21"/>
  <c r="N59" i="21"/>
  <c r="O59" i="21"/>
  <c r="L60" i="21"/>
  <c r="M60" i="21"/>
  <c r="N60" i="21"/>
  <c r="O60" i="21"/>
  <c r="L61" i="21"/>
  <c r="M61" i="21"/>
  <c r="N61" i="21"/>
  <c r="O61" i="21"/>
  <c r="L62" i="21"/>
  <c r="M62" i="21"/>
  <c r="N62" i="21"/>
  <c r="O62" i="21"/>
  <c r="L63" i="21"/>
  <c r="M63" i="21"/>
  <c r="N63" i="21"/>
  <c r="O63" i="21"/>
  <c r="L64" i="21"/>
  <c r="M64" i="21"/>
  <c r="N64" i="21"/>
  <c r="O64" i="21"/>
  <c r="L65" i="21"/>
  <c r="M65" i="21"/>
  <c r="N65" i="21"/>
  <c r="O65" i="21"/>
  <c r="L66" i="21"/>
  <c r="M66" i="21"/>
  <c r="N66" i="21"/>
  <c r="O66" i="21"/>
  <c r="L67" i="21"/>
  <c r="M67" i="21"/>
  <c r="N67" i="21"/>
  <c r="O67" i="21"/>
  <c r="L68" i="21"/>
  <c r="M68" i="21"/>
  <c r="N68" i="21"/>
  <c r="O68" i="21"/>
  <c r="L69" i="21"/>
  <c r="M69" i="21"/>
  <c r="N69" i="21"/>
  <c r="O69" i="21"/>
  <c r="L70" i="21"/>
  <c r="M70" i="21"/>
  <c r="N70" i="21"/>
  <c r="O70" i="21"/>
  <c r="L71" i="21"/>
  <c r="M71" i="21"/>
  <c r="N71" i="21"/>
  <c r="O71" i="21"/>
  <c r="L72" i="21"/>
  <c r="M72" i="21"/>
  <c r="N72" i="21"/>
  <c r="O72" i="21"/>
  <c r="L73" i="21"/>
  <c r="M73" i="21"/>
  <c r="N73" i="21"/>
  <c r="O73" i="21"/>
  <c r="L74" i="21"/>
  <c r="M74" i="21"/>
  <c r="N74" i="21"/>
  <c r="O74" i="21"/>
  <c r="L75" i="21"/>
  <c r="M75" i="21"/>
  <c r="N75" i="21"/>
  <c r="O75" i="21"/>
  <c r="L76" i="21"/>
  <c r="M76" i="21"/>
  <c r="N76" i="21"/>
  <c r="O76" i="21"/>
  <c r="L77" i="21"/>
  <c r="M77" i="21"/>
  <c r="N77" i="21"/>
  <c r="O77" i="21"/>
  <c r="L78" i="21"/>
  <c r="M78" i="21"/>
  <c r="N78" i="21"/>
  <c r="O78" i="21"/>
  <c r="L79" i="21"/>
  <c r="M79" i="21"/>
  <c r="N79" i="21"/>
  <c r="O79" i="21"/>
  <c r="L80" i="21"/>
  <c r="M80" i="21"/>
  <c r="N80" i="21"/>
  <c r="O80" i="21"/>
  <c r="L81" i="21"/>
  <c r="M81" i="21"/>
  <c r="N81" i="21"/>
  <c r="O81" i="21"/>
  <c r="L82" i="21"/>
  <c r="M82" i="21"/>
  <c r="N82" i="21"/>
  <c r="O82" i="21"/>
  <c r="L83" i="21"/>
  <c r="M83" i="21"/>
  <c r="N83" i="21"/>
  <c r="O83" i="21"/>
  <c r="L84" i="21"/>
  <c r="M84" i="21"/>
  <c r="N84" i="21"/>
  <c r="O84" i="21"/>
  <c r="L85" i="21"/>
  <c r="M85" i="21"/>
  <c r="N85" i="21"/>
  <c r="O85" i="21"/>
  <c r="L86" i="21"/>
  <c r="M86" i="21"/>
  <c r="N86" i="21"/>
  <c r="O86" i="21"/>
  <c r="L87" i="21"/>
  <c r="M87" i="21"/>
  <c r="N87" i="21"/>
  <c r="O87" i="21"/>
  <c r="L88" i="21"/>
  <c r="M88" i="21"/>
  <c r="N88" i="21"/>
  <c r="O88" i="21"/>
  <c r="L90" i="21"/>
  <c r="M90" i="21"/>
  <c r="N90" i="21"/>
  <c r="O90" i="21"/>
  <c r="L91" i="21"/>
  <c r="M91" i="21"/>
  <c r="N91" i="21"/>
  <c r="O91" i="21"/>
  <c r="O6" i="21"/>
  <c r="N6" i="21"/>
  <c r="M6" i="21"/>
  <c r="L6" i="21"/>
  <c r="O5" i="21"/>
  <c r="N5" i="21"/>
  <c r="M5" i="21"/>
  <c r="L5" i="21"/>
  <c r="P70" i="21" l="1"/>
  <c r="P54" i="21"/>
  <c r="J72" i="23"/>
  <c r="J68" i="23"/>
  <c r="J64" i="23"/>
  <c r="J60" i="23"/>
  <c r="J56" i="23"/>
  <c r="J52" i="23"/>
  <c r="J48" i="23"/>
  <c r="J44" i="23"/>
  <c r="J40" i="23"/>
  <c r="J36" i="23"/>
  <c r="J32" i="23"/>
  <c r="J28" i="23"/>
  <c r="J24" i="23"/>
  <c r="J20" i="23"/>
  <c r="J16" i="23"/>
  <c r="J12" i="23"/>
  <c r="J8" i="23"/>
  <c r="J6" i="23"/>
  <c r="J98" i="23" s="1"/>
  <c r="P62" i="21"/>
  <c r="P46" i="21"/>
  <c r="P30" i="21"/>
  <c r="P22" i="21"/>
  <c r="P14" i="21"/>
  <c r="P86" i="21"/>
  <c r="P78" i="21"/>
  <c r="P38" i="21"/>
  <c r="P6" i="21"/>
  <c r="P91" i="21"/>
  <c r="P88" i="21"/>
  <c r="P84" i="21"/>
  <c r="P82" i="21"/>
  <c r="P80" i="21"/>
  <c r="P76" i="21"/>
  <c r="P74" i="21"/>
  <c r="P72" i="21"/>
  <c r="P68" i="21"/>
  <c r="P66" i="21"/>
  <c r="P64" i="21"/>
  <c r="P60" i="21"/>
  <c r="P58" i="21"/>
  <c r="P56" i="21"/>
  <c r="P52" i="21"/>
  <c r="P50" i="21"/>
  <c r="P48" i="21"/>
  <c r="P44" i="21"/>
  <c r="P42" i="21"/>
  <c r="P40" i="21"/>
  <c r="P36" i="21"/>
  <c r="P34" i="21"/>
  <c r="P32" i="21"/>
  <c r="P28" i="21"/>
  <c r="P26" i="21"/>
  <c r="P24" i="21"/>
  <c r="P20" i="21"/>
  <c r="P18" i="21"/>
  <c r="P16" i="21"/>
  <c r="P12" i="21"/>
  <c r="P10" i="21"/>
  <c r="P8" i="21"/>
  <c r="P25" i="21"/>
  <c r="P17" i="21"/>
  <c r="P9" i="21"/>
  <c r="P85" i="21"/>
  <c r="P79" i="21"/>
  <c r="P75" i="21"/>
  <c r="P71" i="21"/>
  <c r="P67" i="21"/>
  <c r="P65" i="21"/>
  <c r="P63" i="21"/>
  <c r="P61" i="21"/>
  <c r="P59" i="21"/>
  <c r="P57" i="21"/>
  <c r="P55" i="21"/>
  <c r="P53" i="21"/>
  <c r="P51" i="21"/>
  <c r="P49" i="21"/>
  <c r="P47" i="21"/>
  <c r="P45" i="21"/>
  <c r="P43" i="21"/>
  <c r="P41" i="21"/>
  <c r="P39" i="21"/>
  <c r="P37" i="21"/>
  <c r="P35" i="21"/>
  <c r="P33" i="21"/>
  <c r="P31" i="21"/>
  <c r="P29" i="21"/>
  <c r="P27" i="21"/>
  <c r="P23" i="21"/>
  <c r="P21" i="21"/>
  <c r="P19" i="21"/>
  <c r="P15" i="21"/>
  <c r="P13" i="21"/>
  <c r="P11" i="21"/>
  <c r="P7" i="21"/>
  <c r="P90" i="21"/>
  <c r="P83" i="21"/>
  <c r="P77" i="21"/>
  <c r="P73" i="21"/>
  <c r="P5" i="21"/>
  <c r="P87" i="21"/>
  <c r="P81" i="21"/>
  <c r="P69" i="21"/>
  <c r="H7" i="18"/>
  <c r="I7" i="18"/>
  <c r="H8" i="18"/>
  <c r="I8" i="18"/>
  <c r="H9" i="18"/>
  <c r="I9" i="18"/>
  <c r="H10" i="18"/>
  <c r="I10" i="18"/>
  <c r="H11" i="18"/>
  <c r="I11" i="18"/>
  <c r="H12" i="18"/>
  <c r="I12" i="18"/>
  <c r="H13" i="18"/>
  <c r="I13" i="18"/>
  <c r="H14" i="18"/>
  <c r="I14" i="18"/>
  <c r="H15" i="18"/>
  <c r="I15" i="18"/>
  <c r="H16" i="18"/>
  <c r="I16" i="18"/>
  <c r="H17" i="18"/>
  <c r="I17" i="18"/>
  <c r="H18" i="18"/>
  <c r="I18" i="18"/>
  <c r="H19" i="18"/>
  <c r="J19" i="18" s="1"/>
  <c r="I19" i="18"/>
  <c r="H20" i="18"/>
  <c r="I20" i="18"/>
  <c r="H21" i="18"/>
  <c r="I21" i="18"/>
  <c r="H22" i="18"/>
  <c r="I22" i="18"/>
  <c r="H23" i="18"/>
  <c r="I23" i="18"/>
  <c r="H24" i="18"/>
  <c r="I24" i="18"/>
  <c r="H25" i="18"/>
  <c r="I25" i="18"/>
  <c r="H26" i="18"/>
  <c r="I26" i="18"/>
  <c r="H27" i="18"/>
  <c r="J27" i="18" s="1"/>
  <c r="I27" i="18"/>
  <c r="H28" i="18"/>
  <c r="I28" i="18"/>
  <c r="H29" i="18"/>
  <c r="I29" i="18"/>
  <c r="H30" i="18"/>
  <c r="I30" i="18"/>
  <c r="H31" i="18"/>
  <c r="J31" i="18" s="1"/>
  <c r="I31" i="18"/>
  <c r="H32" i="18"/>
  <c r="I32" i="18"/>
  <c r="H33" i="18"/>
  <c r="I33" i="18"/>
  <c r="H34" i="18"/>
  <c r="I34" i="18"/>
  <c r="H35" i="18"/>
  <c r="J35" i="18" s="1"/>
  <c r="I35" i="18"/>
  <c r="H36" i="18"/>
  <c r="I36" i="18"/>
  <c r="H37" i="18"/>
  <c r="I37" i="18"/>
  <c r="H38" i="18"/>
  <c r="I38" i="18"/>
  <c r="H39" i="18"/>
  <c r="J39" i="18" s="1"/>
  <c r="I39" i="18"/>
  <c r="H40" i="18"/>
  <c r="I40" i="18"/>
  <c r="H41" i="18"/>
  <c r="I41" i="18"/>
  <c r="H42" i="18"/>
  <c r="I42" i="18"/>
  <c r="H43" i="18"/>
  <c r="J43" i="18" s="1"/>
  <c r="I43" i="18"/>
  <c r="H44" i="18"/>
  <c r="I44" i="18"/>
  <c r="H45" i="18"/>
  <c r="I45" i="18"/>
  <c r="H46" i="18"/>
  <c r="I46" i="18"/>
  <c r="H47" i="18"/>
  <c r="J47" i="18" s="1"/>
  <c r="I47" i="18"/>
  <c r="H48" i="18"/>
  <c r="I48" i="18"/>
  <c r="H49" i="18"/>
  <c r="I49" i="18"/>
  <c r="H50" i="18"/>
  <c r="I50" i="18"/>
  <c r="H51" i="18"/>
  <c r="J51" i="18" s="1"/>
  <c r="I51" i="18"/>
  <c r="H52" i="18"/>
  <c r="I52" i="18"/>
  <c r="H53" i="18"/>
  <c r="I53" i="18"/>
  <c r="H54" i="18"/>
  <c r="I54" i="18"/>
  <c r="H55" i="18"/>
  <c r="J55" i="18" s="1"/>
  <c r="I55" i="18"/>
  <c r="H56" i="18"/>
  <c r="I56" i="18"/>
  <c r="H57" i="18"/>
  <c r="I57" i="18"/>
  <c r="H58" i="18"/>
  <c r="I58" i="18"/>
  <c r="H59" i="18"/>
  <c r="I59" i="18"/>
  <c r="H60" i="18"/>
  <c r="I60" i="18"/>
  <c r="H61" i="18"/>
  <c r="I61" i="18"/>
  <c r="H62" i="18"/>
  <c r="I62" i="18"/>
  <c r="H63" i="18"/>
  <c r="I63" i="18"/>
  <c r="H64" i="18"/>
  <c r="I64" i="18"/>
  <c r="H65" i="18"/>
  <c r="I65" i="18"/>
  <c r="H66" i="18"/>
  <c r="I66" i="18"/>
  <c r="H67" i="18"/>
  <c r="J67" i="18" s="1"/>
  <c r="I67" i="18"/>
  <c r="H68" i="18"/>
  <c r="I68" i="18"/>
  <c r="H69" i="18"/>
  <c r="I69" i="18"/>
  <c r="H70" i="18"/>
  <c r="I70" i="18"/>
  <c r="H71" i="18"/>
  <c r="I71" i="18"/>
  <c r="H72" i="18"/>
  <c r="I72" i="18"/>
  <c r="H97" i="18"/>
  <c r="I97" i="18"/>
  <c r="I6" i="18"/>
  <c r="H6" i="18"/>
  <c r="I5" i="18"/>
  <c r="H5" i="18"/>
  <c r="G98" i="18"/>
  <c r="F98" i="18"/>
  <c r="E98" i="18"/>
  <c r="D98" i="18"/>
  <c r="L9" i="16"/>
  <c r="M9" i="16"/>
  <c r="N9" i="16"/>
  <c r="O9" i="16"/>
  <c r="L10" i="16"/>
  <c r="M10" i="16"/>
  <c r="N10" i="16"/>
  <c r="O10" i="16"/>
  <c r="L11" i="16"/>
  <c r="M11" i="16"/>
  <c r="N11" i="16"/>
  <c r="O11" i="16"/>
  <c r="L12" i="16"/>
  <c r="M12" i="16"/>
  <c r="N12" i="16"/>
  <c r="O12" i="16"/>
  <c r="L13" i="16"/>
  <c r="M13" i="16"/>
  <c r="N13" i="16"/>
  <c r="O13" i="16"/>
  <c r="L14" i="16"/>
  <c r="M14" i="16"/>
  <c r="N14" i="16"/>
  <c r="O14" i="16"/>
  <c r="L15" i="16"/>
  <c r="M15" i="16"/>
  <c r="N15" i="16"/>
  <c r="O15" i="16"/>
  <c r="L16" i="16"/>
  <c r="M16" i="16"/>
  <c r="N16" i="16"/>
  <c r="O16" i="16"/>
  <c r="L17" i="16"/>
  <c r="M17" i="16"/>
  <c r="N17" i="16"/>
  <c r="O17" i="16"/>
  <c r="L18" i="16"/>
  <c r="M18" i="16"/>
  <c r="N18" i="16"/>
  <c r="O18" i="16"/>
  <c r="L19" i="16"/>
  <c r="M19" i="16"/>
  <c r="N19" i="16"/>
  <c r="O19" i="16"/>
  <c r="L20" i="16"/>
  <c r="M20" i="16"/>
  <c r="N20" i="16"/>
  <c r="O20" i="16"/>
  <c r="L21" i="16"/>
  <c r="M21" i="16"/>
  <c r="N21" i="16"/>
  <c r="O21" i="16"/>
  <c r="L22" i="16"/>
  <c r="M22" i="16"/>
  <c r="N22" i="16"/>
  <c r="O22" i="16"/>
  <c r="L23" i="16"/>
  <c r="M23" i="16"/>
  <c r="N23" i="16"/>
  <c r="O23" i="16"/>
  <c r="L24" i="16"/>
  <c r="M24" i="16"/>
  <c r="N24" i="16"/>
  <c r="O24" i="16"/>
  <c r="L25" i="16"/>
  <c r="M25" i="16"/>
  <c r="N25" i="16"/>
  <c r="O25" i="16"/>
  <c r="L26" i="16"/>
  <c r="M26" i="16"/>
  <c r="N26" i="16"/>
  <c r="O26" i="16"/>
  <c r="L27" i="16"/>
  <c r="M27" i="16"/>
  <c r="N27" i="16"/>
  <c r="O27" i="16"/>
  <c r="L28" i="16"/>
  <c r="M28" i="16"/>
  <c r="N28" i="16"/>
  <c r="O28" i="16"/>
  <c r="L29" i="16"/>
  <c r="M29" i="16"/>
  <c r="N29" i="16"/>
  <c r="O29" i="16"/>
  <c r="L30" i="16"/>
  <c r="M30" i="16"/>
  <c r="N30" i="16"/>
  <c r="O30" i="16"/>
  <c r="L31" i="16"/>
  <c r="M31" i="16"/>
  <c r="N31" i="16"/>
  <c r="O31" i="16"/>
  <c r="L32" i="16"/>
  <c r="M32" i="16"/>
  <c r="N32" i="16"/>
  <c r="O32" i="16"/>
  <c r="L33" i="16"/>
  <c r="M33" i="16"/>
  <c r="N33" i="16"/>
  <c r="O33" i="16"/>
  <c r="L34" i="16"/>
  <c r="M34" i="16"/>
  <c r="N34" i="16"/>
  <c r="O34" i="16"/>
  <c r="L35" i="16"/>
  <c r="M35" i="16"/>
  <c r="N35" i="16"/>
  <c r="O35" i="16"/>
  <c r="L36" i="16"/>
  <c r="M36" i="16"/>
  <c r="N36" i="16"/>
  <c r="O36" i="16"/>
  <c r="L37" i="16"/>
  <c r="M37" i="16"/>
  <c r="N37" i="16"/>
  <c r="O37" i="16"/>
  <c r="L38" i="16"/>
  <c r="M38" i="16"/>
  <c r="N38" i="16"/>
  <c r="O38" i="16"/>
  <c r="L39" i="16"/>
  <c r="M39" i="16"/>
  <c r="N39" i="16"/>
  <c r="O39" i="16"/>
  <c r="L40" i="16"/>
  <c r="M40" i="16"/>
  <c r="N40" i="16"/>
  <c r="O40" i="16"/>
  <c r="L41" i="16"/>
  <c r="M41" i="16"/>
  <c r="N41" i="16"/>
  <c r="O41" i="16"/>
  <c r="L42" i="16"/>
  <c r="M42" i="16"/>
  <c r="N42" i="16"/>
  <c r="O42" i="16"/>
  <c r="L43" i="16"/>
  <c r="M43" i="16"/>
  <c r="N43" i="16"/>
  <c r="O43" i="16"/>
  <c r="L44" i="16"/>
  <c r="M44" i="16"/>
  <c r="N44" i="16"/>
  <c r="O44" i="16"/>
  <c r="L45" i="16"/>
  <c r="M45" i="16"/>
  <c r="N45" i="16"/>
  <c r="O45" i="16"/>
  <c r="L46" i="16"/>
  <c r="M46" i="16"/>
  <c r="N46" i="16"/>
  <c r="O46" i="16"/>
  <c r="L47" i="16"/>
  <c r="M47" i="16"/>
  <c r="N47" i="16"/>
  <c r="O47" i="16"/>
  <c r="L48" i="16"/>
  <c r="M48" i="16"/>
  <c r="N48" i="16"/>
  <c r="O48" i="16"/>
  <c r="L49" i="16"/>
  <c r="M49" i="16"/>
  <c r="N49" i="16"/>
  <c r="O49" i="16"/>
  <c r="L50" i="16"/>
  <c r="M50" i="16"/>
  <c r="N50" i="16"/>
  <c r="O50" i="16"/>
  <c r="L51" i="16"/>
  <c r="M51" i="16"/>
  <c r="N51" i="16"/>
  <c r="O51" i="16"/>
  <c r="L52" i="16"/>
  <c r="M52" i="16"/>
  <c r="N52" i="16"/>
  <c r="O52" i="16"/>
  <c r="L53" i="16"/>
  <c r="M53" i="16"/>
  <c r="N53" i="16"/>
  <c r="O53" i="16"/>
  <c r="L54" i="16"/>
  <c r="M54" i="16"/>
  <c r="N54" i="16"/>
  <c r="O54" i="16"/>
  <c r="L55" i="16"/>
  <c r="M55" i="16"/>
  <c r="N55" i="16"/>
  <c r="O55" i="16"/>
  <c r="L56" i="16"/>
  <c r="M56" i="16"/>
  <c r="N56" i="16"/>
  <c r="O56" i="16"/>
  <c r="L57" i="16"/>
  <c r="M57" i="16"/>
  <c r="N57" i="16"/>
  <c r="O57" i="16"/>
  <c r="L58" i="16"/>
  <c r="M58" i="16"/>
  <c r="N58" i="16"/>
  <c r="O58" i="16"/>
  <c r="L59" i="16"/>
  <c r="M59" i="16"/>
  <c r="N59" i="16"/>
  <c r="O59" i="16"/>
  <c r="L60" i="16"/>
  <c r="M60" i="16"/>
  <c r="N60" i="16"/>
  <c r="O60" i="16"/>
  <c r="L61" i="16"/>
  <c r="M61" i="16"/>
  <c r="N61" i="16"/>
  <c r="O61" i="16"/>
  <c r="L62" i="16"/>
  <c r="M62" i="16"/>
  <c r="N62" i="16"/>
  <c r="O62" i="16"/>
  <c r="L63" i="16"/>
  <c r="M63" i="16"/>
  <c r="N63" i="16"/>
  <c r="O63" i="16"/>
  <c r="L64" i="16"/>
  <c r="M64" i="16"/>
  <c r="N64" i="16"/>
  <c r="O64" i="16"/>
  <c r="L65" i="16"/>
  <c r="M65" i="16"/>
  <c r="N65" i="16"/>
  <c r="O65" i="16"/>
  <c r="L66" i="16"/>
  <c r="M66" i="16"/>
  <c r="N66" i="16"/>
  <c r="O66" i="16"/>
  <c r="L67" i="16"/>
  <c r="M67" i="16"/>
  <c r="N67" i="16"/>
  <c r="O67" i="16"/>
  <c r="L68" i="16"/>
  <c r="M68" i="16"/>
  <c r="N68" i="16"/>
  <c r="O68" i="16"/>
  <c r="L69" i="16"/>
  <c r="M69" i="16"/>
  <c r="N69" i="16"/>
  <c r="O69" i="16"/>
  <c r="L70" i="16"/>
  <c r="M70" i="16"/>
  <c r="N70" i="16"/>
  <c r="O70" i="16"/>
  <c r="L71" i="16"/>
  <c r="M71" i="16"/>
  <c r="N71" i="16"/>
  <c r="O71" i="16"/>
  <c r="L72" i="16"/>
  <c r="M72" i="16"/>
  <c r="N72" i="16"/>
  <c r="O72" i="16"/>
  <c r="L73" i="16"/>
  <c r="M73" i="16"/>
  <c r="N73" i="16"/>
  <c r="O73" i="16"/>
  <c r="L74" i="16"/>
  <c r="M74" i="16"/>
  <c r="N74" i="16"/>
  <c r="O74" i="16"/>
  <c r="L75" i="16"/>
  <c r="M75" i="16"/>
  <c r="N75" i="16"/>
  <c r="O75" i="16"/>
  <c r="L76" i="16"/>
  <c r="M76" i="16"/>
  <c r="N76" i="16"/>
  <c r="O76" i="16"/>
  <c r="L77" i="16"/>
  <c r="M77" i="16"/>
  <c r="N77" i="16"/>
  <c r="O77" i="16"/>
  <c r="L78" i="16"/>
  <c r="M78" i="16"/>
  <c r="N78" i="16"/>
  <c r="O78" i="16"/>
  <c r="L79" i="16"/>
  <c r="M79" i="16"/>
  <c r="N79" i="16"/>
  <c r="O79" i="16"/>
  <c r="L80" i="16"/>
  <c r="M80" i="16"/>
  <c r="N80" i="16"/>
  <c r="O80" i="16"/>
  <c r="L81" i="16"/>
  <c r="M81" i="16"/>
  <c r="N81" i="16"/>
  <c r="O81" i="16"/>
  <c r="L82" i="16"/>
  <c r="M82" i="16"/>
  <c r="N82" i="16"/>
  <c r="O82" i="16"/>
  <c r="L83" i="16"/>
  <c r="M83" i="16"/>
  <c r="N83" i="16"/>
  <c r="O83" i="16"/>
  <c r="L84" i="16"/>
  <c r="M84" i="16"/>
  <c r="N84" i="16"/>
  <c r="O84" i="16"/>
  <c r="L85" i="16"/>
  <c r="M85" i="16"/>
  <c r="N85" i="16"/>
  <c r="O85" i="16"/>
  <c r="L86" i="16"/>
  <c r="M86" i="16"/>
  <c r="N86" i="16"/>
  <c r="O86" i="16"/>
  <c r="L87" i="16"/>
  <c r="M87" i="16"/>
  <c r="N87" i="16"/>
  <c r="O87" i="16"/>
  <c r="L88" i="16"/>
  <c r="M88" i="16"/>
  <c r="N88" i="16"/>
  <c r="O88" i="16"/>
  <c r="L89" i="16"/>
  <c r="M89" i="16"/>
  <c r="N89" i="16"/>
  <c r="O89" i="16"/>
  <c r="L90" i="16"/>
  <c r="M90" i="16"/>
  <c r="N90" i="16"/>
  <c r="O90" i="16"/>
  <c r="L91" i="16"/>
  <c r="M91" i="16"/>
  <c r="N91" i="16"/>
  <c r="O91" i="16"/>
  <c r="L93" i="16"/>
  <c r="M93" i="16"/>
  <c r="N93" i="16"/>
  <c r="O93" i="16"/>
  <c r="O8" i="16"/>
  <c r="N8" i="16"/>
  <c r="M8" i="16"/>
  <c r="L8" i="16"/>
  <c r="O7" i="16"/>
  <c r="N7" i="16"/>
  <c r="M7" i="16"/>
  <c r="L7" i="16"/>
  <c r="K94" i="16"/>
  <c r="J94" i="16"/>
  <c r="I94" i="16"/>
  <c r="H94" i="16"/>
  <c r="G94" i="16"/>
  <c r="F94" i="16"/>
  <c r="E94" i="16"/>
  <c r="D94" i="16"/>
  <c r="F58" i="15"/>
  <c r="D62" i="15"/>
  <c r="C62" i="15"/>
  <c r="F60" i="15"/>
  <c r="J23" i="18" l="1"/>
  <c r="J15" i="18"/>
  <c r="J7" i="18"/>
  <c r="J11" i="18"/>
  <c r="D99" i="18"/>
  <c r="C61" i="15"/>
  <c r="D61" i="15"/>
  <c r="C59" i="15"/>
  <c r="D59" i="15"/>
  <c r="P70" i="16"/>
  <c r="P30" i="16"/>
  <c r="P22" i="16"/>
  <c r="P14" i="16"/>
  <c r="J70" i="18"/>
  <c r="J66" i="18"/>
  <c r="J62" i="18"/>
  <c r="J58" i="18"/>
  <c r="J54" i="18"/>
  <c r="J50" i="18"/>
  <c r="J46" i="18"/>
  <c r="J42" i="18"/>
  <c r="J38" i="18"/>
  <c r="J34" i="18"/>
  <c r="J30" i="18"/>
  <c r="J26" i="18"/>
  <c r="J22" i="18"/>
  <c r="J18" i="18"/>
  <c r="J14" i="18"/>
  <c r="J10" i="18"/>
  <c r="J97" i="18"/>
  <c r="J69" i="18"/>
  <c r="J65" i="18"/>
  <c r="J61" i="18"/>
  <c r="J57" i="18"/>
  <c r="J53" i="18"/>
  <c r="J49" i="18"/>
  <c r="J45" i="18"/>
  <c r="J41" i="18"/>
  <c r="J37" i="18"/>
  <c r="J33" i="18"/>
  <c r="J29" i="18"/>
  <c r="J25" i="18"/>
  <c r="J21" i="18"/>
  <c r="J17" i="18"/>
  <c r="J13" i="18"/>
  <c r="J9" i="18"/>
  <c r="J5" i="18"/>
  <c r="J59" i="18"/>
  <c r="J64" i="18"/>
  <c r="J56" i="18"/>
  <c r="J48" i="18"/>
  <c r="J40" i="18"/>
  <c r="J32" i="18"/>
  <c r="J24" i="18"/>
  <c r="J16" i="18"/>
  <c r="J8" i="18"/>
  <c r="J71" i="18"/>
  <c r="J63" i="18"/>
  <c r="J72" i="18"/>
  <c r="J68" i="18"/>
  <c r="J60" i="18"/>
  <c r="J52" i="18"/>
  <c r="J44" i="18"/>
  <c r="J36" i="18"/>
  <c r="J28" i="18"/>
  <c r="J20" i="18"/>
  <c r="J12" i="18"/>
  <c r="P9" i="16"/>
  <c r="P62" i="16"/>
  <c r="P54" i="16"/>
  <c r="P46" i="16"/>
  <c r="P38" i="16"/>
  <c r="P86" i="16"/>
  <c r="P78" i="16"/>
  <c r="P83" i="16"/>
  <c r="P75" i="16"/>
  <c r="P67" i="16"/>
  <c r="P59" i="16"/>
  <c r="P51" i="16"/>
  <c r="P43" i="16"/>
  <c r="P37" i="16"/>
  <c r="P33" i="16"/>
  <c r="P25" i="16"/>
  <c r="P23" i="16"/>
  <c r="P19" i="16"/>
  <c r="P15" i="16"/>
  <c r="D95" i="16"/>
  <c r="P91" i="16"/>
  <c r="P85" i="16"/>
  <c r="P77" i="16"/>
  <c r="P69" i="16"/>
  <c r="P61" i="16"/>
  <c r="P53" i="16"/>
  <c r="P45" i="16"/>
  <c r="P35" i="16"/>
  <c r="P29" i="16"/>
  <c r="P21" i="16"/>
  <c r="P13" i="16"/>
  <c r="P89" i="16"/>
  <c r="P81" i="16"/>
  <c r="P73" i="16"/>
  <c r="P65" i="16"/>
  <c r="P57" i="16"/>
  <c r="P47" i="16"/>
  <c r="P39" i="16"/>
  <c r="P27" i="16"/>
  <c r="P11" i="16"/>
  <c r="P8" i="16"/>
  <c r="P87" i="16"/>
  <c r="P79" i="16"/>
  <c r="P71" i="16"/>
  <c r="P63" i="16"/>
  <c r="P55" i="16"/>
  <c r="P49" i="16"/>
  <c r="P41" i="16"/>
  <c r="P31" i="16"/>
  <c r="P17" i="16"/>
  <c r="F62" i="15"/>
  <c r="J6" i="18"/>
  <c r="P90" i="16"/>
  <c r="P80" i="16"/>
  <c r="P76" i="16"/>
  <c r="P74" i="16"/>
  <c r="P72" i="16"/>
  <c r="P68" i="16"/>
  <c r="P66" i="16"/>
  <c r="P64" i="16"/>
  <c r="P60" i="16"/>
  <c r="P58" i="16"/>
  <c r="P56" i="16"/>
  <c r="P52" i="16"/>
  <c r="P50" i="16"/>
  <c r="P48" i="16"/>
  <c r="P44" i="16"/>
  <c r="P42" i="16"/>
  <c r="P40" i="16"/>
  <c r="P36" i="16"/>
  <c r="P34" i="16"/>
  <c r="P32" i="16"/>
  <c r="P28" i="16"/>
  <c r="P26" i="16"/>
  <c r="P24" i="16"/>
  <c r="P20" i="16"/>
  <c r="P18" i="16"/>
  <c r="P16" i="16"/>
  <c r="P12" i="16"/>
  <c r="P10" i="16"/>
  <c r="P93" i="16"/>
  <c r="P84" i="16"/>
  <c r="H95" i="16"/>
  <c r="P82" i="16"/>
  <c r="P88" i="16"/>
  <c r="P7" i="16"/>
  <c r="O94" i="16"/>
  <c r="N94" i="16"/>
  <c r="M94" i="16"/>
  <c r="L94" i="16"/>
  <c r="J98" i="18" l="1"/>
  <c r="P94" i="16"/>
  <c r="L95" i="16"/>
  <c r="F61" i="15"/>
  <c r="D63" i="15"/>
  <c r="C63" i="15"/>
  <c r="F59" i="15"/>
  <c r="L85" i="14" l="1"/>
  <c r="K85" i="14"/>
  <c r="N84" i="14"/>
  <c r="N86" i="14" s="1"/>
  <c r="M84" i="14"/>
  <c r="M86" i="14" s="1"/>
  <c r="L84" i="14"/>
  <c r="K84" i="14"/>
  <c r="J86" i="14"/>
  <c r="I86" i="14"/>
  <c r="H86" i="14"/>
  <c r="G86" i="14"/>
  <c r="F86" i="14"/>
  <c r="E86" i="14"/>
  <c r="D86" i="14"/>
  <c r="C86" i="14"/>
  <c r="H7" i="13"/>
  <c r="I7" i="13"/>
  <c r="H8" i="13"/>
  <c r="I8" i="13"/>
  <c r="H9" i="13"/>
  <c r="I9" i="13"/>
  <c r="H10" i="13"/>
  <c r="I10" i="13"/>
  <c r="H11" i="13"/>
  <c r="I11" i="13"/>
  <c r="H12" i="13"/>
  <c r="I12" i="13"/>
  <c r="H13" i="13"/>
  <c r="I13" i="13"/>
  <c r="H14" i="13"/>
  <c r="I14" i="13"/>
  <c r="H15" i="13"/>
  <c r="I15" i="13"/>
  <c r="H16" i="13"/>
  <c r="I16" i="13"/>
  <c r="H17" i="13"/>
  <c r="I17" i="13"/>
  <c r="H18" i="13"/>
  <c r="I18" i="13"/>
  <c r="H19" i="13"/>
  <c r="I19" i="13"/>
  <c r="H20" i="13"/>
  <c r="I20" i="13"/>
  <c r="H21" i="13"/>
  <c r="I21" i="13"/>
  <c r="H22" i="13"/>
  <c r="I22" i="13"/>
  <c r="H23" i="13"/>
  <c r="I23" i="13"/>
  <c r="H24" i="13"/>
  <c r="I24" i="13"/>
  <c r="H25" i="13"/>
  <c r="I25" i="13"/>
  <c r="H26" i="13"/>
  <c r="I26" i="13"/>
  <c r="H27" i="13"/>
  <c r="I27" i="13"/>
  <c r="H28" i="13"/>
  <c r="I28" i="13"/>
  <c r="H29" i="13"/>
  <c r="I29" i="13"/>
  <c r="H30" i="13"/>
  <c r="I30" i="13"/>
  <c r="H31" i="13"/>
  <c r="I31" i="13"/>
  <c r="H32" i="13"/>
  <c r="I32" i="13"/>
  <c r="H33" i="13"/>
  <c r="I33" i="13"/>
  <c r="H34" i="13"/>
  <c r="I34" i="13"/>
  <c r="H35" i="13"/>
  <c r="I35" i="13"/>
  <c r="H36" i="13"/>
  <c r="I36" i="13"/>
  <c r="H37" i="13"/>
  <c r="I37" i="13"/>
  <c r="H38" i="13"/>
  <c r="I38" i="13"/>
  <c r="H39" i="13"/>
  <c r="I39" i="13"/>
  <c r="H40" i="13"/>
  <c r="I40" i="13"/>
  <c r="H41" i="13"/>
  <c r="I41" i="13"/>
  <c r="H42" i="13"/>
  <c r="I42" i="13"/>
  <c r="H43" i="13"/>
  <c r="I43" i="13"/>
  <c r="H44" i="13"/>
  <c r="I44" i="13"/>
  <c r="H45" i="13"/>
  <c r="I45" i="13"/>
  <c r="H46" i="13"/>
  <c r="I46" i="13"/>
  <c r="H47" i="13"/>
  <c r="I47" i="13"/>
  <c r="H48" i="13"/>
  <c r="I48" i="13"/>
  <c r="H49" i="13"/>
  <c r="I49" i="13"/>
  <c r="H50" i="13"/>
  <c r="I50" i="13"/>
  <c r="H51" i="13"/>
  <c r="I51" i="13"/>
  <c r="H52" i="13"/>
  <c r="J52" i="13" s="1"/>
  <c r="I52" i="13"/>
  <c r="H53" i="13"/>
  <c r="I53" i="13"/>
  <c r="H54" i="13"/>
  <c r="I54" i="13"/>
  <c r="H55" i="13"/>
  <c r="I55" i="13"/>
  <c r="H56" i="13"/>
  <c r="I56" i="13"/>
  <c r="H57" i="13"/>
  <c r="I57" i="13"/>
  <c r="H58" i="13"/>
  <c r="I58" i="13"/>
  <c r="H59" i="13"/>
  <c r="I59" i="13"/>
  <c r="H60" i="13"/>
  <c r="J60" i="13" s="1"/>
  <c r="I60" i="13"/>
  <c r="H61" i="13"/>
  <c r="I61" i="13"/>
  <c r="H62" i="13"/>
  <c r="I62" i="13"/>
  <c r="H63" i="13"/>
  <c r="I63" i="13"/>
  <c r="H64" i="13"/>
  <c r="I64" i="13"/>
  <c r="H65" i="13"/>
  <c r="I65" i="13"/>
  <c r="H66" i="13"/>
  <c r="I66" i="13"/>
  <c r="H67" i="13"/>
  <c r="I67" i="13"/>
  <c r="H68" i="13"/>
  <c r="J68" i="13" s="1"/>
  <c r="I68" i="13"/>
  <c r="H69" i="13"/>
  <c r="I69" i="13"/>
  <c r="H70" i="13"/>
  <c r="I70" i="13"/>
  <c r="H71" i="13"/>
  <c r="I71" i="13"/>
  <c r="H72" i="13"/>
  <c r="I72" i="13"/>
  <c r="H97" i="13"/>
  <c r="I97" i="13"/>
  <c r="I6" i="13"/>
  <c r="H6" i="13"/>
  <c r="I5" i="13"/>
  <c r="H5" i="13"/>
  <c r="J6" i="13" l="1"/>
  <c r="C87" i="14"/>
  <c r="J44" i="13"/>
  <c r="J36" i="13"/>
  <c r="J28" i="13"/>
  <c r="J20" i="13"/>
  <c r="J12" i="13"/>
  <c r="O84" i="14"/>
  <c r="J97" i="13"/>
  <c r="G87" i="14"/>
  <c r="L86" i="14"/>
  <c r="O85" i="14"/>
  <c r="O86" i="14" s="1"/>
  <c r="J47" i="13"/>
  <c r="J5" i="13"/>
  <c r="J67" i="13"/>
  <c r="J59" i="13"/>
  <c r="J51" i="13"/>
  <c r="J43" i="13"/>
  <c r="J39" i="13"/>
  <c r="J35" i="13"/>
  <c r="J31" i="13"/>
  <c r="J27" i="13"/>
  <c r="J23" i="13"/>
  <c r="J15" i="13"/>
  <c r="J11" i="13"/>
  <c r="J7" i="13"/>
  <c r="J63" i="13"/>
  <c r="J55" i="13"/>
  <c r="J71" i="13"/>
  <c r="J66" i="13"/>
  <c r="J30" i="13"/>
  <c r="J58" i="13"/>
  <c r="J46" i="13"/>
  <c r="J26" i="13"/>
  <c r="J14" i="13"/>
  <c r="J69" i="13"/>
  <c r="J61" i="13"/>
  <c r="J53" i="13"/>
  <c r="J49" i="13"/>
  <c r="J45" i="13"/>
  <c r="J41" i="13"/>
  <c r="J37" i="13"/>
  <c r="J33" i="13"/>
  <c r="J29" i="13"/>
  <c r="J25" i="13"/>
  <c r="J21" i="13"/>
  <c r="J17" i="13"/>
  <c r="J13" i="13"/>
  <c r="J9" i="13"/>
  <c r="J62" i="13"/>
  <c r="J42" i="13"/>
  <c r="J18" i="13"/>
  <c r="J65" i="13"/>
  <c r="J54" i="13"/>
  <c r="J38" i="13"/>
  <c r="J10" i="13"/>
  <c r="J57" i="13"/>
  <c r="J72" i="13"/>
  <c r="J64" i="13"/>
  <c r="J56" i="13"/>
  <c r="J48" i="13"/>
  <c r="J40" i="13"/>
  <c r="J32" i="13"/>
  <c r="J24" i="13"/>
  <c r="J16" i="13"/>
  <c r="J8" i="13"/>
  <c r="J70" i="13"/>
  <c r="J50" i="13"/>
  <c r="J34" i="13"/>
  <c r="J22" i="13"/>
  <c r="J19" i="13"/>
  <c r="K86" i="14"/>
  <c r="K87" i="14" l="1"/>
  <c r="J98" i="13"/>
  <c r="I98" i="13"/>
  <c r="H98" i="13"/>
  <c r="G98" i="13"/>
  <c r="F98" i="13"/>
  <c r="E98" i="13"/>
  <c r="D98" i="13"/>
  <c r="D99" i="13" l="1"/>
  <c r="K94" i="11"/>
  <c r="J94" i="11"/>
  <c r="I94" i="11"/>
  <c r="H94" i="11"/>
  <c r="O93" i="11"/>
  <c r="N93" i="11"/>
  <c r="M93" i="11"/>
  <c r="L93" i="11"/>
  <c r="L9" i="11"/>
  <c r="M9" i="11"/>
  <c r="N9" i="11"/>
  <c r="O9" i="11"/>
  <c r="L10" i="11"/>
  <c r="M10" i="11"/>
  <c r="N10" i="11"/>
  <c r="O10" i="11"/>
  <c r="L11" i="11"/>
  <c r="M11" i="11"/>
  <c r="N11" i="11"/>
  <c r="O11" i="11"/>
  <c r="L12" i="11"/>
  <c r="M12" i="11"/>
  <c r="N12" i="11"/>
  <c r="O12" i="11"/>
  <c r="L13" i="11"/>
  <c r="M13" i="11"/>
  <c r="N13" i="11"/>
  <c r="O13" i="11"/>
  <c r="L14" i="11"/>
  <c r="M14" i="11"/>
  <c r="N14" i="11"/>
  <c r="O14" i="11"/>
  <c r="L15" i="11"/>
  <c r="M15" i="11"/>
  <c r="N15" i="11"/>
  <c r="O15" i="11"/>
  <c r="L16" i="11"/>
  <c r="M16" i="11"/>
  <c r="N16" i="11"/>
  <c r="O16" i="11"/>
  <c r="L17" i="11"/>
  <c r="M17" i="11"/>
  <c r="N17" i="11"/>
  <c r="O17" i="11"/>
  <c r="L18" i="11"/>
  <c r="M18" i="11"/>
  <c r="N18" i="11"/>
  <c r="O18" i="11"/>
  <c r="L19" i="11"/>
  <c r="M19" i="11"/>
  <c r="N19" i="11"/>
  <c r="O19" i="11"/>
  <c r="L20" i="11"/>
  <c r="M20" i="11"/>
  <c r="N20" i="11"/>
  <c r="O20" i="11"/>
  <c r="L21" i="11"/>
  <c r="M21" i="11"/>
  <c r="N21" i="11"/>
  <c r="O21" i="11"/>
  <c r="L22" i="11"/>
  <c r="M22" i="11"/>
  <c r="N22" i="11"/>
  <c r="O22" i="11"/>
  <c r="L23" i="11"/>
  <c r="M23" i="11"/>
  <c r="N23" i="11"/>
  <c r="O23" i="11"/>
  <c r="L24" i="11"/>
  <c r="M24" i="11"/>
  <c r="N24" i="11"/>
  <c r="O24" i="11"/>
  <c r="L25" i="11"/>
  <c r="M25" i="11"/>
  <c r="N25" i="11"/>
  <c r="O25" i="11"/>
  <c r="L26" i="11"/>
  <c r="M26" i="11"/>
  <c r="N26" i="11"/>
  <c r="O26" i="11"/>
  <c r="L27" i="11"/>
  <c r="M27" i="11"/>
  <c r="N27" i="11"/>
  <c r="O27" i="11"/>
  <c r="L28" i="11"/>
  <c r="M28" i="11"/>
  <c r="N28" i="11"/>
  <c r="O28" i="11"/>
  <c r="L29" i="11"/>
  <c r="M29" i="11"/>
  <c r="N29" i="11"/>
  <c r="O29" i="11"/>
  <c r="L30" i="11"/>
  <c r="M30" i="11"/>
  <c r="N30" i="11"/>
  <c r="O30" i="11"/>
  <c r="L31" i="11"/>
  <c r="M31" i="11"/>
  <c r="N31" i="11"/>
  <c r="O31" i="11"/>
  <c r="L32" i="11"/>
  <c r="M32" i="11"/>
  <c r="N32" i="11"/>
  <c r="O32" i="11"/>
  <c r="L33" i="11"/>
  <c r="M33" i="11"/>
  <c r="N33" i="11"/>
  <c r="O33" i="11"/>
  <c r="L34" i="11"/>
  <c r="M34" i="11"/>
  <c r="N34" i="11"/>
  <c r="O34" i="11"/>
  <c r="L35" i="11"/>
  <c r="M35" i="11"/>
  <c r="N35" i="11"/>
  <c r="O35" i="11"/>
  <c r="L36" i="11"/>
  <c r="M36" i="11"/>
  <c r="N36" i="11"/>
  <c r="O36" i="11"/>
  <c r="L37" i="11"/>
  <c r="M37" i="11"/>
  <c r="N37" i="11"/>
  <c r="O37" i="11"/>
  <c r="L38" i="11"/>
  <c r="M38" i="11"/>
  <c r="N38" i="11"/>
  <c r="O38" i="11"/>
  <c r="L39" i="11"/>
  <c r="M39" i="11"/>
  <c r="N39" i="11"/>
  <c r="O39" i="11"/>
  <c r="L40" i="11"/>
  <c r="M40" i="11"/>
  <c r="N40" i="11"/>
  <c r="O40" i="11"/>
  <c r="L41" i="11"/>
  <c r="M41" i="11"/>
  <c r="N41" i="11"/>
  <c r="O41" i="11"/>
  <c r="L42" i="11"/>
  <c r="M42" i="11"/>
  <c r="N42" i="11"/>
  <c r="O42" i="11"/>
  <c r="L43" i="11"/>
  <c r="M43" i="11"/>
  <c r="N43" i="11"/>
  <c r="O43" i="11"/>
  <c r="L44" i="11"/>
  <c r="M44" i="11"/>
  <c r="N44" i="11"/>
  <c r="O44" i="11"/>
  <c r="L45" i="11"/>
  <c r="M45" i="11"/>
  <c r="N45" i="11"/>
  <c r="O45" i="11"/>
  <c r="L46" i="11"/>
  <c r="M46" i="11"/>
  <c r="N46" i="11"/>
  <c r="O46" i="11"/>
  <c r="L47" i="11"/>
  <c r="M47" i="11"/>
  <c r="N47" i="11"/>
  <c r="O47" i="11"/>
  <c r="L48" i="11"/>
  <c r="M48" i="11"/>
  <c r="N48" i="11"/>
  <c r="O48" i="11"/>
  <c r="L49" i="11"/>
  <c r="M49" i="11"/>
  <c r="N49" i="11"/>
  <c r="O49" i="11"/>
  <c r="L50" i="11"/>
  <c r="M50" i="11"/>
  <c r="N50" i="11"/>
  <c r="O50" i="11"/>
  <c r="L51" i="11"/>
  <c r="M51" i="11"/>
  <c r="N51" i="11"/>
  <c r="O51" i="11"/>
  <c r="L52" i="11"/>
  <c r="M52" i="11"/>
  <c r="N52" i="11"/>
  <c r="O52" i="11"/>
  <c r="L53" i="11"/>
  <c r="M53" i="11"/>
  <c r="N53" i="11"/>
  <c r="O53" i="11"/>
  <c r="L54" i="11"/>
  <c r="M54" i="11"/>
  <c r="N54" i="11"/>
  <c r="O54" i="11"/>
  <c r="L55" i="11"/>
  <c r="M55" i="11"/>
  <c r="N55" i="11"/>
  <c r="O55" i="11"/>
  <c r="L56" i="11"/>
  <c r="M56" i="11"/>
  <c r="N56" i="11"/>
  <c r="O56" i="11"/>
  <c r="L57" i="11"/>
  <c r="M57" i="11"/>
  <c r="N57" i="11"/>
  <c r="O57" i="11"/>
  <c r="L58" i="11"/>
  <c r="M58" i="11"/>
  <c r="N58" i="11"/>
  <c r="O58" i="11"/>
  <c r="L59" i="11"/>
  <c r="M59" i="11"/>
  <c r="N59" i="11"/>
  <c r="O59" i="11"/>
  <c r="L60" i="11"/>
  <c r="M60" i="11"/>
  <c r="N60" i="11"/>
  <c r="O60" i="11"/>
  <c r="L61" i="11"/>
  <c r="M61" i="11"/>
  <c r="N61" i="11"/>
  <c r="O61" i="11"/>
  <c r="L62" i="11"/>
  <c r="M62" i="11"/>
  <c r="N62" i="11"/>
  <c r="O62" i="11"/>
  <c r="L63" i="11"/>
  <c r="M63" i="11"/>
  <c r="N63" i="11"/>
  <c r="O63" i="11"/>
  <c r="L64" i="11"/>
  <c r="M64" i="11"/>
  <c r="N64" i="11"/>
  <c r="O64" i="11"/>
  <c r="L65" i="11"/>
  <c r="M65" i="11"/>
  <c r="N65" i="11"/>
  <c r="O65" i="11"/>
  <c r="L66" i="11"/>
  <c r="M66" i="11"/>
  <c r="N66" i="11"/>
  <c r="O66" i="11"/>
  <c r="L67" i="11"/>
  <c r="M67" i="11"/>
  <c r="N67" i="11"/>
  <c r="O67" i="11"/>
  <c r="L68" i="11"/>
  <c r="M68" i="11"/>
  <c r="N68" i="11"/>
  <c r="O68" i="11"/>
  <c r="L69" i="11"/>
  <c r="M69" i="11"/>
  <c r="N69" i="11"/>
  <c r="O69" i="11"/>
  <c r="L70" i="11"/>
  <c r="M70" i="11"/>
  <c r="N70" i="11"/>
  <c r="O70" i="11"/>
  <c r="L71" i="11"/>
  <c r="M71" i="11"/>
  <c r="N71" i="11"/>
  <c r="O71" i="11"/>
  <c r="L72" i="11"/>
  <c r="M72" i="11"/>
  <c r="N72" i="11"/>
  <c r="O72" i="11"/>
  <c r="L73" i="11"/>
  <c r="M73" i="11"/>
  <c r="N73" i="11"/>
  <c r="O73" i="11"/>
  <c r="L74" i="11"/>
  <c r="M74" i="11"/>
  <c r="N74" i="11"/>
  <c r="O74" i="11"/>
  <c r="L75" i="11"/>
  <c r="M75" i="11"/>
  <c r="N75" i="11"/>
  <c r="O75" i="11"/>
  <c r="L76" i="11"/>
  <c r="M76" i="11"/>
  <c r="N76" i="11"/>
  <c r="O76" i="11"/>
  <c r="L77" i="11"/>
  <c r="M77" i="11"/>
  <c r="N77" i="11"/>
  <c r="O77" i="11"/>
  <c r="L78" i="11"/>
  <c r="M78" i="11"/>
  <c r="N78" i="11"/>
  <c r="O78" i="11"/>
  <c r="L79" i="11"/>
  <c r="M79" i="11"/>
  <c r="N79" i="11"/>
  <c r="O79" i="11"/>
  <c r="L80" i="11"/>
  <c r="M80" i="11"/>
  <c r="N80" i="11"/>
  <c r="O80" i="11"/>
  <c r="L81" i="11"/>
  <c r="M81" i="11"/>
  <c r="N81" i="11"/>
  <c r="O81" i="11"/>
  <c r="L82" i="11"/>
  <c r="M82" i="11"/>
  <c r="N82" i="11"/>
  <c r="O82" i="11"/>
  <c r="L83" i="11"/>
  <c r="M83" i="11"/>
  <c r="N83" i="11"/>
  <c r="O83" i="11"/>
  <c r="L84" i="11"/>
  <c r="M84" i="11"/>
  <c r="N84" i="11"/>
  <c r="O84" i="11"/>
  <c r="L85" i="11"/>
  <c r="M85" i="11"/>
  <c r="N85" i="11"/>
  <c r="O85" i="11"/>
  <c r="L86" i="11"/>
  <c r="M86" i="11"/>
  <c r="N86" i="11"/>
  <c r="O86" i="11"/>
  <c r="L87" i="11"/>
  <c r="M87" i="11"/>
  <c r="N87" i="11"/>
  <c r="O87" i="11"/>
  <c r="L88" i="11"/>
  <c r="M88" i="11"/>
  <c r="N88" i="11"/>
  <c r="O88" i="11"/>
  <c r="L89" i="11"/>
  <c r="M89" i="11"/>
  <c r="N89" i="11"/>
  <c r="O89" i="11"/>
  <c r="L90" i="11"/>
  <c r="M90" i="11"/>
  <c r="N90" i="11"/>
  <c r="O90" i="11"/>
  <c r="L92" i="11"/>
  <c r="M92" i="11"/>
  <c r="N92" i="11"/>
  <c r="O92" i="11"/>
  <c r="O8" i="11"/>
  <c r="N8" i="11"/>
  <c r="M8" i="11"/>
  <c r="L8" i="11"/>
  <c r="O7" i="11"/>
  <c r="N7" i="11"/>
  <c r="M7" i="11"/>
  <c r="L7" i="11"/>
  <c r="M63" i="9"/>
  <c r="L63" i="9"/>
  <c r="O94" i="11" l="1"/>
  <c r="P93" i="11"/>
  <c r="P16" i="11"/>
  <c r="P85" i="11"/>
  <c r="P71" i="11"/>
  <c r="P57" i="11"/>
  <c r="P41" i="11"/>
  <c r="P27" i="11"/>
  <c r="P9" i="11"/>
  <c r="P92" i="11"/>
  <c r="P79" i="11"/>
  <c r="P69" i="11"/>
  <c r="P61" i="11"/>
  <c r="P49" i="11"/>
  <c r="P37" i="11"/>
  <c r="P19" i="11"/>
  <c r="P81" i="11"/>
  <c r="P67" i="11"/>
  <c r="P55" i="11"/>
  <c r="P43" i="11"/>
  <c r="P31" i="11"/>
  <c r="P23" i="11"/>
  <c r="P17" i="11"/>
  <c r="P87" i="11"/>
  <c r="P77" i="11"/>
  <c r="P65" i="11"/>
  <c r="P53" i="11"/>
  <c r="P47" i="11"/>
  <c r="P39" i="11"/>
  <c r="P29" i="11"/>
  <c r="P25" i="11"/>
  <c r="P21" i="11"/>
  <c r="P13" i="11"/>
  <c r="P24" i="11"/>
  <c r="P83" i="11"/>
  <c r="P75" i="11"/>
  <c r="P63" i="11"/>
  <c r="P51" i="11"/>
  <c r="P35" i="11"/>
  <c r="P11" i="11"/>
  <c r="P89" i="11"/>
  <c r="P73" i="11"/>
  <c r="P59" i="11"/>
  <c r="P45" i="11"/>
  <c r="P33" i="11"/>
  <c r="P15" i="11"/>
  <c r="P8" i="11"/>
  <c r="P88" i="11"/>
  <c r="P86" i="11"/>
  <c r="P80" i="11"/>
  <c r="P78" i="11"/>
  <c r="P72" i="11"/>
  <c r="P70" i="11"/>
  <c r="P64" i="11"/>
  <c r="P62" i="11"/>
  <c r="P56" i="11"/>
  <c r="P54" i="11"/>
  <c r="P48" i="11"/>
  <c r="P46" i="11"/>
  <c r="P40" i="11"/>
  <c r="P38" i="11"/>
  <c r="P32" i="11"/>
  <c r="P30" i="11"/>
  <c r="P22" i="11"/>
  <c r="P14" i="11"/>
  <c r="P90" i="11"/>
  <c r="P82" i="11"/>
  <c r="P74" i="11"/>
  <c r="P68" i="11"/>
  <c r="P66" i="11"/>
  <c r="P60" i="11"/>
  <c r="P58" i="11"/>
  <c r="P52" i="11"/>
  <c r="P50" i="11"/>
  <c r="P44" i="11"/>
  <c r="P42" i="11"/>
  <c r="P36" i="11"/>
  <c r="P34" i="11"/>
  <c r="P28" i="11"/>
  <c r="P26" i="11"/>
  <c r="P20" i="11"/>
  <c r="P18" i="11"/>
  <c r="P12" i="11"/>
  <c r="P10" i="11"/>
  <c r="L94" i="11"/>
  <c r="M94" i="11"/>
  <c r="P84" i="11"/>
  <c r="P76" i="11"/>
  <c r="N94" i="11"/>
  <c r="H95" i="11"/>
  <c r="P7" i="11"/>
  <c r="E18" i="5"/>
  <c r="E17" i="5"/>
  <c r="E15" i="5"/>
  <c r="E14" i="5"/>
  <c r="E12" i="5"/>
  <c r="E10" i="5"/>
  <c r="E8" i="5"/>
  <c r="H98" i="4"/>
  <c r="E107" i="4" s="1"/>
  <c r="H107" i="4" s="1"/>
  <c r="L95" i="11" l="1"/>
  <c r="P94" i="11"/>
  <c r="N94" i="3"/>
  <c r="G106" i="4" s="1"/>
  <c r="G108" i="4" s="1"/>
  <c r="M94" i="3"/>
  <c r="F106" i="4" s="1"/>
  <c r="F108" i="4" s="1"/>
  <c r="L94" i="3"/>
  <c r="K94" i="3"/>
  <c r="J94" i="3"/>
  <c r="H94" i="3"/>
  <c r="E106" i="4" s="1"/>
  <c r="E108" i="4" s="1"/>
  <c r="G94" i="3"/>
  <c r="F94" i="3"/>
  <c r="D106" i="4" s="1"/>
  <c r="E10" i="3"/>
  <c r="E11" i="3"/>
  <c r="E12" i="3"/>
  <c r="E13" i="3"/>
  <c r="E14" i="3"/>
  <c r="E15" i="3"/>
  <c r="E16" i="3"/>
  <c r="E17" i="3"/>
  <c r="E18" i="3"/>
  <c r="E19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5" i="3"/>
  <c r="E56" i="3"/>
  <c r="E57" i="3"/>
  <c r="E58" i="3"/>
  <c r="E59" i="3"/>
  <c r="E62" i="3"/>
  <c r="E63" i="3"/>
  <c r="E64" i="3"/>
  <c r="E65" i="3"/>
  <c r="E66" i="3"/>
  <c r="E67" i="3"/>
  <c r="E68" i="3"/>
  <c r="E69" i="3"/>
  <c r="E70" i="3"/>
  <c r="E71" i="3"/>
  <c r="E74" i="3"/>
  <c r="E78" i="3"/>
  <c r="E79" i="3"/>
  <c r="E81" i="3"/>
  <c r="E82" i="3"/>
  <c r="E84" i="3"/>
  <c r="E85" i="3"/>
  <c r="E86" i="3"/>
  <c r="E87" i="3"/>
  <c r="E88" i="3"/>
  <c r="E89" i="3"/>
  <c r="E90" i="3"/>
  <c r="E92" i="3"/>
  <c r="E9" i="3"/>
  <c r="E8" i="3"/>
  <c r="D108" i="4" l="1"/>
  <c r="H106" i="4"/>
  <c r="E94" i="3"/>
  <c r="D94" i="3"/>
  <c r="H108" i="4" l="1"/>
  <c r="I107" i="4" s="1"/>
  <c r="G37" i="9"/>
  <c r="G34" i="9"/>
  <c r="F39" i="9"/>
  <c r="E39" i="9"/>
  <c r="D39" i="9"/>
  <c r="C39" i="9"/>
  <c r="G11" i="9"/>
  <c r="G8" i="9"/>
  <c r="F13" i="9"/>
  <c r="E13" i="9"/>
  <c r="D13" i="9"/>
  <c r="C13" i="9"/>
  <c r="I106" i="4" l="1"/>
  <c r="G39" i="9"/>
  <c r="F40" i="9" s="1"/>
  <c r="G13" i="9"/>
  <c r="E14" i="9" s="1"/>
  <c r="G35" i="9" l="1"/>
  <c r="G9" i="9"/>
  <c r="C40" i="9"/>
  <c r="G38" i="9"/>
  <c r="E40" i="9"/>
  <c r="D40" i="9"/>
  <c r="D14" i="9"/>
  <c r="G12" i="9"/>
  <c r="F14" i="9"/>
  <c r="C14" i="9"/>
  <c r="P92" i="21" l="1"/>
  <c r="O92" i="21"/>
  <c r="N92" i="21"/>
  <c r="M92" i="21"/>
  <c r="L92" i="21"/>
  <c r="K92" i="21"/>
  <c r="J92" i="21"/>
  <c r="I92" i="21"/>
  <c r="H92" i="21"/>
  <c r="G92" i="21"/>
  <c r="F92" i="21"/>
  <c r="E92" i="21"/>
  <c r="D92" i="21"/>
  <c r="F63" i="20"/>
  <c r="F61" i="20"/>
  <c r="D65" i="20"/>
  <c r="C65" i="20"/>
  <c r="G37" i="20"/>
  <c r="G35" i="20"/>
  <c r="F39" i="20"/>
  <c r="E39" i="20"/>
  <c r="D39" i="20"/>
  <c r="C39" i="20"/>
  <c r="G9" i="20"/>
  <c r="G7" i="20"/>
  <c r="F11" i="20"/>
  <c r="E11" i="20"/>
  <c r="D11" i="20"/>
  <c r="C11" i="20"/>
  <c r="AW65" i="27"/>
  <c r="D93" i="21" l="1"/>
  <c r="H93" i="21"/>
  <c r="F65" i="20"/>
  <c r="C66" i="20" s="1"/>
  <c r="L93" i="21"/>
  <c r="G11" i="20"/>
  <c r="G10" i="20" s="1"/>
  <c r="F64" i="20" l="1"/>
  <c r="F62" i="20"/>
  <c r="D66" i="20"/>
  <c r="G8" i="20"/>
  <c r="L90" i="19"/>
  <c r="K90" i="19"/>
  <c r="L89" i="19"/>
  <c r="M89" i="19"/>
  <c r="M91" i="19" s="1"/>
  <c r="N89" i="19"/>
  <c r="N91" i="19" s="1"/>
  <c r="K89" i="19"/>
  <c r="J91" i="19"/>
  <c r="I91" i="19"/>
  <c r="H91" i="19"/>
  <c r="G91" i="19"/>
  <c r="F91" i="19"/>
  <c r="E91" i="19"/>
  <c r="D91" i="19"/>
  <c r="C91" i="19"/>
  <c r="G92" i="19" l="1"/>
  <c r="O89" i="19"/>
  <c r="L91" i="19"/>
  <c r="C92" i="19"/>
  <c r="K91" i="19"/>
  <c r="O90" i="19"/>
  <c r="H98" i="18"/>
  <c r="I98" i="18"/>
  <c r="O91" i="19" l="1"/>
  <c r="K92" i="19"/>
  <c r="G35" i="15"/>
  <c r="G33" i="15"/>
  <c r="F37" i="15"/>
  <c r="E37" i="15"/>
  <c r="D37" i="15"/>
  <c r="C37" i="15"/>
  <c r="G11" i="15"/>
  <c r="G9" i="15"/>
  <c r="F13" i="15"/>
  <c r="E13" i="15"/>
  <c r="D13" i="15"/>
  <c r="M64" i="9"/>
  <c r="L64" i="9"/>
  <c r="F60" i="9"/>
  <c r="F63" i="9"/>
  <c r="D65" i="9"/>
  <c r="C65" i="9"/>
  <c r="G37" i="15" l="1"/>
  <c r="C38" i="15" s="1"/>
  <c r="G13" i="15"/>
  <c r="G10" i="15" s="1"/>
  <c r="F65" i="9"/>
  <c r="F61" i="9" s="1"/>
  <c r="G36" i="15" l="1"/>
  <c r="D38" i="15"/>
  <c r="G34" i="15"/>
  <c r="F38" i="15"/>
  <c r="E38" i="15"/>
  <c r="E14" i="15"/>
  <c r="C14" i="15"/>
  <c r="D14" i="15"/>
  <c r="G12" i="15"/>
  <c r="F14" i="15"/>
  <c r="F64" i="9"/>
  <c r="D66" i="9"/>
  <c r="C66" i="9"/>
  <c r="G94" i="11"/>
  <c r="F94" i="11"/>
  <c r="E94" i="11"/>
  <c r="D94" i="11"/>
  <c r="D95" i="11" l="1"/>
  <c r="E84" i="5"/>
  <c r="E78" i="5"/>
  <c r="E60" i="5"/>
  <c r="E71" i="5"/>
  <c r="E87" i="5"/>
  <c r="E69" i="5"/>
  <c r="E75" i="5"/>
  <c r="E86" i="5"/>
  <c r="E67" i="5"/>
  <c r="E65" i="5"/>
  <c r="E82" i="5"/>
  <c r="E63" i="5"/>
  <c r="E80" i="5"/>
  <c r="E61" i="5"/>
  <c r="E57" i="5"/>
  <c r="E55" i="5"/>
  <c r="E51" i="5"/>
  <c r="E49" i="5"/>
  <c r="E47" i="5"/>
  <c r="E53" i="5"/>
  <c r="E35" i="5"/>
  <c r="E20" i="5"/>
  <c r="E29" i="5"/>
  <c r="E31" i="5"/>
  <c r="E27" i="5"/>
  <c r="E22" i="5"/>
  <c r="E25" i="5"/>
  <c r="E23" i="5"/>
  <c r="B120" i="37" l="1"/>
  <c r="B9" i="37"/>
  <c r="B10" i="37" s="1"/>
  <c r="B11" i="37" s="1"/>
  <c r="B12" i="37" s="1"/>
  <c r="D61" i="36"/>
  <c r="D60" i="36"/>
  <c r="D59" i="36"/>
  <c r="D58" i="36"/>
  <c r="D57" i="36"/>
  <c r="D56" i="36"/>
  <c r="D55" i="36"/>
  <c r="B6" i="36"/>
  <c r="B7" i="36" s="1"/>
  <c r="I74" i="34"/>
  <c r="H74" i="34"/>
  <c r="G74" i="34"/>
  <c r="F74" i="34"/>
  <c r="E74" i="34"/>
  <c r="D74" i="34"/>
  <c r="J73" i="34"/>
  <c r="J72" i="34"/>
  <c r="J71" i="34"/>
  <c r="J70" i="34"/>
  <c r="J69" i="34"/>
  <c r="J68" i="34"/>
  <c r="J67" i="34"/>
  <c r="J66" i="34"/>
  <c r="J65" i="34"/>
  <c r="J64" i="34"/>
  <c r="J63" i="34"/>
  <c r="J62" i="34"/>
  <c r="H21" i="34"/>
  <c r="G21" i="34"/>
  <c r="F21" i="34"/>
  <c r="E21" i="34"/>
  <c r="D21" i="34"/>
  <c r="I20" i="34"/>
  <c r="I19" i="34"/>
  <c r="I18" i="34"/>
  <c r="I17" i="34"/>
  <c r="I16" i="34"/>
  <c r="I15" i="34"/>
  <c r="I14" i="34"/>
  <c r="I13" i="34"/>
  <c r="I12" i="34"/>
  <c r="I11" i="34"/>
  <c r="I10" i="34"/>
  <c r="I9" i="34"/>
  <c r="E16" i="33"/>
  <c r="O84" i="32"/>
  <c r="I84" i="32"/>
  <c r="G84" i="32"/>
  <c r="M83" i="32"/>
  <c r="K83" i="32"/>
  <c r="O86" i="32"/>
  <c r="N86" i="32"/>
  <c r="M86" i="32"/>
  <c r="L86" i="32"/>
  <c r="K86" i="32"/>
  <c r="J86" i="32"/>
  <c r="I86" i="32"/>
  <c r="H86" i="32"/>
  <c r="G86" i="32"/>
  <c r="F86" i="32"/>
  <c r="E86" i="32"/>
  <c r="D86" i="32"/>
  <c r="O85" i="32"/>
  <c r="N85" i="32"/>
  <c r="M85" i="32"/>
  <c r="L85" i="32"/>
  <c r="K85" i="32"/>
  <c r="J85" i="32"/>
  <c r="I85" i="32"/>
  <c r="H85" i="32"/>
  <c r="G85" i="32"/>
  <c r="F85" i="32"/>
  <c r="E85" i="32"/>
  <c r="N84" i="32"/>
  <c r="M84" i="32"/>
  <c r="L84" i="32"/>
  <c r="K84" i="32"/>
  <c r="J84" i="32"/>
  <c r="H84" i="32"/>
  <c r="F84" i="32"/>
  <c r="E84" i="32"/>
  <c r="O83" i="32"/>
  <c r="N83" i="32"/>
  <c r="L83" i="32"/>
  <c r="J83" i="32"/>
  <c r="I83" i="32"/>
  <c r="H83" i="32"/>
  <c r="G83" i="32"/>
  <c r="F83" i="32"/>
  <c r="D83" i="32"/>
  <c r="B10" i="29"/>
  <c r="B14" i="29" s="1"/>
  <c r="B18" i="29" s="1"/>
  <c r="B22" i="29" s="1"/>
  <c r="B26" i="29" s="1"/>
  <c r="B30" i="29" s="1"/>
  <c r="B34" i="29" s="1"/>
  <c r="B38" i="29" s="1"/>
  <c r="B42" i="29" s="1"/>
  <c r="B46" i="29" s="1"/>
  <c r="B50" i="29" s="1"/>
  <c r="B54" i="29" s="1"/>
  <c r="B58" i="29" s="1"/>
  <c r="B62" i="29" s="1"/>
  <c r="B66" i="29" s="1"/>
  <c r="B70" i="29" s="1"/>
  <c r="B74" i="29" s="1"/>
  <c r="B78" i="29" s="1"/>
  <c r="B82" i="29" s="1"/>
  <c r="B86" i="29" s="1"/>
  <c r="B90" i="29" s="1"/>
  <c r="B94" i="29" s="1"/>
  <c r="B98" i="29" s="1"/>
  <c r="B102" i="29" s="1"/>
  <c r="B106" i="29" s="1"/>
  <c r="B110" i="29" s="1"/>
  <c r="B114" i="29" s="1"/>
  <c r="B118" i="29" s="1"/>
  <c r="B122" i="29" s="1"/>
  <c r="B126" i="29" s="1"/>
  <c r="B130" i="29" s="1"/>
  <c r="B134" i="29" s="1"/>
  <c r="B138" i="29" s="1"/>
  <c r="B142" i="29" s="1"/>
  <c r="B146" i="29" s="1"/>
  <c r="B150" i="29" s="1"/>
  <c r="B154" i="29" s="1"/>
  <c r="B158" i="29" s="1"/>
  <c r="B162" i="29" s="1"/>
  <c r="B166" i="29" s="1"/>
  <c r="B170" i="29" s="1"/>
  <c r="B174" i="29" s="1"/>
  <c r="B178" i="29" s="1"/>
  <c r="B182" i="29" s="1"/>
  <c r="B186" i="29" s="1"/>
  <c r="B190" i="29" s="1"/>
  <c r="B194" i="29" s="1"/>
  <c r="B198" i="29" s="1"/>
  <c r="B202" i="29" s="1"/>
  <c r="B206" i="29" s="1"/>
  <c r="B210" i="29" s="1"/>
  <c r="B214" i="29" s="1"/>
  <c r="B218" i="29" s="1"/>
  <c r="B222" i="29" s="1"/>
  <c r="B226" i="29" s="1"/>
  <c r="B230" i="29" s="1"/>
  <c r="B234" i="29" s="1"/>
  <c r="B238" i="29" s="1"/>
  <c r="B242" i="29" s="1"/>
  <c r="B246" i="29" s="1"/>
  <c r="B250" i="29" s="1"/>
  <c r="B254" i="29" s="1"/>
  <c r="B258" i="29" s="1"/>
  <c r="B262" i="29" s="1"/>
  <c r="B266" i="29" s="1"/>
  <c r="B270" i="29" s="1"/>
  <c r="B274" i="29" s="1"/>
  <c r="B278" i="29" s="1"/>
  <c r="B282" i="29" s="1"/>
  <c r="B286" i="29" s="1"/>
  <c r="B290" i="29" s="1"/>
  <c r="B294" i="29" s="1"/>
  <c r="B298" i="29" s="1"/>
  <c r="B302" i="29" s="1"/>
  <c r="B306" i="29" s="1"/>
  <c r="B310" i="29" s="1"/>
  <c r="B314" i="29" s="1"/>
  <c r="B318" i="29" s="1"/>
  <c r="B322" i="29" s="1"/>
  <c r="B326" i="29" s="1"/>
  <c r="B330" i="29" s="1"/>
  <c r="B334" i="29" s="1"/>
  <c r="B338" i="29" s="1"/>
  <c r="N65" i="28"/>
  <c r="B6" i="27"/>
  <c r="B7" i="27" s="1"/>
  <c r="B8" i="27" s="1"/>
  <c r="B9" i="27" s="1"/>
  <c r="B10" i="27" s="1"/>
  <c r="B11" i="27" s="1"/>
  <c r="B12" i="27" s="1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34" i="27" s="1"/>
  <c r="B35" i="27" s="1"/>
  <c r="B36" i="27" s="1"/>
  <c r="B37" i="27" s="1"/>
  <c r="B38" i="27" s="1"/>
  <c r="B39" i="27" s="1"/>
  <c r="B40" i="27" s="1"/>
  <c r="B41" i="27" s="1"/>
  <c r="B42" i="27" s="1"/>
  <c r="B43" i="27" s="1"/>
  <c r="B44" i="27" s="1"/>
  <c r="B45" i="27" s="1"/>
  <c r="B46" i="27" s="1"/>
  <c r="B47" i="27" s="1"/>
  <c r="B48" i="27" s="1"/>
  <c r="B49" i="27" s="1"/>
  <c r="B50" i="27" s="1"/>
  <c r="B51" i="27" s="1"/>
  <c r="B52" i="27" s="1"/>
  <c r="B53" i="27" s="1"/>
  <c r="B54" i="27" s="1"/>
  <c r="B55" i="27" s="1"/>
  <c r="B56" i="27" s="1"/>
  <c r="B57" i="27" s="1"/>
  <c r="B58" i="27" s="1"/>
  <c r="B59" i="27" s="1"/>
  <c r="B60" i="27" s="1"/>
  <c r="B61" i="27" s="1"/>
  <c r="B62" i="27" s="1"/>
  <c r="B63" i="27" s="1"/>
  <c r="B64" i="27" s="1"/>
  <c r="B65" i="27" s="1"/>
  <c r="B66" i="27" s="1"/>
  <c r="B67" i="27" s="1"/>
  <c r="B68" i="27" s="1"/>
  <c r="B69" i="27" s="1"/>
  <c r="B70" i="27" s="1"/>
  <c r="B71" i="27" s="1"/>
  <c r="B72" i="27" s="1"/>
  <c r="B73" i="27" s="1"/>
  <c r="B74" i="27" s="1"/>
  <c r="B75" i="27" s="1"/>
  <c r="B76" i="27" s="1"/>
  <c r="B77" i="27" s="1"/>
  <c r="B78" i="27" s="1"/>
  <c r="B79" i="27" s="1"/>
  <c r="B80" i="27" s="1"/>
  <c r="B81" i="27" s="1"/>
  <c r="B82" i="27" s="1"/>
  <c r="B83" i="27" s="1"/>
  <c r="B84" i="27" s="1"/>
  <c r="B85" i="27" s="1"/>
  <c r="B86" i="27" s="1"/>
  <c r="B87" i="27" s="1"/>
  <c r="B88" i="27" s="1"/>
  <c r="B89" i="27" s="1"/>
  <c r="B90" i="27" s="1"/>
  <c r="B91" i="27" s="1"/>
  <c r="B92" i="27" s="1"/>
  <c r="B93" i="27" s="1"/>
  <c r="B94" i="27" s="1"/>
  <c r="P82" i="25"/>
  <c r="P74" i="25"/>
  <c r="P66" i="25"/>
  <c r="B9" i="25"/>
  <c r="B10" i="25" s="1"/>
  <c r="B11" i="25" s="1"/>
  <c r="B12" i="25" s="1"/>
  <c r="B13" i="25" s="1"/>
  <c r="B14" i="25" s="1"/>
  <c r="B15" i="25" s="1"/>
  <c r="B16" i="25" s="1"/>
  <c r="B17" i="25" s="1"/>
  <c r="B18" i="25" s="1"/>
  <c r="B19" i="25" s="1"/>
  <c r="B20" i="25" s="1"/>
  <c r="B21" i="25" s="1"/>
  <c r="B22" i="25" s="1"/>
  <c r="B23" i="25" s="1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4" i="25" s="1"/>
  <c r="B35" i="25" s="1"/>
  <c r="B36" i="25" s="1"/>
  <c r="B37" i="25" s="1"/>
  <c r="B38" i="25" s="1"/>
  <c r="B39" i="25" s="1"/>
  <c r="B40" i="25" s="1"/>
  <c r="B41" i="25" s="1"/>
  <c r="B42" i="25" s="1"/>
  <c r="B43" i="25" s="1"/>
  <c r="B44" i="25" s="1"/>
  <c r="B45" i="25" s="1"/>
  <c r="B46" i="25" s="1"/>
  <c r="B47" i="25" s="1"/>
  <c r="B48" i="25" s="1"/>
  <c r="B49" i="25" s="1"/>
  <c r="B50" i="25" s="1"/>
  <c r="B51" i="25" s="1"/>
  <c r="B52" i="25" s="1"/>
  <c r="B53" i="25" s="1"/>
  <c r="B54" i="25" s="1"/>
  <c r="B55" i="25" s="1"/>
  <c r="B56" i="25" s="1"/>
  <c r="B57" i="25" s="1"/>
  <c r="B58" i="25" s="1"/>
  <c r="B59" i="25" s="1"/>
  <c r="B60" i="25" s="1"/>
  <c r="B61" i="25" s="1"/>
  <c r="B62" i="25" s="1"/>
  <c r="B63" i="25" s="1"/>
  <c r="B64" i="25" s="1"/>
  <c r="B65" i="25" s="1"/>
  <c r="B66" i="25" s="1"/>
  <c r="B67" i="25" s="1"/>
  <c r="B68" i="25" s="1"/>
  <c r="B69" i="25" s="1"/>
  <c r="B70" i="25" s="1"/>
  <c r="B71" i="25" s="1"/>
  <c r="B72" i="25" s="1"/>
  <c r="B73" i="25" s="1"/>
  <c r="B74" i="25" s="1"/>
  <c r="B75" i="25" s="1"/>
  <c r="B76" i="25" s="1"/>
  <c r="B77" i="25" s="1"/>
  <c r="B78" i="25" s="1"/>
  <c r="B79" i="25" s="1"/>
  <c r="B80" i="25" s="1"/>
  <c r="B81" i="25" s="1"/>
  <c r="B82" i="25" s="1"/>
  <c r="B83" i="25" s="1"/>
  <c r="B84" i="25" s="1"/>
  <c r="B85" i="25" s="1"/>
  <c r="B86" i="25" s="1"/>
  <c r="B87" i="25" s="1"/>
  <c r="B88" i="25" s="1"/>
  <c r="B89" i="25" s="1"/>
  <c r="B90" i="25" s="1"/>
  <c r="H94" i="25"/>
  <c r="D94" i="25"/>
  <c r="L101" i="24"/>
  <c r="C102" i="24"/>
  <c r="J102" i="24"/>
  <c r="I102" i="24"/>
  <c r="H102" i="24"/>
  <c r="G102" i="24"/>
  <c r="F102" i="24"/>
  <c r="M100" i="24"/>
  <c r="M102" i="24" s="1"/>
  <c r="D102" i="24"/>
  <c r="K100" i="24"/>
  <c r="B6" i="23"/>
  <c r="H57" i="8"/>
  <c r="H51" i="8"/>
  <c r="H43" i="8"/>
  <c r="H37" i="8"/>
  <c r="H20" i="8"/>
  <c r="F99" i="7"/>
  <c r="H92" i="7"/>
  <c r="G86" i="7"/>
  <c r="G80" i="7"/>
  <c r="G73" i="7"/>
  <c r="G32" i="7"/>
  <c r="G25" i="7"/>
  <c r="G16" i="7"/>
  <c r="I72" i="6"/>
  <c r="H72" i="6"/>
  <c r="I50" i="6"/>
  <c r="G50" i="6"/>
  <c r="B14" i="37" l="1"/>
  <c r="B15" i="37" s="1"/>
  <c r="B16" i="37" s="1"/>
  <c r="B17" i="37" s="1"/>
  <c r="B18" i="37" s="1"/>
  <c r="B19" i="37" s="1"/>
  <c r="J74" i="34"/>
  <c r="I21" i="34"/>
  <c r="Q112" i="37"/>
  <c r="Q8" i="37"/>
  <c r="Q8" i="36"/>
  <c r="Q12" i="36"/>
  <c r="Q15" i="36"/>
  <c r="Q6" i="36"/>
  <c r="Q10" i="36"/>
  <c r="Q13" i="36"/>
  <c r="Q17" i="36"/>
  <c r="Q21" i="36"/>
  <c r="Q19" i="36"/>
  <c r="Q57" i="36"/>
  <c r="P78" i="32"/>
  <c r="P79" i="32"/>
  <c r="E83" i="32"/>
  <c r="E87" i="32" s="1"/>
  <c r="M373" i="31"/>
  <c r="K372" i="31"/>
  <c r="E372" i="31"/>
  <c r="J372" i="31"/>
  <c r="F373" i="31"/>
  <c r="N373" i="31"/>
  <c r="L372" i="31"/>
  <c r="F372" i="31"/>
  <c r="G373" i="31"/>
  <c r="O373" i="31"/>
  <c r="M372" i="31"/>
  <c r="I372" i="31"/>
  <c r="E373" i="31"/>
  <c r="H373" i="31"/>
  <c r="P373" i="31"/>
  <c r="N372" i="31"/>
  <c r="K373" i="31"/>
  <c r="L373" i="31"/>
  <c r="I373" i="31"/>
  <c r="G372" i="31"/>
  <c r="O372" i="31"/>
  <c r="J373" i="31"/>
  <c r="H372" i="31"/>
  <c r="P372" i="31"/>
  <c r="Q15" i="29"/>
  <c r="Q17" i="29"/>
  <c r="Q28" i="29"/>
  <c r="Q41" i="29"/>
  <c r="Q54" i="29"/>
  <c r="Q73" i="29"/>
  <c r="Q86" i="29"/>
  <c r="Q105" i="29"/>
  <c r="Q120" i="29"/>
  <c r="Q135" i="29"/>
  <c r="Q152" i="29"/>
  <c r="Q167" i="29"/>
  <c r="Q184" i="29"/>
  <c r="Q199" i="29"/>
  <c r="Q216" i="29"/>
  <c r="Q233" i="29"/>
  <c r="Q248" i="29"/>
  <c r="Q263" i="29"/>
  <c r="Q280" i="29"/>
  <c r="Q295" i="29"/>
  <c r="Q312" i="29"/>
  <c r="Q327" i="29"/>
  <c r="Q14" i="29"/>
  <c r="Q16" i="29"/>
  <c r="Q29" i="29"/>
  <c r="Q38" i="29"/>
  <c r="Q55" i="29"/>
  <c r="Q57" i="29"/>
  <c r="Q87" i="29"/>
  <c r="Q102" i="29"/>
  <c r="Q104" i="29"/>
  <c r="Q121" i="29"/>
  <c r="Q134" i="29"/>
  <c r="Q136" i="29"/>
  <c r="Q153" i="29"/>
  <c r="Q166" i="29"/>
  <c r="Q168" i="29"/>
  <c r="Q185" i="29"/>
  <c r="Q198" i="29"/>
  <c r="Q200" i="29"/>
  <c r="Q217" i="29"/>
  <c r="Q230" i="29"/>
  <c r="Q232" i="29"/>
  <c r="Q249" i="29"/>
  <c r="Q262" i="29"/>
  <c r="Q264" i="29"/>
  <c r="Q281" i="29"/>
  <c r="Q294" i="29"/>
  <c r="Q296" i="29"/>
  <c r="Q313" i="29"/>
  <c r="Q326" i="29"/>
  <c r="Q328" i="29"/>
  <c r="L94" i="25"/>
  <c r="J56" i="28" s="1"/>
  <c r="P81" i="32"/>
  <c r="P82" i="32"/>
  <c r="G72" i="6"/>
  <c r="G74" i="6" s="1"/>
  <c r="G75" i="6" s="1"/>
  <c r="I74" i="6"/>
  <c r="H50" i="6"/>
  <c r="Q10" i="37"/>
  <c r="Q12" i="37"/>
  <c r="Q14" i="37"/>
  <c r="Q16" i="37"/>
  <c r="Q18" i="37"/>
  <c r="Q20" i="37"/>
  <c r="Q113" i="37"/>
  <c r="Q120" i="37"/>
  <c r="Q7" i="37"/>
  <c r="Q110" i="37"/>
  <c r="Q114" i="37"/>
  <c r="Q9" i="37"/>
  <c r="Q11" i="37"/>
  <c r="Q13" i="37"/>
  <c r="Q15" i="37"/>
  <c r="Q17" i="37"/>
  <c r="Q19" i="37"/>
  <c r="Q21" i="37"/>
  <c r="Q111" i="37"/>
  <c r="Q119" i="37"/>
  <c r="Q61" i="36"/>
  <c r="Q58" i="36"/>
  <c r="Q7" i="36"/>
  <c r="Q9" i="36"/>
  <c r="Q11" i="36"/>
  <c r="Q14" i="36"/>
  <c r="Q16" i="36"/>
  <c r="Q18" i="36"/>
  <c r="Q20" i="36"/>
  <c r="Q55" i="36"/>
  <c r="Q59" i="36"/>
  <c r="Q56" i="36"/>
  <c r="Q60" i="36"/>
  <c r="H87" i="32"/>
  <c r="L87" i="32"/>
  <c r="F87" i="32"/>
  <c r="J87" i="32"/>
  <c r="N87" i="32"/>
  <c r="G87" i="32"/>
  <c r="K87" i="32"/>
  <c r="O87" i="32"/>
  <c r="D84" i="32"/>
  <c r="P84" i="32" s="1"/>
  <c r="Q12" i="31"/>
  <c r="Q56" i="31"/>
  <c r="Q58" i="31"/>
  <c r="Q62" i="31"/>
  <c r="Q72" i="31"/>
  <c r="Q74" i="31"/>
  <c r="Q76" i="31"/>
  <c r="Q78" i="31"/>
  <c r="Q80" i="31"/>
  <c r="Q84" i="31"/>
  <c r="Q92" i="31"/>
  <c r="Q94" i="31"/>
  <c r="Q100" i="31"/>
  <c r="Q108" i="31"/>
  <c r="Q110" i="31"/>
  <c r="Q112" i="31"/>
  <c r="Q116" i="31"/>
  <c r="Q124" i="31"/>
  <c r="Q126" i="31"/>
  <c r="Q128" i="31"/>
  <c r="Q132" i="31"/>
  <c r="Q140" i="31"/>
  <c r="Q142" i="31"/>
  <c r="Q144" i="31"/>
  <c r="Q148" i="31"/>
  <c r="Q156" i="31"/>
  <c r="Q158" i="31"/>
  <c r="Q160" i="31"/>
  <c r="Q164" i="31"/>
  <c r="Q172" i="31"/>
  <c r="Q174" i="31"/>
  <c r="Q176" i="31"/>
  <c r="Q180" i="31"/>
  <c r="Q188" i="31"/>
  <c r="Q190" i="31"/>
  <c r="Q192" i="31"/>
  <c r="Q196" i="31"/>
  <c r="Q204" i="31"/>
  <c r="Q206" i="31"/>
  <c r="Q208" i="31"/>
  <c r="Q212" i="31"/>
  <c r="Q220" i="31"/>
  <c r="Q222" i="31"/>
  <c r="Q224" i="31"/>
  <c r="Q228" i="31"/>
  <c r="Q8" i="31"/>
  <c r="Q14" i="31"/>
  <c r="Q26" i="31"/>
  <c r="Q28" i="31"/>
  <c r="Q40" i="31"/>
  <c r="Q44" i="31"/>
  <c r="Q46" i="31"/>
  <c r="Q60" i="31"/>
  <c r="Q10" i="31"/>
  <c r="Q24" i="31"/>
  <c r="Q30" i="31"/>
  <c r="Q42" i="31"/>
  <c r="Q96" i="31"/>
  <c r="Q5" i="31"/>
  <c r="Q7" i="31"/>
  <c r="Q9" i="31"/>
  <c r="Q13" i="31"/>
  <c r="Q17" i="31"/>
  <c r="Q19" i="31"/>
  <c r="Q21" i="31"/>
  <c r="Q23" i="31"/>
  <c r="Q25" i="31"/>
  <c r="Q29" i="31"/>
  <c r="Q33" i="31"/>
  <c r="Q35" i="31"/>
  <c r="Q37" i="31"/>
  <c r="Q39" i="31"/>
  <c r="Q41" i="31"/>
  <c r="Q45" i="31"/>
  <c r="Q49" i="31"/>
  <c r="Q51" i="31"/>
  <c r="Q53" i="31"/>
  <c r="Q55" i="31"/>
  <c r="Q57" i="31"/>
  <c r="Q61" i="31"/>
  <c r="Q65" i="31"/>
  <c r="Q67" i="31"/>
  <c r="Q69" i="31"/>
  <c r="Q71" i="31"/>
  <c r="Q236" i="31"/>
  <c r="Q238" i="31"/>
  <c r="Q240" i="31"/>
  <c r="Q244" i="31"/>
  <c r="Q252" i="31"/>
  <c r="Q254" i="31"/>
  <c r="Q256" i="31"/>
  <c r="Q260" i="31"/>
  <c r="Q268" i="31"/>
  <c r="Q270" i="31"/>
  <c r="Q368" i="31"/>
  <c r="Q73" i="31"/>
  <c r="Q77" i="31"/>
  <c r="Q83" i="31"/>
  <c r="Q85" i="31"/>
  <c r="Q87" i="31"/>
  <c r="Q89" i="31"/>
  <c r="Q91" i="31"/>
  <c r="Q95" i="31"/>
  <c r="Q99" i="31"/>
  <c r="Q101" i="31"/>
  <c r="Q103" i="31"/>
  <c r="Q105" i="31"/>
  <c r="Q107" i="31"/>
  <c r="Q111" i="31"/>
  <c r="Q115" i="31"/>
  <c r="Q117" i="31"/>
  <c r="Q119" i="31"/>
  <c r="Q121" i="31"/>
  <c r="Q123" i="31"/>
  <c r="Q127" i="31"/>
  <c r="Q131" i="31"/>
  <c r="Q133" i="31"/>
  <c r="Q135" i="31"/>
  <c r="Q137" i="31"/>
  <c r="Q139" i="31"/>
  <c r="Q143" i="31"/>
  <c r="Q147" i="31"/>
  <c r="Q149" i="31"/>
  <c r="Q151" i="31"/>
  <c r="Q153" i="31"/>
  <c r="Q155" i="31"/>
  <c r="Q159" i="31"/>
  <c r="Q163" i="31"/>
  <c r="Q165" i="31"/>
  <c r="Q167" i="31"/>
  <c r="Q169" i="31"/>
  <c r="Q171" i="31"/>
  <c r="Q175" i="31"/>
  <c r="Q179" i="31"/>
  <c r="Q181" i="31"/>
  <c r="Q183" i="31"/>
  <c r="Q185" i="31"/>
  <c r="Q187" i="31"/>
  <c r="Q191" i="31"/>
  <c r="Q195" i="31"/>
  <c r="Q197" i="31"/>
  <c r="Q199" i="31"/>
  <c r="Q201" i="31"/>
  <c r="Q203" i="31"/>
  <c r="Q207" i="31"/>
  <c r="Q211" i="31"/>
  <c r="Q213" i="31"/>
  <c r="Q215" i="31"/>
  <c r="Q217" i="31"/>
  <c r="Q219" i="31"/>
  <c r="Q223" i="31"/>
  <c r="Q227" i="31"/>
  <c r="Q229" i="31"/>
  <c r="Q231" i="31"/>
  <c r="Q233" i="31"/>
  <c r="Q235" i="31"/>
  <c r="Q239" i="31"/>
  <c r="Q243" i="31"/>
  <c r="Q245" i="31"/>
  <c r="Q247" i="31"/>
  <c r="Q249" i="31"/>
  <c r="Q251" i="31"/>
  <c r="Q255" i="31"/>
  <c r="Q259" i="31"/>
  <c r="Q261" i="31"/>
  <c r="Q263" i="31"/>
  <c r="Q265" i="31"/>
  <c r="Q267" i="31"/>
  <c r="Q271" i="31"/>
  <c r="Q371" i="31"/>
  <c r="Q18" i="29"/>
  <c r="Q19" i="29"/>
  <c r="Q20" i="29"/>
  <c r="Q33" i="29"/>
  <c r="Q42" i="29"/>
  <c r="Q43" i="29"/>
  <c r="Q44" i="29"/>
  <c r="Q59" i="29"/>
  <c r="Q60" i="29"/>
  <c r="Q74" i="29"/>
  <c r="Q75" i="29"/>
  <c r="Q90" i="29"/>
  <c r="Q92" i="29"/>
  <c r="Q93" i="29"/>
  <c r="Q106" i="29"/>
  <c r="Q107" i="29"/>
  <c r="Q122" i="29"/>
  <c r="Q124" i="29"/>
  <c r="Q125" i="29"/>
  <c r="Q138" i="29"/>
  <c r="Q139" i="29"/>
  <c r="Q154" i="29"/>
  <c r="Q156" i="29"/>
  <c r="Q157" i="29"/>
  <c r="Q170" i="29"/>
  <c r="Q171" i="29"/>
  <c r="Q186" i="29"/>
  <c r="Q187" i="29"/>
  <c r="Q188" i="29"/>
  <c r="Q189" i="29"/>
  <c r="Q202" i="29"/>
  <c r="Q203" i="29"/>
  <c r="Q218" i="29"/>
  <c r="Q220" i="29"/>
  <c r="Q221" i="29"/>
  <c r="Q234" i="29"/>
  <c r="Q235" i="29"/>
  <c r="Q250" i="29"/>
  <c r="Q252" i="29"/>
  <c r="Q253" i="29"/>
  <c r="Q266" i="29"/>
  <c r="Q267" i="29"/>
  <c r="Q282" i="29"/>
  <c r="Q284" i="29"/>
  <c r="Q285" i="29"/>
  <c r="Q298" i="29"/>
  <c r="Q299" i="29"/>
  <c r="Q314" i="29"/>
  <c r="Q315" i="29"/>
  <c r="Q316" i="29"/>
  <c r="Q317" i="29"/>
  <c r="Q330" i="29"/>
  <c r="Q331" i="29"/>
  <c r="Q22" i="29"/>
  <c r="Q23" i="29"/>
  <c r="Q24" i="29"/>
  <c r="Q25" i="29"/>
  <c r="Q46" i="29"/>
  <c r="Q47" i="29"/>
  <c r="Q48" i="29"/>
  <c r="Q49" i="29"/>
  <c r="Q62" i="29"/>
  <c r="Q78" i="29"/>
  <c r="Q79" i="29"/>
  <c r="Q80" i="29"/>
  <c r="Q81" i="29"/>
  <c r="Q96" i="29"/>
  <c r="Q97" i="29"/>
  <c r="Q110" i="29"/>
  <c r="Q111" i="29"/>
  <c r="Q112" i="29"/>
  <c r="Q128" i="29"/>
  <c r="Q129" i="29"/>
  <c r="Q142" i="29"/>
  <c r="Q143" i="29"/>
  <c r="Q144" i="29"/>
  <c r="Q160" i="29"/>
  <c r="Q161" i="29"/>
  <c r="Q174" i="29"/>
  <c r="Q175" i="29"/>
  <c r="Q176" i="29"/>
  <c r="Q192" i="29"/>
  <c r="Q193" i="29"/>
  <c r="Q206" i="29"/>
  <c r="Q207" i="29"/>
  <c r="Q208" i="29"/>
  <c r="Q224" i="29"/>
  <c r="Q225" i="29"/>
  <c r="Q238" i="29"/>
  <c r="Q239" i="29"/>
  <c r="Q240" i="29"/>
  <c r="Q256" i="29"/>
  <c r="Q257" i="29"/>
  <c r="Q270" i="29"/>
  <c r="Q271" i="29"/>
  <c r="Q272" i="29"/>
  <c r="Q288" i="29"/>
  <c r="Q289" i="29"/>
  <c r="Q302" i="29"/>
  <c r="Q303" i="29"/>
  <c r="Q304" i="29"/>
  <c r="Q320" i="29"/>
  <c r="Q321" i="29"/>
  <c r="Q10" i="29"/>
  <c r="Q11" i="29"/>
  <c r="Q35" i="29"/>
  <c r="Q36" i="29"/>
  <c r="Q37" i="29"/>
  <c r="Q51" i="29"/>
  <c r="Q52" i="29"/>
  <c r="Q67" i="29"/>
  <c r="Q68" i="29"/>
  <c r="Q69" i="29"/>
  <c r="Q82" i="29"/>
  <c r="Q85" i="29"/>
  <c r="Q98" i="29"/>
  <c r="Q114" i="29"/>
  <c r="Q115" i="29"/>
  <c r="Q116" i="29"/>
  <c r="Q117" i="29"/>
  <c r="Q130" i="29"/>
  <c r="Q146" i="29"/>
  <c r="Q147" i="29"/>
  <c r="Q148" i="29"/>
  <c r="Q162" i="29"/>
  <c r="Q178" i="29"/>
  <c r="Q179" i="29"/>
  <c r="Q180" i="29"/>
  <c r="Q181" i="29"/>
  <c r="Q194" i="29"/>
  <c r="Q210" i="29"/>
  <c r="Q211" i="29"/>
  <c r="Q212" i="29"/>
  <c r="Q226" i="29"/>
  <c r="Q242" i="29"/>
  <c r="Q243" i="29"/>
  <c r="Q244" i="29"/>
  <c r="Q245" i="29"/>
  <c r="Q258" i="29"/>
  <c r="Q274" i="29"/>
  <c r="Q275" i="29"/>
  <c r="Q276" i="29"/>
  <c r="Q290" i="29"/>
  <c r="Q306" i="29"/>
  <c r="Q307" i="29"/>
  <c r="Q308" i="29"/>
  <c r="Q309" i="29"/>
  <c r="Q322" i="29"/>
  <c r="N67" i="28"/>
  <c r="N64" i="28"/>
  <c r="N66" i="28"/>
  <c r="P10" i="27"/>
  <c r="P17" i="27"/>
  <c r="P21" i="27"/>
  <c r="P25" i="27"/>
  <c r="P29" i="27"/>
  <c r="P33" i="27"/>
  <c r="P37" i="27"/>
  <c r="P41" i="27"/>
  <c r="P45" i="27"/>
  <c r="P49" i="27"/>
  <c r="P53" i="27"/>
  <c r="P57" i="27"/>
  <c r="P61" i="27"/>
  <c r="P65" i="27"/>
  <c r="P69" i="27"/>
  <c r="P5" i="27"/>
  <c r="P14" i="27"/>
  <c r="P18" i="27"/>
  <c r="P22" i="27"/>
  <c r="P26" i="27"/>
  <c r="P30" i="27"/>
  <c r="P34" i="27"/>
  <c r="P38" i="27"/>
  <c r="P42" i="27"/>
  <c r="P46" i="27"/>
  <c r="P50" i="27"/>
  <c r="P54" i="27"/>
  <c r="P58" i="27"/>
  <c r="P62" i="27"/>
  <c r="P66" i="27"/>
  <c r="P70" i="27"/>
  <c r="P13" i="27"/>
  <c r="P6" i="27"/>
  <c r="P9" i="27"/>
  <c r="P12" i="27"/>
  <c r="P16" i="27"/>
  <c r="P20" i="27"/>
  <c r="P24" i="27"/>
  <c r="P28" i="27"/>
  <c r="P32" i="27"/>
  <c r="P36" i="27"/>
  <c r="P40" i="27"/>
  <c r="P44" i="27"/>
  <c r="P48" i="27"/>
  <c r="P52" i="27"/>
  <c r="P56" i="27"/>
  <c r="P60" i="27"/>
  <c r="P64" i="27"/>
  <c r="P68" i="27"/>
  <c r="P96" i="27"/>
  <c r="P63" i="25"/>
  <c r="P67" i="25"/>
  <c r="P71" i="25"/>
  <c r="P75" i="25"/>
  <c r="P79" i="25"/>
  <c r="P83" i="25"/>
  <c r="P87" i="25"/>
  <c r="P9" i="25"/>
  <c r="J94" i="25"/>
  <c r="H56" i="28" s="1"/>
  <c r="P12" i="25"/>
  <c r="P20" i="25"/>
  <c r="P28" i="25"/>
  <c r="P36" i="25"/>
  <c r="P44" i="25"/>
  <c r="P52" i="25"/>
  <c r="P60" i="25"/>
  <c r="E94" i="25"/>
  <c r="M94" i="25"/>
  <c r="P13" i="25"/>
  <c r="P17" i="25"/>
  <c r="P21" i="25"/>
  <c r="P25" i="25"/>
  <c r="P29" i="25"/>
  <c r="P33" i="25"/>
  <c r="P37" i="25"/>
  <c r="P41" i="25"/>
  <c r="P45" i="25"/>
  <c r="P49" i="25"/>
  <c r="P53" i="25"/>
  <c r="P57" i="25"/>
  <c r="P61" i="25"/>
  <c r="P65" i="25"/>
  <c r="P69" i="25"/>
  <c r="P73" i="25"/>
  <c r="P81" i="25"/>
  <c r="P85" i="25"/>
  <c r="G103" i="24"/>
  <c r="L100" i="24"/>
  <c r="L102" i="24" s="1"/>
  <c r="E102" i="24"/>
  <c r="C103" i="24" s="1"/>
  <c r="B8" i="36"/>
  <c r="B9" i="36" s="1"/>
  <c r="P15" i="25"/>
  <c r="P23" i="25"/>
  <c r="P31" i="25"/>
  <c r="P39" i="25"/>
  <c r="P47" i="25"/>
  <c r="P55" i="25"/>
  <c r="F56" i="28"/>
  <c r="Q6" i="29"/>
  <c r="Q12" i="29"/>
  <c r="Q30" i="29"/>
  <c r="Q70" i="29"/>
  <c r="P16" i="25"/>
  <c r="P24" i="25"/>
  <c r="P32" i="25"/>
  <c r="P40" i="25"/>
  <c r="P48" i="25"/>
  <c r="P56" i="25"/>
  <c r="P77" i="25"/>
  <c r="B56" i="28"/>
  <c r="P8" i="27"/>
  <c r="P8" i="25"/>
  <c r="G94" i="25"/>
  <c r="K94" i="25"/>
  <c r="O94" i="25"/>
  <c r="P11" i="25"/>
  <c r="P19" i="25"/>
  <c r="P27" i="25"/>
  <c r="P35" i="25"/>
  <c r="P43" i="25"/>
  <c r="P51" i="25"/>
  <c r="P59" i="25"/>
  <c r="Q76" i="29"/>
  <c r="Q169" i="29"/>
  <c r="Q297" i="29"/>
  <c r="K101" i="24"/>
  <c r="I94" i="25"/>
  <c r="G56" i="28" s="1"/>
  <c r="P62" i="25"/>
  <c r="P70" i="25"/>
  <c r="P78" i="25"/>
  <c r="P86" i="25"/>
  <c r="Q56" i="29"/>
  <c r="Q61" i="29"/>
  <c r="Q88" i="29"/>
  <c r="Q103" i="29"/>
  <c r="Q123" i="29"/>
  <c r="Q231" i="29"/>
  <c r="Q251" i="29"/>
  <c r="F94" i="25"/>
  <c r="N94" i="25"/>
  <c r="P10" i="25"/>
  <c r="P14" i="25"/>
  <c r="P18" i="25"/>
  <c r="P22" i="25"/>
  <c r="P26" i="25"/>
  <c r="P30" i="25"/>
  <c r="P34" i="25"/>
  <c r="P38" i="25"/>
  <c r="P42" i="25"/>
  <c r="P46" i="25"/>
  <c r="P50" i="25"/>
  <c r="P54" i="25"/>
  <c r="P58" i="25"/>
  <c r="Q27" i="29"/>
  <c r="Q50" i="29"/>
  <c r="Q65" i="29"/>
  <c r="N100" i="24"/>
  <c r="N102" i="24" s="1"/>
  <c r="N63" i="28"/>
  <c r="Q9" i="29"/>
  <c r="Q21" i="29"/>
  <c r="Q34" i="29"/>
  <c r="Q39" i="29"/>
  <c r="Q40" i="29"/>
  <c r="Q53" i="29"/>
  <c r="Q66" i="29"/>
  <c r="Q71" i="29"/>
  <c r="Q72" i="29"/>
  <c r="P64" i="25"/>
  <c r="P68" i="25"/>
  <c r="P72" i="25"/>
  <c r="P76" i="25"/>
  <c r="P80" i="25"/>
  <c r="P84" i="25"/>
  <c r="P88" i="25"/>
  <c r="P7" i="27"/>
  <c r="P11" i="27"/>
  <c r="P15" i="27"/>
  <c r="P19" i="27"/>
  <c r="P23" i="27"/>
  <c r="P27" i="27"/>
  <c r="P31" i="27"/>
  <c r="P35" i="27"/>
  <c r="P39" i="27"/>
  <c r="P43" i="27"/>
  <c r="P47" i="27"/>
  <c r="P51" i="27"/>
  <c r="P55" i="27"/>
  <c r="P59" i="27"/>
  <c r="P63" i="27"/>
  <c r="P67" i="27"/>
  <c r="Q13" i="29"/>
  <c r="Q26" i="29"/>
  <c r="Q31" i="29"/>
  <c r="Q32" i="29"/>
  <c r="Q45" i="29"/>
  <c r="Q58" i="29"/>
  <c r="Q63" i="29"/>
  <c r="Q64" i="29"/>
  <c r="Q77" i="29"/>
  <c r="Q91" i="29"/>
  <c r="Q137" i="29"/>
  <c r="Q149" i="29"/>
  <c r="Q155" i="29"/>
  <c r="Q201" i="29"/>
  <c r="Q213" i="29"/>
  <c r="Q219" i="29"/>
  <c r="Q265" i="29"/>
  <c r="Q277" i="29"/>
  <c r="Q283" i="29"/>
  <c r="Q329" i="29"/>
  <c r="Q7" i="29"/>
  <c r="Q83" i="29"/>
  <c r="Q84" i="29"/>
  <c r="Q99" i="29"/>
  <c r="Q100" i="29"/>
  <c r="Q101" i="29"/>
  <c r="Q113" i="29"/>
  <c r="Q118" i="29"/>
  <c r="Q119" i="29"/>
  <c r="Q131" i="29"/>
  <c r="Q132" i="29"/>
  <c r="Q133" i="29"/>
  <c r="Q145" i="29"/>
  <c r="Q150" i="29"/>
  <c r="Q151" i="29"/>
  <c r="Q163" i="29"/>
  <c r="Q164" i="29"/>
  <c r="Q165" i="29"/>
  <c r="Q177" i="29"/>
  <c r="Q182" i="29"/>
  <c r="Q183" i="29"/>
  <c r="Q195" i="29"/>
  <c r="Q196" i="29"/>
  <c r="Q197" i="29"/>
  <c r="Q209" i="29"/>
  <c r="Q214" i="29"/>
  <c r="Q215" i="29"/>
  <c r="Q227" i="29"/>
  <c r="Q228" i="29"/>
  <c r="Q229" i="29"/>
  <c r="Q241" i="29"/>
  <c r="Q246" i="29"/>
  <c r="Q247" i="29"/>
  <c r="Q259" i="29"/>
  <c r="Q260" i="29"/>
  <c r="Q261" i="29"/>
  <c r="Q273" i="29"/>
  <c r="Q278" i="29"/>
  <c r="Q279" i="29"/>
  <c r="Q291" i="29"/>
  <c r="Q292" i="29"/>
  <c r="Q293" i="29"/>
  <c r="Q305" i="29"/>
  <c r="Q310" i="29"/>
  <c r="Q311" i="29"/>
  <c r="Q323" i="29"/>
  <c r="Q324" i="29"/>
  <c r="Q325" i="29"/>
  <c r="Q8" i="29"/>
  <c r="Q89" i="29"/>
  <c r="Q94" i="29"/>
  <c r="Q95" i="29"/>
  <c r="Q108" i="29"/>
  <c r="Q109" i="29"/>
  <c r="Q126" i="29"/>
  <c r="Q127" i="29"/>
  <c r="Q140" i="29"/>
  <c r="Q141" i="29"/>
  <c r="Q158" i="29"/>
  <c r="Q159" i="29"/>
  <c r="Q172" i="29"/>
  <c r="Q173" i="29"/>
  <c r="Q190" i="29"/>
  <c r="Q191" i="29"/>
  <c r="Q204" i="29"/>
  <c r="Q205" i="29"/>
  <c r="Q222" i="29"/>
  <c r="Q223" i="29"/>
  <c r="Q236" i="29"/>
  <c r="Q237" i="29"/>
  <c r="Q254" i="29"/>
  <c r="Q255" i="29"/>
  <c r="Q268" i="29"/>
  <c r="Q269" i="29"/>
  <c r="Q286" i="29"/>
  <c r="Q287" i="29"/>
  <c r="Q300" i="29"/>
  <c r="Q301" i="29"/>
  <c r="Q318" i="29"/>
  <c r="Q319" i="29"/>
  <c r="Q332" i="29"/>
  <c r="Q333" i="29"/>
  <c r="Q16" i="31"/>
  <c r="Q32" i="31"/>
  <c r="Q48" i="31"/>
  <c r="Q64" i="31"/>
  <c r="Q4" i="31"/>
  <c r="Q11" i="31"/>
  <c r="Q18" i="31"/>
  <c r="Q20" i="31"/>
  <c r="Q27" i="31"/>
  <c r="Q34" i="31"/>
  <c r="Q36" i="31"/>
  <c r="Q43" i="31"/>
  <c r="Q50" i="31"/>
  <c r="Q52" i="31"/>
  <c r="Q59" i="31"/>
  <c r="Q66" i="31"/>
  <c r="Q68" i="31"/>
  <c r="Q75" i="31"/>
  <c r="Q79" i="31"/>
  <c r="Q6" i="31"/>
  <c r="Q15" i="31"/>
  <c r="Q22" i="31"/>
  <c r="Q31" i="31"/>
  <c r="Q38" i="31"/>
  <c r="Q47" i="31"/>
  <c r="Q54" i="31"/>
  <c r="Q63" i="31"/>
  <c r="Q70" i="31"/>
  <c r="Q82" i="31"/>
  <c r="Q98" i="31"/>
  <c r="Q114" i="31"/>
  <c r="Q130" i="31"/>
  <c r="Q146" i="31"/>
  <c r="Q162" i="31"/>
  <c r="Q178" i="31"/>
  <c r="Q194" i="31"/>
  <c r="Q210" i="31"/>
  <c r="Q226" i="31"/>
  <c r="Q242" i="31"/>
  <c r="Q258" i="31"/>
  <c r="Q370" i="31"/>
  <c r="P83" i="32"/>
  <c r="P86" i="32"/>
  <c r="Q86" i="31"/>
  <c r="Q93" i="31"/>
  <c r="Q102" i="31"/>
  <c r="Q109" i="31"/>
  <c r="Q118" i="31"/>
  <c r="Q125" i="31"/>
  <c r="Q134" i="31"/>
  <c r="Q141" i="31"/>
  <c r="Q150" i="31"/>
  <c r="Q157" i="31"/>
  <c r="Q166" i="31"/>
  <c r="Q173" i="31"/>
  <c r="Q182" i="31"/>
  <c r="Q189" i="31"/>
  <c r="Q198" i="31"/>
  <c r="Q205" i="31"/>
  <c r="Q214" i="31"/>
  <c r="Q221" i="31"/>
  <c r="Q230" i="31"/>
  <c r="Q237" i="31"/>
  <c r="Q246" i="31"/>
  <c r="Q253" i="31"/>
  <c r="Q262" i="31"/>
  <c r="Q269" i="31"/>
  <c r="I87" i="32"/>
  <c r="Q81" i="31"/>
  <c r="Q88" i="31"/>
  <c r="Q90" i="31"/>
  <c r="Q97" i="31"/>
  <c r="Q104" i="31"/>
  <c r="Q106" i="31"/>
  <c r="Q113" i="31"/>
  <c r="Q120" i="31"/>
  <c r="Q122" i="31"/>
  <c r="Q129" i="31"/>
  <c r="Q136" i="31"/>
  <c r="Q138" i="31"/>
  <c r="Q145" i="31"/>
  <c r="Q152" i="31"/>
  <c r="Q154" i="31"/>
  <c r="Q161" i="31"/>
  <c r="Q168" i="31"/>
  <c r="Q170" i="31"/>
  <c r="Q177" i="31"/>
  <c r="Q184" i="31"/>
  <c r="Q186" i="31"/>
  <c r="Q193" i="31"/>
  <c r="Q200" i="31"/>
  <c r="Q202" i="31"/>
  <c r="Q209" i="31"/>
  <c r="Q216" i="31"/>
  <c r="Q218" i="31"/>
  <c r="Q225" i="31"/>
  <c r="Q232" i="31"/>
  <c r="Q234" i="31"/>
  <c r="Q241" i="31"/>
  <c r="Q248" i="31"/>
  <c r="Q250" i="31"/>
  <c r="Q257" i="31"/>
  <c r="Q264" i="31"/>
  <c r="Q266" i="31"/>
  <c r="Q369" i="31"/>
  <c r="M87" i="32"/>
  <c r="P80" i="32"/>
  <c r="P77" i="32"/>
  <c r="D85" i="32"/>
  <c r="P85" i="32" s="1"/>
  <c r="B20" i="37" l="1"/>
  <c r="B21" i="37" s="1"/>
  <c r="B22" i="37" s="1"/>
  <c r="H74" i="6"/>
  <c r="H75" i="6" s="1"/>
  <c r="P87" i="32"/>
  <c r="Q373" i="31"/>
  <c r="H354" i="29"/>
  <c r="P354" i="29"/>
  <c r="E354" i="29"/>
  <c r="P97" i="27"/>
  <c r="M56" i="28"/>
  <c r="L56" i="28"/>
  <c r="I56" i="28"/>
  <c r="K56" i="28"/>
  <c r="B10" i="36"/>
  <c r="B11" i="36" s="1"/>
  <c r="N354" i="29"/>
  <c r="L354" i="29"/>
  <c r="O354" i="29"/>
  <c r="E56" i="28"/>
  <c r="C56" i="28"/>
  <c r="O100" i="24"/>
  <c r="Q351" i="29"/>
  <c r="P94" i="25"/>
  <c r="Q352" i="29"/>
  <c r="K354" i="29"/>
  <c r="J354" i="29"/>
  <c r="Q350" i="29"/>
  <c r="G354" i="29"/>
  <c r="F354" i="29"/>
  <c r="K102" i="24"/>
  <c r="K103" i="24" s="1"/>
  <c r="O101" i="24"/>
  <c r="M354" i="29"/>
  <c r="D87" i="32"/>
  <c r="Q353" i="29"/>
  <c r="D56" i="28"/>
  <c r="I354" i="29"/>
  <c r="B23" i="37" l="1"/>
  <c r="B26" i="37" s="1"/>
  <c r="B28" i="37" s="1"/>
  <c r="B29" i="37" s="1"/>
  <c r="B30" i="37" s="1"/>
  <c r="B31" i="37" s="1"/>
  <c r="B32" i="37" s="1"/>
  <c r="B33" i="37" s="1"/>
  <c r="B34" i="37" s="1"/>
  <c r="B35" i="37" s="1"/>
  <c r="B36" i="37" s="1"/>
  <c r="B37" i="37" s="1"/>
  <c r="B38" i="37" s="1"/>
  <c r="B39" i="37" s="1"/>
  <c r="B40" i="37" s="1"/>
  <c r="B41" i="37" s="1"/>
  <c r="B42" i="37" s="1"/>
  <c r="B43" i="37" s="1"/>
  <c r="B44" i="37" s="1"/>
  <c r="B45" i="37" s="1"/>
  <c r="B46" i="37" s="1"/>
  <c r="B47" i="37" s="1"/>
  <c r="O102" i="24"/>
  <c r="N56" i="28"/>
  <c r="B12" i="36"/>
  <c r="B13" i="36" s="1"/>
  <c r="Q354" i="29"/>
  <c r="B49" i="37" l="1"/>
  <c r="B50" i="37" s="1"/>
  <c r="B51" i="37" s="1"/>
  <c r="B52" i="37" s="1"/>
  <c r="B53" i="37" s="1"/>
  <c r="B14" i="36"/>
  <c r="B54" i="37" l="1"/>
  <c r="B55" i="37" s="1"/>
  <c r="B56" i="37" s="1"/>
  <c r="B57" i="37" s="1"/>
  <c r="B58" i="37" s="1"/>
  <c r="B59" i="37" s="1"/>
  <c r="B60" i="37" s="1"/>
  <c r="B61" i="37" s="1"/>
  <c r="B62" i="37" s="1"/>
  <c r="B63" i="37" s="1"/>
  <c r="B64" i="37" s="1"/>
  <c r="B65" i="37" s="1"/>
  <c r="B66" i="37" s="1"/>
  <c r="B67" i="37" s="1"/>
  <c r="B68" i="37" s="1"/>
  <c r="B69" i="37" s="1"/>
  <c r="B71" i="37" s="1"/>
  <c r="B15" i="36"/>
  <c r="B72" i="37" l="1"/>
  <c r="B73" i="37" s="1"/>
  <c r="B74" i="37" s="1"/>
  <c r="B75" i="37" s="1"/>
  <c r="B16" i="36"/>
  <c r="B17" i="36" s="1"/>
  <c r="B18" i="36" s="1"/>
  <c r="B77" i="37" l="1"/>
  <c r="B78" i="37" s="1"/>
  <c r="B79" i="37" s="1"/>
  <c r="B80" i="37" s="1"/>
  <c r="B81" i="37" s="1"/>
  <c r="B82" i="37" s="1"/>
  <c r="B83" i="37" s="1"/>
  <c r="B85" i="37" s="1"/>
  <c r="B86" i="37" s="1"/>
  <c r="B87" i="37" s="1"/>
  <c r="B88" i="37" s="1"/>
  <c r="B76" i="37"/>
  <c r="B19" i="36"/>
  <c r="B20" i="36" s="1"/>
  <c r="B21" i="36" s="1"/>
  <c r="B22" i="36" s="1"/>
  <c r="B90" i="37" l="1"/>
  <c r="B91" i="37" s="1"/>
  <c r="B92" i="37" s="1"/>
  <c r="B93" i="37" s="1"/>
  <c r="B94" i="37" s="1"/>
  <c r="B95" i="37" s="1"/>
  <c r="B96" i="37" s="1"/>
  <c r="B97" i="37" s="1"/>
  <c r="B100" i="37" s="1"/>
  <c r="B102" i="37" s="1"/>
  <c r="B103" i="37" s="1"/>
  <c r="B104" i="37" s="1"/>
  <c r="B23" i="36"/>
  <c r="B25" i="36" s="1"/>
  <c r="B27" i="36" s="1"/>
  <c r="B30" i="36" l="1"/>
  <c r="G49" i="5"/>
  <c r="E12" i="20"/>
  <c r="D12" i="20"/>
  <c r="C12" i="20"/>
  <c r="I75" i="6"/>
  <c r="F12" i="20"/>
  <c r="B31" i="36" l="1"/>
  <c r="B33" i="36" s="1"/>
  <c r="G65" i="5"/>
  <c r="G22" i="5"/>
  <c r="G25" i="5"/>
  <c r="G60" i="5"/>
  <c r="G80" i="5"/>
  <c r="G78" i="5"/>
  <c r="G12" i="5"/>
  <c r="G14" i="5"/>
  <c r="G35" i="5"/>
  <c r="G29" i="5"/>
  <c r="G23" i="5"/>
  <c r="G33" i="5"/>
  <c r="G18" i="5"/>
  <c r="G63" i="5"/>
  <c r="G82" i="5"/>
  <c r="G71" i="5"/>
  <c r="G27" i="5"/>
  <c r="G20" i="5"/>
  <c r="G55" i="5"/>
  <c r="G10" i="5"/>
  <c r="G7" i="5"/>
  <c r="G75" i="5"/>
  <c r="G53" i="5"/>
  <c r="G69" i="5"/>
  <c r="G31" i="5"/>
  <c r="G47" i="5"/>
  <c r="G84" i="5"/>
  <c r="G15" i="5"/>
  <c r="G57" i="5"/>
  <c r="G86" i="5"/>
  <c r="G61" i="5"/>
  <c r="G51" i="5"/>
  <c r="G67" i="5"/>
  <c r="G87" i="5"/>
  <c r="G17" i="5"/>
  <c r="G39" i="20"/>
  <c r="B34" i="36" l="1"/>
  <c r="B35" i="36" s="1"/>
  <c r="B36" i="36" s="1"/>
  <c r="F40" i="20"/>
  <c r="G38" i="20"/>
  <c r="G36" i="20"/>
  <c r="E40" i="20"/>
  <c r="C40" i="20"/>
  <c r="D40" i="20"/>
  <c r="F99" i="13"/>
  <c r="H99" i="13"/>
  <c r="F99" i="18"/>
  <c r="H99" i="18"/>
  <c r="E374" i="31"/>
  <c r="Q372" i="31"/>
  <c r="Q374" i="31" s="1"/>
  <c r="K374" i="31"/>
  <c r="N374" i="31"/>
  <c r="I374" i="31"/>
  <c r="J374" i="31"/>
  <c r="P374" i="31"/>
  <c r="L374" i="31"/>
  <c r="H374" i="31"/>
  <c r="O374" i="31"/>
  <c r="M374" i="31"/>
  <c r="F374" i="31"/>
  <c r="G374" i="31"/>
  <c r="D99" i="23"/>
  <c r="F99" i="23"/>
  <c r="H99" i="23"/>
  <c r="B37" i="36" l="1"/>
  <c r="B38" i="36" s="1"/>
  <c r="B39" i="36" s="1"/>
  <c r="B40" i="36" s="1"/>
  <c r="B41" i="36" s="1"/>
  <c r="B42" i="36" s="1"/>
  <c r="B44" i="36" s="1"/>
  <c r="B45" i="36" s="1"/>
  <c r="B46" i="36" s="1"/>
  <c r="B47" i="36" s="1"/>
</calcChain>
</file>

<file path=xl/sharedStrings.xml><?xml version="1.0" encoding="utf-8"?>
<sst xmlns="http://schemas.openxmlformats.org/spreadsheetml/2006/main" count="14296" uniqueCount="2238">
  <si>
    <t>3. GENERACIÓN DE ENERGÍA ELÉCTRICA</t>
  </si>
  <si>
    <t xml:space="preserve">3.1.    EMPRESAS QUE GENERAN ENERGÍA ELÉCTRICA </t>
  </si>
  <si>
    <t>3.1.1.   Empresas generadoras de energía eléctrica para el mercado eléctrico *</t>
  </si>
  <si>
    <t>Nº</t>
  </si>
  <si>
    <t>Nombre de la empresa</t>
  </si>
  <si>
    <t>Abreviatura</t>
  </si>
  <si>
    <t>Agro Industrial Paramonga S.A.A.</t>
  </si>
  <si>
    <t>AIPSA</t>
  </si>
  <si>
    <t>Agroaurora S.A.C.</t>
  </si>
  <si>
    <t>AGROAURORA</t>
  </si>
  <si>
    <t>SAN JACINTO</t>
  </si>
  <si>
    <t>Andean Power S.A.C.</t>
  </si>
  <si>
    <t>ANDEAN POWER</t>
  </si>
  <si>
    <t>Asociación Santa Lucia de Chacas</t>
  </si>
  <si>
    <t>CHACAS</t>
  </si>
  <si>
    <t>ATRIA ENERGIA</t>
  </si>
  <si>
    <t>Bioenergía del Chira S.A.</t>
  </si>
  <si>
    <t>BIOCHIRA</t>
  </si>
  <si>
    <t>Celepsa Renovables S.R.L.</t>
  </si>
  <si>
    <t>CELEPSA RENOVABLES</t>
  </si>
  <si>
    <t>Central Hidroeléctrica de Langui S.A.</t>
  </si>
  <si>
    <t>LANGUI</t>
  </si>
  <si>
    <t>Centrales Santa Rosa S.A.C.</t>
  </si>
  <si>
    <t>CENT. SANTA ROSA</t>
  </si>
  <si>
    <t>Chinango S.A.C</t>
  </si>
  <si>
    <t>CHINANGO</t>
  </si>
  <si>
    <t>Cía Hidroeléctrica San Hilarión S.A.C.</t>
  </si>
  <si>
    <t>SAN HILARIÓN</t>
  </si>
  <si>
    <t>Compañia Eléctrica El Platanal S.A.</t>
  </si>
  <si>
    <t>CELEPSA</t>
  </si>
  <si>
    <t>Compañia Hidroeléctrica Tingo S.A.</t>
  </si>
  <si>
    <t>TINGO</t>
  </si>
  <si>
    <t>Consorcio Eléctrico Villacurí S.A.C.</t>
  </si>
  <si>
    <t>VILLACURI</t>
  </si>
  <si>
    <t>E.A.W. Muller S.A.</t>
  </si>
  <si>
    <t>MULLER</t>
  </si>
  <si>
    <t>Eléctrica Yanapampa S.A.C.</t>
  </si>
  <si>
    <t>YANAPAMPA</t>
  </si>
  <si>
    <t>Electro Dunas S.A.A.</t>
  </si>
  <si>
    <t>ELDUNAS</t>
  </si>
  <si>
    <t>Electro Oriente S. A.</t>
  </si>
  <si>
    <t>ELOR</t>
  </si>
  <si>
    <t>Electro Puno S.A.A.</t>
  </si>
  <si>
    <t>ELPUNO</t>
  </si>
  <si>
    <t>Electro Sur Este S.A.A.</t>
  </si>
  <si>
    <t>ELSE</t>
  </si>
  <si>
    <t>Electro Ucayali S.A.</t>
  </si>
  <si>
    <t>ELU</t>
  </si>
  <si>
    <t>Electro Zaña S.A.C.</t>
  </si>
  <si>
    <t>ELECTRO ZAÑA</t>
  </si>
  <si>
    <t>Electrocentro S.A.</t>
  </si>
  <si>
    <t>ELC</t>
  </si>
  <si>
    <t>Electronoroeste S. A.</t>
  </si>
  <si>
    <t>ELNO</t>
  </si>
  <si>
    <t>Electronorte S.A.</t>
  </si>
  <si>
    <t>ELN</t>
  </si>
  <si>
    <t>Electroperú S. A.</t>
  </si>
  <si>
    <t>ELP</t>
  </si>
  <si>
    <t>Emp. de Generación Eléctrica de Arequipa S. A.</t>
  </si>
  <si>
    <t>EGASA</t>
  </si>
  <si>
    <t>Emp. de Generación Eléctrica del Sur S. A.</t>
  </si>
  <si>
    <t>EGESUR</t>
  </si>
  <si>
    <t>Emp. Gen y Comercializadora de Serv Pub de Elec. Pangoa</t>
  </si>
  <si>
    <t>EGEPSA</t>
  </si>
  <si>
    <t>Empresa de Generación Eléctrica Canchayllo S.A.C.</t>
  </si>
  <si>
    <t>CANCHAYLLO</t>
  </si>
  <si>
    <t>Empresa de Generación Eléctrica Junín S.A.C.</t>
  </si>
  <si>
    <t>EGEJUNÍN</t>
  </si>
  <si>
    <t>Empresa de Generacion Electrica Machupicchu S.A.</t>
  </si>
  <si>
    <t>EGEMSA</t>
  </si>
  <si>
    <t>Empresa de Generación Eléctrica Rio Baños S.A.C.</t>
  </si>
  <si>
    <t>RIO BAÑOS</t>
  </si>
  <si>
    <t>Empresa de Generación Eléctrica San Gabán S. A.</t>
  </si>
  <si>
    <t>SAN GABÁN</t>
  </si>
  <si>
    <t>Empresa de Generación Eléctrica Santa Ana S.R.L.</t>
  </si>
  <si>
    <t>SANTA ANA</t>
  </si>
  <si>
    <t>Empresa de Generación Huallaga S.A.</t>
  </si>
  <si>
    <t>EGEHUALLAGA</t>
  </si>
  <si>
    <t>Empresa de Generación Huanza S.A.</t>
  </si>
  <si>
    <t>EMGEHUANZA</t>
  </si>
  <si>
    <t>Empresa de Interés Local Hidroeléctrica S.A. de Chacas</t>
  </si>
  <si>
    <t>EILHICHA</t>
  </si>
  <si>
    <t>Empresa Eléctrica Agua Azul S.A.</t>
  </si>
  <si>
    <t>AGUA AZUL</t>
  </si>
  <si>
    <t>Empresa Eléctrica Rio Doble S.A.</t>
  </si>
  <si>
    <t>RIO DOBLE</t>
  </si>
  <si>
    <t>Enel Distribución Perú S.A.A.</t>
  </si>
  <si>
    <t>ENEL DISTRIBUCION</t>
  </si>
  <si>
    <t>Enel Generación Perú S.A.A.</t>
  </si>
  <si>
    <t>ENEL PERU</t>
  </si>
  <si>
    <t>Enel Generación Piura S.A.</t>
  </si>
  <si>
    <t>ENEL PIURA</t>
  </si>
  <si>
    <t>ENEL Green Power Perú S.A.</t>
  </si>
  <si>
    <t>ENEL GREEN</t>
  </si>
  <si>
    <t>Energía Eólica S.A.</t>
  </si>
  <si>
    <t>ENERGIA EOLICA</t>
  </si>
  <si>
    <t>ENGIE EnergÍa Perú S.A.</t>
  </si>
  <si>
    <t>ENGIE PERU</t>
  </si>
  <si>
    <t>Fénix Power Perú S.A.</t>
  </si>
  <si>
    <t>FÉNIX POWER</t>
  </si>
  <si>
    <t>Generación Andina S.A.C.</t>
  </si>
  <si>
    <t>GENERACION ANDINA</t>
  </si>
  <si>
    <t>Generadora de Energía del Perú S.A.</t>
  </si>
  <si>
    <t>GEPSA</t>
  </si>
  <si>
    <t>Genrent del Peru S.A.C.</t>
  </si>
  <si>
    <t>GENRENT</t>
  </si>
  <si>
    <t>Hidrandina S.A.</t>
  </si>
  <si>
    <t>HIDRANDINA</t>
  </si>
  <si>
    <t>PATAPO</t>
  </si>
  <si>
    <t>Hidrocañete S.A.</t>
  </si>
  <si>
    <t>HIDROCAÑETE</t>
  </si>
  <si>
    <t>Hidroeléctrica Huanchor S.A.C.</t>
  </si>
  <si>
    <t>HUANCHOR</t>
  </si>
  <si>
    <t>Huaura Power Group S.A.</t>
  </si>
  <si>
    <t>HUAURA POWER</t>
  </si>
  <si>
    <t xml:space="preserve">Infraestructuras y Energías del Perú S.A.C. </t>
  </si>
  <si>
    <t>INFRAESTRUCTURA</t>
  </si>
  <si>
    <t>Inland Energy S.A.C.</t>
  </si>
  <si>
    <t>INLAND</t>
  </si>
  <si>
    <t>Kallpa Generación S.A.</t>
  </si>
  <si>
    <t>KALLPA</t>
  </si>
  <si>
    <t>Maja Energía S.A.C.</t>
  </si>
  <si>
    <t>MAJA</t>
  </si>
  <si>
    <t>Moquegua FV S.A.C.</t>
  </si>
  <si>
    <t>MOQUEGUA SOLAR</t>
  </si>
  <si>
    <t>Orazul Energy Perú S.A.</t>
  </si>
  <si>
    <t>ORAZUL</t>
  </si>
  <si>
    <t>Panamericana Solar S.A.C.</t>
  </si>
  <si>
    <t>PANAMERICANA SOLAR</t>
  </si>
  <si>
    <t>Parque Eolico Marcona S.A.C.</t>
  </si>
  <si>
    <t>PE-MARCONA</t>
  </si>
  <si>
    <t>Parque Eolico Tres Hermanas S.A.C.</t>
  </si>
  <si>
    <t>TRES HERMANAS</t>
  </si>
  <si>
    <t>Petramas S.A.C.</t>
  </si>
  <si>
    <t>PETRAMAS</t>
  </si>
  <si>
    <t>Planta de Reserva Fría de Generación Éten S.A.</t>
  </si>
  <si>
    <t>PRF ETEN</t>
  </si>
  <si>
    <t>Proyecto Especial Chavimochic</t>
  </si>
  <si>
    <t>CHAVIMOCHIC</t>
  </si>
  <si>
    <t>Samay I S.A.</t>
  </si>
  <si>
    <t>SAMAY</t>
  </si>
  <si>
    <t>SDF Energía S.A.C.</t>
  </si>
  <si>
    <t>SDF ENERGÍA</t>
  </si>
  <si>
    <t>Shougang Generación Eléctrica S.A.A.</t>
  </si>
  <si>
    <t>SHOUGANG</t>
  </si>
  <si>
    <t>Sindicato Energético S.A.</t>
  </si>
  <si>
    <t>SINERSA</t>
  </si>
  <si>
    <t>Sociedad Eléctrica del Sur Oeste S.A.</t>
  </si>
  <si>
    <t>SEAL</t>
  </si>
  <si>
    <t>Sociedad Minera Cerro Verde S.A.A.</t>
  </si>
  <si>
    <t>CERRO VERDE</t>
  </si>
  <si>
    <t>Statkraft Perú S.A.</t>
  </si>
  <si>
    <t xml:space="preserve">STATKRAFT </t>
  </si>
  <si>
    <t>Tacna Solar S.A.C.</t>
  </si>
  <si>
    <t>TACNA SOLAR</t>
  </si>
  <si>
    <t>Termochilca S.A.</t>
  </si>
  <si>
    <t>TERMOCHILCA</t>
  </si>
  <si>
    <t>Termoselva S.R.L.</t>
  </si>
  <si>
    <t>TERMOSELVA</t>
  </si>
  <si>
    <t>(*) Sólo empresas que informan a la DGE/DPE</t>
  </si>
  <si>
    <t>Agroindustrias San Jacinto S.A.A.</t>
  </si>
  <si>
    <t>Atria Energía S.A.C.</t>
  </si>
  <si>
    <t>3.1.2. Empresas generadoras de energía eléctrica para uso propio *</t>
  </si>
  <si>
    <t>Informa A</t>
  </si>
  <si>
    <t>Informante</t>
  </si>
  <si>
    <t>Tipo de Mercado A</t>
  </si>
  <si>
    <t>Uso Propio</t>
  </si>
  <si>
    <t>Empresa Anuario</t>
  </si>
  <si>
    <t>ABREVIATURA</t>
  </si>
  <si>
    <t>Agroindustrial Laredo S.A.A.</t>
  </si>
  <si>
    <t>LAREDO</t>
  </si>
  <si>
    <t>Aguaytia Energy del Peru S.R.L.</t>
  </si>
  <si>
    <t>AGUAYTÍA</t>
  </si>
  <si>
    <t>Alicorp S.A.A.</t>
  </si>
  <si>
    <t>ALICORP</t>
  </si>
  <si>
    <t>Anabi S.A.C.</t>
  </si>
  <si>
    <t>ANABI</t>
  </si>
  <si>
    <t>Anglo American Quellaveco S.A.</t>
  </si>
  <si>
    <t>QUELLAVECO</t>
  </si>
  <si>
    <t>Apumayo S.A.C.</t>
  </si>
  <si>
    <t>APUMAYO</t>
  </si>
  <si>
    <t>Aruntani S.A.C.</t>
  </si>
  <si>
    <t>ARUNTANI</t>
  </si>
  <si>
    <t>Austral Group S.A.A</t>
  </si>
  <si>
    <t>AUSTRAL</t>
  </si>
  <si>
    <t>Cartavio S.A.A.</t>
  </si>
  <si>
    <t>CARTAVIO</t>
  </si>
  <si>
    <t>Casa Grande S.A.A.</t>
  </si>
  <si>
    <t>CASA GRANDE</t>
  </si>
  <si>
    <t>Cementos Pacasmayo S.A.A.</t>
  </si>
  <si>
    <t>CE-PACASMAYO</t>
  </si>
  <si>
    <t>Cementos Selva S.A.</t>
  </si>
  <si>
    <t>CE-SELVA</t>
  </si>
  <si>
    <t>Cerámica Lima S.A.</t>
  </si>
  <si>
    <t>CELIMA</t>
  </si>
  <si>
    <t>Cervecería San Juan S.A.</t>
  </si>
  <si>
    <t>SAN JUAN</t>
  </si>
  <si>
    <t>Cia Minera Agregados Calcáreos S.A.</t>
  </si>
  <si>
    <t>COMACSA</t>
  </si>
  <si>
    <t>Cia Minera Poderosa S.A.</t>
  </si>
  <si>
    <t>PODEROSA</t>
  </si>
  <si>
    <t>Cia Minera Raura S.A.</t>
  </si>
  <si>
    <t>RAURA</t>
  </si>
  <si>
    <t>Cia Minera Santa Luisa S.A.</t>
  </si>
  <si>
    <t>SANTA LUISA</t>
  </si>
  <si>
    <t>CNPC Perú S.A.</t>
  </si>
  <si>
    <t>CNPC PERU</t>
  </si>
  <si>
    <t>Compañía de Minas Buenaventura S.A.A.</t>
  </si>
  <si>
    <t>BUENAVENTURA</t>
  </si>
  <si>
    <t>Compañía Minera Antapaccay S.A.</t>
  </si>
  <si>
    <t>ANTAPACCAY</t>
  </si>
  <si>
    <t>Compañía Minera Ares S.A.C.</t>
  </si>
  <si>
    <t>ARES</t>
  </si>
  <si>
    <t>Compañía Minera Caraveli S.A.C.</t>
  </si>
  <si>
    <t>CARAVELI</t>
  </si>
  <si>
    <t>Compañía Minera Chungar S.A.C.</t>
  </si>
  <si>
    <t>CHUNGAR</t>
  </si>
  <si>
    <t>Compañia Minera Kolpa S.A.</t>
  </si>
  <si>
    <t>KOLPA</t>
  </si>
  <si>
    <t>Compañía Minera San Ignacio de Morococha S.A.A.</t>
  </si>
  <si>
    <t>MOROCOCHA</t>
  </si>
  <si>
    <t>Compañía Minera San Nicolás S.A.</t>
  </si>
  <si>
    <t>SAN NICOLÁS</t>
  </si>
  <si>
    <t>Compañía Minera San Valentin S.A.</t>
  </si>
  <si>
    <t>SAN VALENTÍN</t>
  </si>
  <si>
    <t>Compañía Pesquera del Pacifico Centro S.A.</t>
  </si>
  <si>
    <t>PACÍFICO</t>
  </si>
  <si>
    <t>Consorcio Minero Horizonte S.A.</t>
  </si>
  <si>
    <t>HORIZONTE</t>
  </si>
  <si>
    <t>Corporación Aceros Arequipa S.A.</t>
  </si>
  <si>
    <t>ACEROS AREQUIPA</t>
  </si>
  <si>
    <t>Corporación Cerámica S.A.</t>
  </si>
  <si>
    <t>CORP. CERÁMICA</t>
  </si>
  <si>
    <t>VINCHOS</t>
  </si>
  <si>
    <t>Empresa Minera los Quenuales S.A.</t>
  </si>
  <si>
    <t>QUENUALES</t>
  </si>
  <si>
    <t>ICM Pachapaqui S.A.C.</t>
  </si>
  <si>
    <t>ICM PACHAPAQUI</t>
  </si>
  <si>
    <t>Illapu Energy S.A.</t>
  </si>
  <si>
    <t>ILLAPU</t>
  </si>
  <si>
    <t>Industrias Electroquimicas S. A.</t>
  </si>
  <si>
    <t>IEQSA</t>
  </si>
  <si>
    <t>Inkabor S.A.C.</t>
  </si>
  <si>
    <t>INKABOR</t>
  </si>
  <si>
    <t>Maple Gas Corpporation del Perú S.R.L.</t>
  </si>
  <si>
    <t>MAPLE GAS</t>
  </si>
  <si>
    <t>Minera Aurífera Retamas S.A.</t>
  </si>
  <si>
    <t>RETAMAS</t>
  </si>
  <si>
    <t>Minera Bateas S.A.C.</t>
  </si>
  <si>
    <t>BATEAS</t>
  </si>
  <si>
    <t>Minera La Zanja S.R.L.</t>
  </si>
  <si>
    <t>LA ZANJA</t>
  </si>
  <si>
    <t>Minera Yanacocha S.R.L.</t>
  </si>
  <si>
    <t>YANACOCHA</t>
  </si>
  <si>
    <t>Minera Yanaquihua S.A.C.</t>
  </si>
  <si>
    <t>YANAQUIHUA</t>
  </si>
  <si>
    <t>Minsur S.A.</t>
  </si>
  <si>
    <t>MINSUR</t>
  </si>
  <si>
    <t>Nexa Resources Atacocha S.A.A.</t>
  </si>
  <si>
    <t>Nexa Resources Cajamarquilla S.A.</t>
  </si>
  <si>
    <t>NEXA CAJAMARQUILLA</t>
  </si>
  <si>
    <t>Nexa Resources el Porvenir S.A.A.</t>
  </si>
  <si>
    <t>Oxido de Pasco S.A.C.</t>
  </si>
  <si>
    <t>OXIDOS PASCO</t>
  </si>
  <si>
    <t>Pacific Stratus Energy del Perú S.A.</t>
  </si>
  <si>
    <t>STRATUS ENERGY</t>
  </si>
  <si>
    <t>Peru LNG S.R.L.</t>
  </si>
  <si>
    <t>PERÚ LNG</t>
  </si>
  <si>
    <t>Pesquera Diamante S.A.</t>
  </si>
  <si>
    <t>DIAMANTE</t>
  </si>
  <si>
    <t>Pesquera Hayduk S.A.</t>
  </si>
  <si>
    <t>HAYDUCK</t>
  </si>
  <si>
    <t>Pesquera Pelayo S.A.C.</t>
  </si>
  <si>
    <t>PESQUERA PELAYO</t>
  </si>
  <si>
    <t>Petroleos del Peru PETROPERU S.A.</t>
  </si>
  <si>
    <t>PETROPERÚ</t>
  </si>
  <si>
    <t>Pluspetrol Norte S.A.</t>
  </si>
  <si>
    <t>PLUSPETROL NORTE</t>
  </si>
  <si>
    <t>Pluspetrol Perú Corporation S.A.</t>
  </si>
  <si>
    <t>PLUSPETROL CORPORATION</t>
  </si>
  <si>
    <t>Procesadora Industrial Rio Seco S.A.</t>
  </si>
  <si>
    <t>RIO SECO</t>
  </si>
  <si>
    <t>Quimpac S.A.</t>
  </si>
  <si>
    <t>QUIMPAC</t>
  </si>
  <si>
    <t>Refinería La Pampilla S.A.</t>
  </si>
  <si>
    <t>RELAPASA</t>
  </si>
  <si>
    <t>Savia Perú S.A.</t>
  </si>
  <si>
    <t>SAVIA PERÚ</t>
  </si>
  <si>
    <t>Soc. Minera el Brocal S.A.</t>
  </si>
  <si>
    <t>EL BROCAL</t>
  </si>
  <si>
    <t>Southern Perú Cooper Corporation Sucursal del Peru</t>
  </si>
  <si>
    <t>SOUTHERN</t>
  </si>
  <si>
    <t>Sudamericana de Fibras S.A.</t>
  </si>
  <si>
    <t>SDF</t>
  </si>
  <si>
    <t>Tecnológica de Alimentos S.A.</t>
  </si>
  <si>
    <t>TASA</t>
  </si>
  <si>
    <t>Trupal S.A.</t>
  </si>
  <si>
    <t>TRUPAL</t>
  </si>
  <si>
    <t>Unión de Cervecerías Peruanas Backus y Johnston S.A.A.</t>
  </si>
  <si>
    <t>BACKUS</t>
  </si>
  <si>
    <t>Volcan Compañia Minera S.A.A.</t>
  </si>
  <si>
    <t>VOLCAN</t>
  </si>
  <si>
    <t>Total general</t>
  </si>
  <si>
    <t>3.2.1.     Número de centrales y grupos eléctricos por empresas</t>
  </si>
  <si>
    <t>Mercado Eléctrico</t>
  </si>
  <si>
    <t>3.2.1.1.      Para el mercado eléctrico (*)</t>
  </si>
  <si>
    <t>(Todas)</t>
  </si>
  <si>
    <t>Número</t>
  </si>
  <si>
    <t>Hidráulicas</t>
  </si>
  <si>
    <t>Térmicas</t>
  </si>
  <si>
    <t>Solares</t>
  </si>
  <si>
    <t>Eólicas</t>
  </si>
  <si>
    <t>Etiquetas de columna</t>
  </si>
  <si>
    <t>Variable</t>
  </si>
  <si>
    <t xml:space="preserve"> Principales empresas</t>
  </si>
  <si>
    <t>de</t>
  </si>
  <si>
    <t>Nº  de  Grupos</t>
  </si>
  <si>
    <t>Hidráulico</t>
  </si>
  <si>
    <t>Térmico</t>
  </si>
  <si>
    <t>Solar</t>
  </si>
  <si>
    <t>Eólico</t>
  </si>
  <si>
    <t>Centrales</t>
  </si>
  <si>
    <t>Grupos</t>
  </si>
  <si>
    <t>EL</t>
  </si>
  <si>
    <t>TG</t>
  </si>
  <si>
    <t>TV</t>
  </si>
  <si>
    <t>CC</t>
  </si>
  <si>
    <t>Etiquetas de fila</t>
  </si>
  <si>
    <t>Origen A</t>
  </si>
  <si>
    <t>Central Anuario</t>
  </si>
  <si>
    <t>C.T. PARAMONGA</t>
  </si>
  <si>
    <t>TV01</t>
  </si>
  <si>
    <t>C.T. AGROAURORA</t>
  </si>
  <si>
    <t>G1</t>
  </si>
  <si>
    <t>C.T. SAN JACINTO</t>
  </si>
  <si>
    <t>TV1</t>
  </si>
  <si>
    <t>C.H. CARHUAC</t>
  </si>
  <si>
    <t>C.H. HUALLÍN I</t>
  </si>
  <si>
    <t>C.H. PURMACANA</t>
  </si>
  <si>
    <t>C.T. CAÑA BRAVA</t>
  </si>
  <si>
    <t>C.T. CAÑA BRAVA EMERGENCIA</t>
  </si>
  <si>
    <t>TM5000</t>
  </si>
  <si>
    <t>C.H. MARAÑON</t>
  </si>
  <si>
    <t>TMC5000</t>
  </si>
  <si>
    <t>C.H. LANGUI</t>
  </si>
  <si>
    <t>CAT C32 GRUPO 1</t>
  </si>
  <si>
    <t>C.H. SANTA ROSA I</t>
  </si>
  <si>
    <t>CAT C32 GRUPO 2</t>
  </si>
  <si>
    <t>C.H. SANTA ROSA II</t>
  </si>
  <si>
    <t>C.H. CHIMAY</t>
  </si>
  <si>
    <t>C.H. YANANGO</t>
  </si>
  <si>
    <t>C.H. SAN HILARION</t>
  </si>
  <si>
    <t>Grupo 1</t>
  </si>
  <si>
    <t>C.H. EL PLATANAL</t>
  </si>
  <si>
    <t>Grupo 2</t>
  </si>
  <si>
    <t>C.H. TINGO</t>
  </si>
  <si>
    <t>Grupo 3</t>
  </si>
  <si>
    <t>C.H. COELVIHIDRO 1 - QUIPICO</t>
  </si>
  <si>
    <t>G-1</t>
  </si>
  <si>
    <t>C.H. LA ESPERANZA</t>
  </si>
  <si>
    <t>C.H. YANAPAMPA</t>
  </si>
  <si>
    <t>C.H. LARAMATE</t>
  </si>
  <si>
    <t>C.T. LUREN</t>
  </si>
  <si>
    <t>C.T. EL PEDREGAL</t>
  </si>
  <si>
    <t>C.H. CACLIC</t>
  </si>
  <si>
    <t>C.H. EL GERA</t>
  </si>
  <si>
    <t>C.H. EL MUYO</t>
  </si>
  <si>
    <t>C.H. LA PELOTA</t>
  </si>
  <si>
    <t>C.H. PUCARÁ</t>
  </si>
  <si>
    <t>C.H. QUANDA</t>
  </si>
  <si>
    <t>C.H. SHITARAYACU</t>
  </si>
  <si>
    <t>C.H. TABACONAS</t>
  </si>
  <si>
    <t>C.H. POMAHUACA</t>
  </si>
  <si>
    <t>C.H. LA PISUQUIA</t>
  </si>
  <si>
    <t>G2</t>
  </si>
  <si>
    <t>C.T. BAGUA GRANDE</t>
  </si>
  <si>
    <t>PERKINS</t>
  </si>
  <si>
    <t>C.T. BELLAVISTA</t>
  </si>
  <si>
    <t>C.T. CABALLOCOCHA</t>
  </si>
  <si>
    <t>C.T. CHACHAPOYAS_ELOR</t>
  </si>
  <si>
    <t>C.T. CONTAMANA</t>
  </si>
  <si>
    <t>C.T. EL ESTRECHO</t>
  </si>
  <si>
    <t>C.T. GRAN PERÚ</t>
  </si>
  <si>
    <t>C.T. INDIANA</t>
  </si>
  <si>
    <t>C.T. IQT. DIESEL - DIESEL</t>
  </si>
  <si>
    <t>C.T. IQUITOS DIESEL WARTSILA</t>
  </si>
  <si>
    <t>C.T. JENARO HERRERA</t>
  </si>
  <si>
    <t>C.T. LAGUNAS</t>
  </si>
  <si>
    <t>C.T. NAUTA</t>
  </si>
  <si>
    <t>C.T. ORELLANA</t>
  </si>
  <si>
    <t>C.T. PETROPOLIS</t>
  </si>
  <si>
    <t>C.T. REQUENA</t>
  </si>
  <si>
    <t>C.T. SAN PABLO</t>
  </si>
  <si>
    <t>CKD</t>
  </si>
  <si>
    <t>-</t>
  </si>
  <si>
    <t>Cat-1_3512</t>
  </si>
  <si>
    <t>Cat-2_3512</t>
  </si>
  <si>
    <t>C.T. TAMSHIYACU</t>
  </si>
  <si>
    <t>CAT3_3516</t>
  </si>
  <si>
    <t>C.T. TARAPOTO</t>
  </si>
  <si>
    <t>EMD</t>
  </si>
  <si>
    <t>Cat 2. 3512 Dita</t>
  </si>
  <si>
    <t>C.T. YURIMAGUAS</t>
  </si>
  <si>
    <t>Cat. 3512 Dito</t>
  </si>
  <si>
    <t>C.T. JUAN VELAZCO ALVARADO</t>
  </si>
  <si>
    <t>Cat.4-3412-16878</t>
  </si>
  <si>
    <t>C.T. ISLA SANTA ROSA</t>
  </si>
  <si>
    <t>CUMMINS 3</t>
  </si>
  <si>
    <t>C.T. MAYORUNA</t>
  </si>
  <si>
    <t>C.T. SAN FRANCISCO</t>
  </si>
  <si>
    <t>C.T. SAN IGNACIO</t>
  </si>
  <si>
    <t>CAT 2 3516</t>
  </si>
  <si>
    <t>C.T. ISLANDIA</t>
  </si>
  <si>
    <t>CAT 4 3516 DITA</t>
  </si>
  <si>
    <t>C.H. SANDIA</t>
  </si>
  <si>
    <t>Volvo TD 100</t>
  </si>
  <si>
    <t>C.H. CHUMBAO</t>
  </si>
  <si>
    <t>C.H. CHUYAPI</t>
  </si>
  <si>
    <t>Cat.2.3512 Dita</t>
  </si>
  <si>
    <t>C.H. HERCCA</t>
  </si>
  <si>
    <t>Cat.3512 Dita</t>
  </si>
  <si>
    <t>TOTAL  MERCADO ELÉCTRICO (*)</t>
  </si>
  <si>
    <t>C.H. HUANCARAY</t>
  </si>
  <si>
    <t>C.H. MANCAHUARA</t>
  </si>
  <si>
    <t>Cat.5-C15-07183</t>
  </si>
  <si>
    <t>EL: GRUPO ELECTROGENO               TG: TURBINA A GAS                 TV: TURBINA A VAPOR            CC: TURBINA EN  CICLO COMBINADO</t>
  </si>
  <si>
    <t>C.H. MATARÁ</t>
  </si>
  <si>
    <t>Cat.6 3516B 0141</t>
  </si>
  <si>
    <t>C.H. POCOHUANCA</t>
  </si>
  <si>
    <t>VolvoPenta TWD1643G</t>
  </si>
  <si>
    <t>C.H. VILCABAMBA</t>
  </si>
  <si>
    <t>C.T. IBERIA</t>
  </si>
  <si>
    <t>Cat-1 3406</t>
  </si>
  <si>
    <t>C.T. IÑAPARI</t>
  </si>
  <si>
    <t>Cat-2 3306</t>
  </si>
  <si>
    <t>C.H. CANUJA</t>
  </si>
  <si>
    <t>Volvo 03</t>
  </si>
  <si>
    <t>C.S. PURUS</t>
  </si>
  <si>
    <t>C.T. ATALAYA</t>
  </si>
  <si>
    <t>OLYMPIAN</t>
  </si>
  <si>
    <t>C.T. PURUS</t>
  </si>
  <si>
    <t>C.H. ZAÑA</t>
  </si>
  <si>
    <t>Cat.5-3412STA-16860</t>
  </si>
  <si>
    <t>C.H. ACOBAMBA</t>
  </si>
  <si>
    <t>Volvo Penta RVM364</t>
  </si>
  <si>
    <t>Volvo2 CAD1641GE</t>
  </si>
  <si>
    <t>C.H. CHALHUAMAYO</t>
  </si>
  <si>
    <t>Vol.3 Pent TWD1643G</t>
  </si>
  <si>
    <t>C.H. CHAMISERIA</t>
  </si>
  <si>
    <t>CUMMINS 1</t>
  </si>
  <si>
    <t>C.H. CHANCHAMAYO</t>
  </si>
  <si>
    <t>CAT.1-16CM32C</t>
  </si>
  <si>
    <t>C.H. CONCEPCION</t>
  </si>
  <si>
    <t>CAT.2-16CM32C</t>
  </si>
  <si>
    <t>C.H. INGENIO</t>
  </si>
  <si>
    <t>CAT-16CM32</t>
  </si>
  <si>
    <t>C.H. LLUSITA</t>
  </si>
  <si>
    <t>WARTSILA 1</t>
  </si>
  <si>
    <t>C.H. MACHU</t>
  </si>
  <si>
    <t>WARTSILA 2</t>
  </si>
  <si>
    <t>C.H. PACCHA</t>
  </si>
  <si>
    <t>WARTSILA 3</t>
  </si>
  <si>
    <t>C.H. PICHANAKI</t>
  </si>
  <si>
    <t>WARTSILA 4</t>
  </si>
  <si>
    <t>WARTSILA 5</t>
  </si>
  <si>
    <t>C.H. QUICAPATA</t>
  </si>
  <si>
    <t>WARTSILA 6</t>
  </si>
  <si>
    <t>C.H. SAN BALVIN</t>
  </si>
  <si>
    <t>WARTSILA 7</t>
  </si>
  <si>
    <t>C.H. SAN FRANCISCO</t>
  </si>
  <si>
    <t>C.H. SICAYA HUARISCA</t>
  </si>
  <si>
    <t>C.T. AYACUCHO</t>
  </si>
  <si>
    <t>CAT C-18</t>
  </si>
  <si>
    <t>C.T. HUANCAYO</t>
  </si>
  <si>
    <t>CAT. D-3512&lt;G3&gt;</t>
  </si>
  <si>
    <t>C.T. POZUZO</t>
  </si>
  <si>
    <t>VOLVO PENTA TAD1630</t>
  </si>
  <si>
    <t>C.T. SATIPO</t>
  </si>
  <si>
    <t>CAT. 3512 DITA</t>
  </si>
  <si>
    <t>CUMMINS</t>
  </si>
  <si>
    <t>MTU-1 1200DS Detroi</t>
  </si>
  <si>
    <t>C.H. CHALACO</t>
  </si>
  <si>
    <t>MTU=2 1200DS Detroi</t>
  </si>
  <si>
    <t>C.H. HUANCABAMBA</t>
  </si>
  <si>
    <t>Cat.C18 G6B20736</t>
  </si>
  <si>
    <t>C.H. QUIROZ</t>
  </si>
  <si>
    <t>Perkins 2506AE15TAG</t>
  </si>
  <si>
    <t>C.H. SICACATE</t>
  </si>
  <si>
    <t>C.T. CANCHAQUE</t>
  </si>
  <si>
    <t>Perkins1 U489142C</t>
  </si>
  <si>
    <t>C.T. HUANCABAMBA</t>
  </si>
  <si>
    <t>Perkins2 U487536C</t>
  </si>
  <si>
    <t>C.T. HUÁPALAS</t>
  </si>
  <si>
    <t>C.T. MORROPON</t>
  </si>
  <si>
    <t>C.T. SANTO DOMINGO</t>
  </si>
  <si>
    <t>CAT 6-3516B-139</t>
  </si>
  <si>
    <t>C.T. SECHURA</t>
  </si>
  <si>
    <t>Cat.1-3512(.208)</t>
  </si>
  <si>
    <t>C.T. TABLAZO COLÁN</t>
  </si>
  <si>
    <t>Cat.3-3512(.219)</t>
  </si>
  <si>
    <t>C.H. BUENOS AIRES NIEPOS</t>
  </si>
  <si>
    <t>CUMMINS 4</t>
  </si>
  <si>
    <t>C.H. CHIRICONGA</t>
  </si>
  <si>
    <t>MTU 1200DS</t>
  </si>
  <si>
    <t>C.H. GUINEAMAYO</t>
  </si>
  <si>
    <t>C.H. QUEROCOTO</t>
  </si>
  <si>
    <t>C.T. BAMBAMARCA</t>
  </si>
  <si>
    <t>C.T. CHOTA</t>
  </si>
  <si>
    <t>C.T. CUTERVO</t>
  </si>
  <si>
    <t>C.T. LA VIÑA MÓVIL</t>
  </si>
  <si>
    <t>C.T. MOCUPE</t>
  </si>
  <si>
    <t>C.T. MORROPE</t>
  </si>
  <si>
    <t>C.T. MOTUPE MÓVIL</t>
  </si>
  <si>
    <t>C.T. SALAS</t>
  </si>
  <si>
    <t>Cat. C9-180</t>
  </si>
  <si>
    <t>C.H. ANTUNEZ DE MAYOLO</t>
  </si>
  <si>
    <t>CUMMINS_1 C200(050)</t>
  </si>
  <si>
    <t>C.H. RESTITUCION</t>
  </si>
  <si>
    <t>CUMMINS_2 C200(026)</t>
  </si>
  <si>
    <t>C.T. NUEVA TUMBES</t>
  </si>
  <si>
    <t>Volvo PentaTWD1010G</t>
  </si>
  <si>
    <t>C.H. CHARCANI I</t>
  </si>
  <si>
    <t>CAT. D-3412</t>
  </si>
  <si>
    <t>C.H. CHARCANI II</t>
  </si>
  <si>
    <t>C.H. CHARCANI III</t>
  </si>
  <si>
    <t>C.H. CHARCANI IV</t>
  </si>
  <si>
    <t>C.H. CHARCANI V</t>
  </si>
  <si>
    <t>CAT 3516</t>
  </si>
  <si>
    <t>C.H. CHARCANI VI</t>
  </si>
  <si>
    <t>CAT. 3512 TA</t>
  </si>
  <si>
    <t>C.T. CHILINA</t>
  </si>
  <si>
    <t>CAT.2 3512</t>
  </si>
  <si>
    <t>C.T. MOLLENDO</t>
  </si>
  <si>
    <t>CAT.2 D-3512</t>
  </si>
  <si>
    <t>C.H. ARICOTA 1</t>
  </si>
  <si>
    <t>C.H. ARICOTA 2</t>
  </si>
  <si>
    <t>C.T. INDEPENDENCIA</t>
  </si>
  <si>
    <t>C.H. PANGOA</t>
  </si>
  <si>
    <t>Cat.5-C15 7925</t>
  </si>
  <si>
    <t>C.H. CANCHAYLLO</t>
  </si>
  <si>
    <t>C.H. HUASAHUASI I</t>
  </si>
  <si>
    <t>Cat.3412 81Z19624</t>
  </si>
  <si>
    <t>C.H. HUASAHUASI II</t>
  </si>
  <si>
    <t>Volv.Pent1 RVL-451</t>
  </si>
  <si>
    <t>C.H. RUNATULLO II</t>
  </si>
  <si>
    <t>C.H. RUNATULLO III</t>
  </si>
  <si>
    <t>Volv.Pent1 RVL-251</t>
  </si>
  <si>
    <t>C.H. SANTA CRUZ I</t>
  </si>
  <si>
    <t>C.H. SANTA CRUZ II</t>
  </si>
  <si>
    <t>CAT2_HUMBOLT</t>
  </si>
  <si>
    <t>C.H. MACHUPICCHU</t>
  </si>
  <si>
    <t>CAT3_HUMBOLT</t>
  </si>
  <si>
    <t>C.T. DOLORESPATA</t>
  </si>
  <si>
    <t>CAT4_HUMBOLT</t>
  </si>
  <si>
    <t>C.H. RUCUY</t>
  </si>
  <si>
    <t>CAT5_HUMBOLT</t>
  </si>
  <si>
    <t>C.H. SAN GABAN II</t>
  </si>
  <si>
    <t>Perkins1 R014001C</t>
  </si>
  <si>
    <t>Olympian OLY 1091</t>
  </si>
  <si>
    <t>Perkins2 R013699C</t>
  </si>
  <si>
    <t>C.H. RENOVANDES</t>
  </si>
  <si>
    <t>C.H. CHAGLLA</t>
  </si>
  <si>
    <t>C.H. HUANZA</t>
  </si>
  <si>
    <t>C.H. COLLO</t>
  </si>
  <si>
    <t>C.H. JAMBON</t>
  </si>
  <si>
    <t>C.H. POTRERO</t>
  </si>
  <si>
    <t>C.H. LAS PIZARRAS</t>
  </si>
  <si>
    <t>C.T. GRUPO AUXILIAR PIZARRAS</t>
  </si>
  <si>
    <t>C.H. ACOS</t>
  </si>
  <si>
    <t>C.H. CANTA</t>
  </si>
  <si>
    <t>C.H. NAVA</t>
  </si>
  <si>
    <t>C.H. RAVIRA-PACARAOS</t>
  </si>
  <si>
    <t>C.H. YASO</t>
  </si>
  <si>
    <t>C.T. RAVIRA - PACARAOS</t>
  </si>
  <si>
    <t>C.H. CALLAHUANCA</t>
  </si>
  <si>
    <t>C.H. HUAMPANÍ</t>
  </si>
  <si>
    <t>C.H. HUINCO</t>
  </si>
  <si>
    <t>C.H. MATUCANA</t>
  </si>
  <si>
    <t>C.H. MOYOPAMPA</t>
  </si>
  <si>
    <t>C.H. HER 1</t>
  </si>
  <si>
    <t>C.T. SANTA ROSA</t>
  </si>
  <si>
    <t>C.T. VENTANILLA</t>
  </si>
  <si>
    <t>C.T. MALACAS</t>
  </si>
  <si>
    <t>C.T. MALACAS 2</t>
  </si>
  <si>
    <t>C.T. R.F. MALACAS 3</t>
  </si>
  <si>
    <t>CUMMINS-7</t>
  </si>
  <si>
    <t>C.E. WAYRA</t>
  </si>
  <si>
    <t>CUMMINS_OTTOMOTORES</t>
  </si>
  <si>
    <t>C.S. RUBI</t>
  </si>
  <si>
    <t>C.E. CUPISNIQUE</t>
  </si>
  <si>
    <t>C.E. TALARA</t>
  </si>
  <si>
    <t>C.H. QUITARACSA</t>
  </si>
  <si>
    <t>CAT 3406B</t>
  </si>
  <si>
    <t>C.H. YUNCÁN</t>
  </si>
  <si>
    <t>CAT 3412C-I</t>
  </si>
  <si>
    <t>C.S. INTIPAMPA</t>
  </si>
  <si>
    <t>CAT 3412C-II</t>
  </si>
  <si>
    <t>C.T. CHILCA</t>
  </si>
  <si>
    <t>CAT 3512</t>
  </si>
  <si>
    <t>C.T. ILO 2</t>
  </si>
  <si>
    <t>C.T. NEPI</t>
  </si>
  <si>
    <t>C.T. R.F. ILO</t>
  </si>
  <si>
    <t>C.T. FENIX</t>
  </si>
  <si>
    <t>C.H. 8 DE AGOSTO</t>
  </si>
  <si>
    <t>C.H. EL CARMEN</t>
  </si>
  <si>
    <t>C.H. LA JOYA</t>
  </si>
  <si>
    <t>PERKINS-HCI434D1L</t>
  </si>
  <si>
    <t>C.H. ANGEL I</t>
  </si>
  <si>
    <t>PERKINS-MP-2251</t>
  </si>
  <si>
    <t>C.H. ANGEL II</t>
  </si>
  <si>
    <t>C.H. ANGEL III</t>
  </si>
  <si>
    <t>C.T. R.F. IQUITOS NUEVA</t>
  </si>
  <si>
    <t>C.S. REPARTICION</t>
  </si>
  <si>
    <t>C.H. CATILLUC</t>
  </si>
  <si>
    <t>C.H. CELENDIN</t>
  </si>
  <si>
    <t>G-2</t>
  </si>
  <si>
    <t>C.H. CHICCHE</t>
  </si>
  <si>
    <t>G-3</t>
  </si>
  <si>
    <t>C.H. CHIQUIAN</t>
  </si>
  <si>
    <t>G-4</t>
  </si>
  <si>
    <t>C.H. HUAYUNGA</t>
  </si>
  <si>
    <t>C.H. MARIA JIRAY</t>
  </si>
  <si>
    <t>C.H. PAUCAMARCA</t>
  </si>
  <si>
    <t>C.H. POMABAMBA</t>
  </si>
  <si>
    <t>C.H. SHIPILCO</t>
  </si>
  <si>
    <t>C.H. TARABAMBA</t>
  </si>
  <si>
    <t>C.H. YAMOBAMBA</t>
  </si>
  <si>
    <t>C.T. CHIQUIÁN</t>
  </si>
  <si>
    <t>C.H PATAPO</t>
  </si>
  <si>
    <t>C.H. NUEVO IMPERIAL</t>
  </si>
  <si>
    <t>C.H. HUANCHOR</t>
  </si>
  <si>
    <t>C.H. TAMBORAQUE I</t>
  </si>
  <si>
    <t>C.H. TAMBORAQUE II</t>
  </si>
  <si>
    <t>C.H. YARUCAYA</t>
  </si>
  <si>
    <t>C.T. R.F. PUCALLPA</t>
  </si>
  <si>
    <t>C.T. R.F. PUERTO MALDONADO</t>
  </si>
  <si>
    <t>C.H. SANTA TERESA</t>
  </si>
  <si>
    <t>C.H. CERRO DEL AGUILA</t>
  </si>
  <si>
    <t>C.T. KALLPA</t>
  </si>
  <si>
    <t>C.T. LAS FLORES</t>
  </si>
  <si>
    <t>C.H. RONCADOR</t>
  </si>
  <si>
    <t>C.S. MOQUEGUA FV</t>
  </si>
  <si>
    <t>CAT-M1</t>
  </si>
  <si>
    <t>C.H. CAÑA BRAVA</t>
  </si>
  <si>
    <t>C.H. CAÑON DEL PATO</t>
  </si>
  <si>
    <t>C.H. CARHUAQUERO</t>
  </si>
  <si>
    <t>C.H. CARHUAQUERO IV</t>
  </si>
  <si>
    <t>C.S. PANAMERICANA SOLAR</t>
  </si>
  <si>
    <t>CAT-C27M1</t>
  </si>
  <si>
    <t>C.E. PARQUE EÓLICO MARCONA</t>
  </si>
  <si>
    <t>DETROIT-M1</t>
  </si>
  <si>
    <t>C.E. TRES HERMANAS</t>
  </si>
  <si>
    <t>CAT-C27M2</t>
  </si>
  <si>
    <t>C.T. HUAYCOLORO</t>
  </si>
  <si>
    <t>C.T. LA GRINGA V</t>
  </si>
  <si>
    <t>C.T. CATALINA</t>
  </si>
  <si>
    <t>CAT-M2</t>
  </si>
  <si>
    <t>C.T. R.F. DE GENERACION ETEN</t>
  </si>
  <si>
    <t>C.H. DESARENADOR</t>
  </si>
  <si>
    <t>C.H. TANGUCHE</t>
  </si>
  <si>
    <t>VOLVO-M1</t>
  </si>
  <si>
    <t>C.H. VIRU</t>
  </si>
  <si>
    <t>C.T. BOCATOMA</t>
  </si>
  <si>
    <t>C.T. PUERTO BRAVO</t>
  </si>
  <si>
    <t>CAT-E1</t>
  </si>
  <si>
    <t>C.T. OQUENDO</t>
  </si>
  <si>
    <t>C.T. SAN NICOLAS</t>
  </si>
  <si>
    <t>C.H. CHANCAY</t>
  </si>
  <si>
    <t>C.H. CURUMUY</t>
  </si>
  <si>
    <t>C.H. POECHOS I</t>
  </si>
  <si>
    <t>C.H. POECHOS II</t>
  </si>
  <si>
    <t>C.H. CARAVELI</t>
  </si>
  <si>
    <t>C.H. CHOCOCO</t>
  </si>
  <si>
    <t>C.H. CHUQUIBAMBA</t>
  </si>
  <si>
    <t>C.H. HUANCA</t>
  </si>
  <si>
    <t>C.H. ONGORO</t>
  </si>
  <si>
    <t>C.H. SAN GREGORIO</t>
  </si>
  <si>
    <t>C.T. ATICO</t>
  </si>
  <si>
    <t>C.T. CARAVELI</t>
  </si>
  <si>
    <t>C.T. CHALA</t>
  </si>
  <si>
    <t>V. PENTA 1</t>
  </si>
  <si>
    <t>C.T. COTAHUASI</t>
  </si>
  <si>
    <t>VOLVO 3</t>
  </si>
  <si>
    <t>C.T. OCOÑA</t>
  </si>
  <si>
    <t>CAT-3412</t>
  </si>
  <si>
    <t>C.T. ORCOPAMPA</t>
  </si>
  <si>
    <t>VOLVO PENTA</t>
  </si>
  <si>
    <t>C.T. CERRO VERDE</t>
  </si>
  <si>
    <t>C.T. RECKA</t>
  </si>
  <si>
    <t>CAT 1</t>
  </si>
  <si>
    <t>C.H. CAHUA</t>
  </si>
  <si>
    <t>CAT 2</t>
  </si>
  <si>
    <t>C.H. CHEVES</t>
  </si>
  <si>
    <t>CAT 3</t>
  </si>
  <si>
    <t>C.H. GALLITO CIEGO</t>
  </si>
  <si>
    <t>CAT D 399</t>
  </si>
  <si>
    <t>C.H. HUAYLLACHO</t>
  </si>
  <si>
    <t>SKODA-1</t>
  </si>
  <si>
    <t>C.H. MALPASO</t>
  </si>
  <si>
    <t>SKODA-2</t>
  </si>
  <si>
    <t>C.H. MISAPUQUIO</t>
  </si>
  <si>
    <t>C.H. OROYA</t>
  </si>
  <si>
    <t>CAT. 1</t>
  </si>
  <si>
    <t>C.H. PACHACHACA</t>
  </si>
  <si>
    <t>CAT. 2</t>
  </si>
  <si>
    <t>C.H. PARIAC</t>
  </si>
  <si>
    <t>SKODA</t>
  </si>
  <si>
    <t>C.H. SAN ANTONIO</t>
  </si>
  <si>
    <t>C.H. SAN IGNACIO</t>
  </si>
  <si>
    <t>V.PENTA</t>
  </si>
  <si>
    <t>C.H. YAUPI</t>
  </si>
  <si>
    <t>CAT</t>
  </si>
  <si>
    <t>C.S. TACNA SOLAR</t>
  </si>
  <si>
    <t>CKD. 2</t>
  </si>
  <si>
    <t>C.T. STO. DOMINGO DE LOS OLLEROS</t>
  </si>
  <si>
    <t>CKD. 3</t>
  </si>
  <si>
    <t>C.T. AGUAYTÍA</t>
  </si>
  <si>
    <t>SKODA 1</t>
  </si>
  <si>
    <t>Black Start</t>
  </si>
  <si>
    <t>TG-01</t>
  </si>
  <si>
    <t>Caterp-3512</t>
  </si>
  <si>
    <t>Caterpillar</t>
  </si>
  <si>
    <t>Grupo G.E</t>
  </si>
  <si>
    <t>Vol-TD100</t>
  </si>
  <si>
    <t>Volvo TD70</t>
  </si>
  <si>
    <t>Grupo 4</t>
  </si>
  <si>
    <t>Grupo 5</t>
  </si>
  <si>
    <t>MAK-1</t>
  </si>
  <si>
    <t>MAK-2</t>
  </si>
  <si>
    <t>SULZER 1</t>
  </si>
  <si>
    <t>SULZER 2</t>
  </si>
  <si>
    <t>ALCO 1</t>
  </si>
  <si>
    <t>ALCO 2</t>
  </si>
  <si>
    <t>G.MOTORS1</t>
  </si>
  <si>
    <t>G.MOTORS2</t>
  </si>
  <si>
    <t>G.MOTORS3</t>
  </si>
  <si>
    <t>A1</t>
  </si>
  <si>
    <t>GRUPO PLACA ZQ-4288</t>
  </si>
  <si>
    <t>MODASA 515kW</t>
  </si>
  <si>
    <t>Cummins G0668</t>
  </si>
  <si>
    <t>TG-2</t>
  </si>
  <si>
    <t>TG-3</t>
  </si>
  <si>
    <t>TG-4</t>
  </si>
  <si>
    <t>TG-5</t>
  </si>
  <si>
    <t>TG-6</t>
  </si>
  <si>
    <t>TG-7</t>
  </si>
  <si>
    <t>TG-8</t>
  </si>
  <si>
    <t>TV-7</t>
  </si>
  <si>
    <t>UNIDAD TG-6</t>
  </si>
  <si>
    <t>Unid. TG-4</t>
  </si>
  <si>
    <t>Unid. TG-5</t>
  </si>
  <si>
    <t>TG11</t>
  </si>
  <si>
    <t>TG12</t>
  </si>
  <si>
    <t>TG21</t>
  </si>
  <si>
    <t>TG41</t>
  </si>
  <si>
    <t>TV21</t>
  </si>
  <si>
    <t>TV41</t>
  </si>
  <si>
    <t>HITACHI TCDF RE. CO</t>
  </si>
  <si>
    <t>TG1 NEPI</t>
  </si>
  <si>
    <t>TG2 NEPI</t>
  </si>
  <si>
    <t>TG3 NEPI</t>
  </si>
  <si>
    <t>GE (TG1)</t>
  </si>
  <si>
    <t>GE (TG2)</t>
  </si>
  <si>
    <t>GE (TG3)</t>
  </si>
  <si>
    <t>TV10</t>
  </si>
  <si>
    <t>G-5</t>
  </si>
  <si>
    <t>G-6</t>
  </si>
  <si>
    <t>G-7</t>
  </si>
  <si>
    <t>G1-G25</t>
  </si>
  <si>
    <t>G1-G11</t>
  </si>
  <si>
    <t>01</t>
  </si>
  <si>
    <t>02</t>
  </si>
  <si>
    <t>TG1</t>
  </si>
  <si>
    <t>TG2</t>
  </si>
  <si>
    <t>TG3</t>
  </si>
  <si>
    <t>Grupos 1-2-3</t>
  </si>
  <si>
    <t>Grupos 1_2</t>
  </si>
  <si>
    <t>GT 1</t>
  </si>
  <si>
    <t>GT 2</t>
  </si>
  <si>
    <t>UNID. DE EMERGENCIA</t>
  </si>
  <si>
    <t>GE-BOC 01</t>
  </si>
  <si>
    <t>TG4</t>
  </si>
  <si>
    <t>TV2</t>
  </si>
  <si>
    <t>CUMMINS ONAN</t>
  </si>
  <si>
    <t>UNIDAD 1</t>
  </si>
  <si>
    <t>UNIDAD 2</t>
  </si>
  <si>
    <t>UNIDAD 3</t>
  </si>
  <si>
    <t>PERKINS 1</t>
  </si>
  <si>
    <t>PERKINS 2</t>
  </si>
  <si>
    <t>PERKINS 3</t>
  </si>
  <si>
    <t>PERKINS 4</t>
  </si>
  <si>
    <t>Volvo Penta 2</t>
  </si>
  <si>
    <t>ALGESA</t>
  </si>
  <si>
    <t>DAEWO</t>
  </si>
  <si>
    <t>CAT2</t>
  </si>
  <si>
    <t>AREM 1</t>
  </si>
  <si>
    <t>AREM 2</t>
  </si>
  <si>
    <t>VOLVO1</t>
  </si>
  <si>
    <t>VOLVO2</t>
  </si>
  <si>
    <t>DOOSAN</t>
  </si>
  <si>
    <t>TG-1</t>
  </si>
  <si>
    <t>3.2.1.2.  Para uso propio (*)</t>
  </si>
  <si>
    <t>N°</t>
  </si>
  <si>
    <t>Principales empresas</t>
  </si>
  <si>
    <t>total de</t>
  </si>
  <si>
    <t xml:space="preserve">Nº  de </t>
  </si>
  <si>
    <t xml:space="preserve"> Nº  de  centrales</t>
  </si>
  <si>
    <t xml:space="preserve">centrales </t>
  </si>
  <si>
    <t>C.T. TURBO GENERADOR 1</t>
  </si>
  <si>
    <t>C.T. TURBO GENERADOR 2</t>
  </si>
  <si>
    <t>C.T. TURBO GENERADOR 3</t>
  </si>
  <si>
    <t>C.T. TURBO GENERADOR 4</t>
  </si>
  <si>
    <t>C.T. TURBO GENERADOR 5</t>
  </si>
  <si>
    <t>C.T. UNIDAD DIESEL</t>
  </si>
  <si>
    <t>C.T. GAS</t>
  </si>
  <si>
    <t>C.T. AREQUIPA</t>
  </si>
  <si>
    <t>C.T. MOLINOS CALLAO</t>
  </si>
  <si>
    <t>C.T. MOLINOS SANTA ROSA</t>
  </si>
  <si>
    <t>C.T. NICOVITA TRUJILLO</t>
  </si>
  <si>
    <t>C.T. OLEAGINOSA CALLAO</t>
  </si>
  <si>
    <t>C.T. ANABI</t>
  </si>
  <si>
    <t>C.T. ANAMA</t>
  </si>
  <si>
    <t>C.T. QUELLAVECO</t>
  </si>
  <si>
    <t>C.T. SALVIANI</t>
  </si>
  <si>
    <t>C.T. CORTADERA</t>
  </si>
  <si>
    <t>C.T. APUMAYO</t>
  </si>
  <si>
    <t>C.T. JESICA</t>
  </si>
  <si>
    <t>C.T. TUCARI</t>
  </si>
  <si>
    <t>C.T. PLANTA CHANCAY</t>
  </si>
  <si>
    <t>C.T. PLANTA PISCO</t>
  </si>
  <si>
    <t>C.T. CARTAVIO</t>
  </si>
  <si>
    <t>C.T. CASA GRANDE</t>
  </si>
  <si>
    <t>C.T. PACASMAYO</t>
  </si>
  <si>
    <t>C.T. CEMENTOS RIOJA</t>
  </si>
  <si>
    <t>C.T. CELIMA 01</t>
  </si>
  <si>
    <t>C.T. CELIMA 02</t>
  </si>
  <si>
    <t>C.T. CELIMA 03</t>
  </si>
  <si>
    <t>C.T. SAN JUAN</t>
  </si>
  <si>
    <t>C.T. CALCAREOS</t>
  </si>
  <si>
    <t>C.T. EL CARMEN</t>
  </si>
  <si>
    <t>C.T. JUANITA</t>
  </si>
  <si>
    <t>C.H. EL TINGO</t>
  </si>
  <si>
    <t>C.T. J.A. SAMANIEGO ALC</t>
  </si>
  <si>
    <t>C.T. PATAZ</t>
  </si>
  <si>
    <t>C.H. CASHAUCRO</t>
  </si>
  <si>
    <t>C.H. HUALLANCA NUEVA</t>
  </si>
  <si>
    <t>C.H. PALLCA</t>
  </si>
  <si>
    <t>C.T. HUANZALÁ</t>
  </si>
  <si>
    <t>C.T. PALLCA</t>
  </si>
  <si>
    <t>C.T. LOTE X</t>
  </si>
  <si>
    <t>C.H. HUANCARAMA</t>
  </si>
  <si>
    <t>C.H. HUAPA</t>
  </si>
  <si>
    <t>C.H. PATÓN</t>
  </si>
  <si>
    <t>C.H. TUCSIPAMPA</t>
  </si>
  <si>
    <t>C.T. CORDOVA</t>
  </si>
  <si>
    <t>C.T. ISHIHUINCA</t>
  </si>
  <si>
    <t>C.T. MALLAY</t>
  </si>
  <si>
    <t>C.T. UCHUCCHACUA</t>
  </si>
  <si>
    <t>C.T. TINTAYA</t>
  </si>
  <si>
    <t>C.T. ARCATA</t>
  </si>
  <si>
    <t>C.T. ARES</t>
  </si>
  <si>
    <t>C.T. PALLANCATA</t>
  </si>
  <si>
    <t>C.T. SELENE</t>
  </si>
  <si>
    <t>C.T. SIPÁN</t>
  </si>
  <si>
    <t>C.T. MINA</t>
  </si>
  <si>
    <t>C.T. PLANTA</t>
  </si>
  <si>
    <t>C.H. BAÑOS I</t>
  </si>
  <si>
    <t>C.H. BAÑOS II</t>
  </si>
  <si>
    <t>C.H. BAÑOS III</t>
  </si>
  <si>
    <t>C.H. BAÑOS IV</t>
  </si>
  <si>
    <t>C.H. BAÑOS V</t>
  </si>
  <si>
    <t>C.H. CACRAY</t>
  </si>
  <si>
    <t>C.H. FRANCOIS</t>
  </si>
  <si>
    <t>C.H. HUANCHAY</t>
  </si>
  <si>
    <t>C.H. SAN JOSÉ</t>
  </si>
  <si>
    <t>TOTAL  USO PROPIO *</t>
  </si>
  <si>
    <t>C.H. SHAGUA</t>
  </si>
  <si>
    <t>C.H. YANAHUIN</t>
  </si>
  <si>
    <t>C.T. ESPERANZA</t>
  </si>
  <si>
    <t>C.T. PLANTA CONCENTRADORA</t>
  </si>
  <si>
    <t>3.2.1.3.  Total de centrales eléctricas para el mercado eléctrico y uso propio</t>
  </si>
  <si>
    <t>C.T. TAJO DON PABLO</t>
  </si>
  <si>
    <t xml:space="preserve"> </t>
  </si>
  <si>
    <t>C.T. KOLPA</t>
  </si>
  <si>
    <t>C.H. MONOBAMBA</t>
  </si>
  <si>
    <t>Tipo de mercado</t>
  </si>
  <si>
    <t>Total Actividad</t>
  </si>
  <si>
    <t>C.T. SAN VICENTE</t>
  </si>
  <si>
    <t>Mercado eléctrico</t>
  </si>
  <si>
    <t>C.H. MINI CC.HH.EL TINGO</t>
  </si>
  <si>
    <t>Uso propio</t>
  </si>
  <si>
    <t>Total por origen</t>
  </si>
  <si>
    <t>C.H. LLAPAY</t>
  </si>
  <si>
    <t>C.T. PLANTA CHIMBOTE</t>
  </si>
  <si>
    <t>C.T. PLANTA SUPE</t>
  </si>
  <si>
    <t>C.T. PLANTA TAMBO DE MORA</t>
  </si>
  <si>
    <t>C.H. PÍAS 1</t>
  </si>
  <si>
    <t>C.T. PARCOY</t>
  </si>
  <si>
    <t>C.T. ACEROS</t>
  </si>
  <si>
    <t>C.T. CORPORACIÓN 1</t>
  </si>
  <si>
    <t>C.T. CORPORACIÓN 2</t>
  </si>
  <si>
    <t>C.T. VINCHOS</t>
  </si>
  <si>
    <t>C.T. CONTONGA</t>
  </si>
  <si>
    <t>C.T. ISCAYCRUZ</t>
  </si>
  <si>
    <t>C.H. RAPAZ II</t>
  </si>
  <si>
    <t>C.T. LAGSAURA</t>
  </si>
  <si>
    <t>C.H. SAN JUDAS TADEO</t>
  </si>
  <si>
    <t>C.H. SAN MARTÍN DE PORRES</t>
  </si>
  <si>
    <t>C.T. PLANTA HUACHIPA</t>
  </si>
  <si>
    <t>C.T. TEXTIL PIURA</t>
  </si>
  <si>
    <t>C.T. IEQSA</t>
  </si>
  <si>
    <t>C.T. RIO SECO</t>
  </si>
  <si>
    <t>C.T. UBINAS</t>
  </si>
  <si>
    <t>C.T. AGUA CALIENTE</t>
  </si>
  <si>
    <t>C.T. MAQUIA</t>
  </si>
  <si>
    <t>C.T. NUEVA REFINERIA</t>
  </si>
  <si>
    <t>C.T. PACAYA</t>
  </si>
  <si>
    <t>C.T. PUERTO ORIENTE</t>
  </si>
  <si>
    <t>C.T. MEPSA</t>
  </si>
  <si>
    <t>C.T. SAN ANDRES</t>
  </si>
  <si>
    <t>C.T. HUAYLLACHO</t>
  </si>
  <si>
    <t>GRUPOS ALQUILADOS</t>
  </si>
  <si>
    <t>C.T. LA ZANJA</t>
  </si>
  <si>
    <t>C.T. CHINA LINDA</t>
  </si>
  <si>
    <t>C.T. GOLD MILL</t>
  </si>
  <si>
    <t>C.T. LA PLAJUELA</t>
  </si>
  <si>
    <t>C.T. MAQUI MAQUI</t>
  </si>
  <si>
    <t>C.T. PAMPA LARGA</t>
  </si>
  <si>
    <t>C.T. POND. DE CARACHUGO</t>
  </si>
  <si>
    <t>C.T. QUINUA</t>
  </si>
  <si>
    <t>C.T. YANACOCHA NORTE</t>
  </si>
  <si>
    <t>C.T. YANAQUIHUA</t>
  </si>
  <si>
    <t>C.T. FUNDICIÓN DIESEL</t>
  </si>
  <si>
    <t>C.T. FUNDICIÓN GAS NATURAL</t>
  </si>
  <si>
    <t>C.T. PUCAMARCA</t>
  </si>
  <si>
    <t>C.T. SAN RAFAEL</t>
  </si>
  <si>
    <t>C.H. CHAPRIN</t>
  </si>
  <si>
    <t>C.H. MARCAPAMPA</t>
  </si>
  <si>
    <t>C.T. CAJAMARQUILLA (EL)</t>
  </si>
  <si>
    <t>C.T. CAJAMARQUILLA (TV)</t>
  </si>
  <si>
    <t>C.T. CAJAMARQUILLA 1 (EL)</t>
  </si>
  <si>
    <t>C.T. CAJAMARQUILLA 2 (EL)</t>
  </si>
  <si>
    <t>C.T. CAJAMARQUILLA 2 (TV)</t>
  </si>
  <si>
    <t>C.T. CAJAMARQUILLA 3 (EL)</t>
  </si>
  <si>
    <t>C.H. CANDELARIA</t>
  </si>
  <si>
    <t>C.T. MILPO</t>
  </si>
  <si>
    <t>C.T. OXIDO DE PASCO</t>
  </si>
  <si>
    <t>C.T. GUAYABAL</t>
  </si>
  <si>
    <t>C.T. HUAYURI</t>
  </si>
  <si>
    <t>C.T. MINICENTRALES L-1AB</t>
  </si>
  <si>
    <t>C.T. PAMPA MELCHORITA II</t>
  </si>
  <si>
    <t>C.T. BAYOVAR</t>
  </si>
  <si>
    <t>C.T. CALLAO</t>
  </si>
  <si>
    <t>C.T. MALABRIGO</t>
  </si>
  <si>
    <t>C.T. PISCO NORTE</t>
  </si>
  <si>
    <t>C.T. PISCO SUR</t>
  </si>
  <si>
    <t>C.T. SAMANCO</t>
  </si>
  <si>
    <t>C.T. SUPE</t>
  </si>
  <si>
    <t>C.T. TAMBO DE MORA</t>
  </si>
  <si>
    <t>C.T. NEPESUR</t>
  </si>
  <si>
    <t>C.T. ANDOAS</t>
  </si>
  <si>
    <t>C.T. ESTACION 1</t>
  </si>
  <si>
    <t>C.T. ESTACION 5</t>
  </si>
  <si>
    <t>C.T. ESTACION 6</t>
  </si>
  <si>
    <t>C.T. ESTACION 7</t>
  </si>
  <si>
    <t>C.T. ESTACION 8</t>
  </si>
  <si>
    <t>C.T. ESTACION 9</t>
  </si>
  <si>
    <t>C.T. ESTACION MORONA</t>
  </si>
  <si>
    <t>C.T. REFINERÍA IQUITOS</t>
  </si>
  <si>
    <t>C.T. 130X - PAVAYACU</t>
  </si>
  <si>
    <t>C.T. 149 - PAVAYACU</t>
  </si>
  <si>
    <t>C.T. BAT. 3 YANAYACU</t>
  </si>
  <si>
    <t>C.T. BAT. 8 CHAMBIRA</t>
  </si>
  <si>
    <t>C.T. BAT.5 - PAVAYACU</t>
  </si>
  <si>
    <t>C.T. CAPIRONA</t>
  </si>
  <si>
    <t>C.T. CORRIENTES 1</t>
  </si>
  <si>
    <t>C.T. CORRIENTES 2</t>
  </si>
  <si>
    <t>C.T. NUEVA ESPERANZA</t>
  </si>
  <si>
    <t>C.T. FRACCIONAMIENTO PISCO</t>
  </si>
  <si>
    <t>C.T. MALVINAS</t>
  </si>
  <si>
    <t>C.T. RIO SECO - EL</t>
  </si>
  <si>
    <t>C.T. RIO SECO - TV</t>
  </si>
  <si>
    <t>C.T. LA PAMPILLA</t>
  </si>
  <si>
    <t>C.T. NEGRITOS</t>
  </si>
  <si>
    <t>C.H. JUPAYRAGRA</t>
  </si>
  <si>
    <t>C.H. RIO BLANCO</t>
  </si>
  <si>
    <t>C.H. SACSAMARCA</t>
  </si>
  <si>
    <t>C.H. YAULI</t>
  </si>
  <si>
    <t>C.H. CUAJONE</t>
  </si>
  <si>
    <t>C.T. EMERGENCIA FUND ILO</t>
  </si>
  <si>
    <t>C.T. REFINERÍA</t>
  </si>
  <si>
    <t>C.T. SUDAMERICANA</t>
  </si>
  <si>
    <t>C.T. CHIMBOTE</t>
  </si>
  <si>
    <t>C.T. ILO</t>
  </si>
  <si>
    <t>C.T. MATARANI</t>
  </si>
  <si>
    <t>C.T. PAITA</t>
  </si>
  <si>
    <t>C.T. VEGUETA</t>
  </si>
  <si>
    <t>C.T. TRUPAL</t>
  </si>
  <si>
    <t>C.H. CARPAPATA I</t>
  </si>
  <si>
    <t>C.H. CARPAPATA II</t>
  </si>
  <si>
    <t>C.H. CARPAPATA III</t>
  </si>
  <si>
    <t>C.T. ANDINO</t>
  </si>
  <si>
    <t>C.T. ATOCONGO</t>
  </si>
  <si>
    <t>C.T. CEMENTOS LIMA</t>
  </si>
  <si>
    <t>C.T. CEMENTOS LIMA 2</t>
  </si>
  <si>
    <t>C.T. AREQUIPA DORADA</t>
  </si>
  <si>
    <t>C.T. ATE</t>
  </si>
  <si>
    <t>C.T. CUSCO</t>
  </si>
  <si>
    <t>C.T. MALTERIA LIMA</t>
  </si>
  <si>
    <t>C.T. MOTUPE</t>
  </si>
  <si>
    <t>C.T. ANDAYCHAGUA</t>
  </si>
  <si>
    <t>C.T. CARAHUACRA</t>
  </si>
  <si>
    <t>C.T. CERRO DE PASCO</t>
  </si>
  <si>
    <t>C.T. PLANTA VICTORIA</t>
  </si>
  <si>
    <t>C.T. SAN CRISTOBAL</t>
  </si>
  <si>
    <t>C.T. TICLIO</t>
  </si>
  <si>
    <t>3.2.2 Centrales eléctricas representativas por tipo de generación</t>
  </si>
  <si>
    <t>3.2.2.1 Centrales Hidráulicas</t>
  </si>
  <si>
    <t xml:space="preserve">  Empresa</t>
  </si>
  <si>
    <t>Central</t>
  </si>
  <si>
    <t>Potencia  Instalada</t>
  </si>
  <si>
    <t>Producción</t>
  </si>
  <si>
    <t>(MW)</t>
  </si>
  <si>
    <t>% P.I.</t>
  </si>
  <si>
    <t>GW.h</t>
  </si>
  <si>
    <t>% P.B.</t>
  </si>
  <si>
    <t>Suma de PI OK</t>
  </si>
  <si>
    <t>3.2.2.2 Centrales Térmicas</t>
  </si>
  <si>
    <t>Energía</t>
  </si>
  <si>
    <t>De Ciclo Combinado</t>
  </si>
  <si>
    <t>De Ciclo Convencional</t>
  </si>
  <si>
    <t>De Reserva Fría</t>
  </si>
  <si>
    <t>3.2.2.3. Centrales del mercado electrico con Recursos Energéticos Renovables (RER*)</t>
  </si>
  <si>
    <t>N° de Subasta RER</t>
  </si>
  <si>
    <t>Integrante</t>
  </si>
  <si>
    <t>Recurso</t>
  </si>
  <si>
    <t xml:space="preserve">PI </t>
  </si>
  <si>
    <t>PE</t>
  </si>
  <si>
    <t>RER</t>
  </si>
  <si>
    <t>Suma de PE OK</t>
  </si>
  <si>
    <t>TERCERA</t>
  </si>
  <si>
    <t>COES</t>
  </si>
  <si>
    <t>PRIMERA</t>
  </si>
  <si>
    <t>NO COES</t>
  </si>
  <si>
    <t>SEGUNDA</t>
  </si>
  <si>
    <t>CUARTA</t>
  </si>
  <si>
    <t>Subtotal Hidráulicas RER</t>
  </si>
  <si>
    <t>Biomasa y Biogas</t>
  </si>
  <si>
    <t>Bagazo</t>
  </si>
  <si>
    <t>Biogás</t>
  </si>
  <si>
    <t>Subtotal Biomasa y Biogas</t>
  </si>
  <si>
    <t>Subtotal Solares</t>
  </si>
  <si>
    <t>Subtotal Eólicas</t>
  </si>
  <si>
    <t>Total RER</t>
  </si>
  <si>
    <t>% Del total disponible en el Mercado Eléctrico - SEIN</t>
  </si>
  <si>
    <t>(*) Centrales que poseen concesión RER, de acuerdo al registro de la Dirección de Concesiones Eléctricas (DCE) de la DGE - MEM.</t>
  </si>
  <si>
    <t>FILTRO</t>
  </si>
  <si>
    <t>(en blanco)</t>
  </si>
  <si>
    <t>3.2.3.  Modificaciones en el parque generador</t>
  </si>
  <si>
    <t>MERCADO ELÉCTRICO</t>
  </si>
  <si>
    <t>3.2.3.1.  Modificaciones del parque generador para el mercado eléctrico</t>
  </si>
  <si>
    <t>Informa_A</t>
  </si>
  <si>
    <t>A) Incremento y decremento de potencia instalada</t>
  </si>
  <si>
    <t>Central_A</t>
  </si>
  <si>
    <t>Nom Gru A</t>
  </si>
  <si>
    <t>A.1) A nivel de empresas:</t>
  </si>
  <si>
    <t>Nuevos Ingresos de empresas</t>
  </si>
  <si>
    <t>Detroit</t>
  </si>
  <si>
    <t>Unidad / 
Grupo</t>
  </si>
  <si>
    <t>Tipo de 
Unididad/Grupo</t>
  </si>
  <si>
    <t>Potencia Instalada (MW)</t>
  </si>
  <si>
    <t>Desde</t>
  </si>
  <si>
    <t>Retiro de empresas</t>
  </si>
  <si>
    <t>Unidad /
 Grupo</t>
  </si>
  <si>
    <t>Total</t>
  </si>
  <si>
    <t>A.2) A nivel de centrales de generación:</t>
  </si>
  <si>
    <t>Nuevos Ingresos de centrales</t>
  </si>
  <si>
    <t>(*) Comenzó a informar al Minem.</t>
  </si>
  <si>
    <t>Retiro o baja de centrales</t>
  </si>
  <si>
    <t>Nuevos ingresos de unidades / grupos</t>
  </si>
  <si>
    <t>En la central:</t>
  </si>
  <si>
    <t>Retiro o baja de grupos</t>
  </si>
  <si>
    <t>B) Modificación de Datos y Transferencias</t>
  </si>
  <si>
    <t>Razón Social Anterior</t>
  </si>
  <si>
    <t>Nueva Razón Social</t>
  </si>
  <si>
    <t>De Central</t>
  </si>
  <si>
    <t>A Central</t>
  </si>
  <si>
    <t>Unidad / Grupo</t>
  </si>
  <si>
    <t>Enero</t>
  </si>
  <si>
    <t>De empresa</t>
  </si>
  <si>
    <t>A Empresa</t>
  </si>
  <si>
    <t>(*)</t>
  </si>
  <si>
    <t>Empresa informante como generador para uso propio.</t>
  </si>
  <si>
    <t>Tipo de
Unidad</t>
  </si>
  <si>
    <t>Potencia
 (MW)</t>
  </si>
  <si>
    <r>
      <rPr>
        <u/>
        <sz val="10"/>
        <rFont val="Arial"/>
        <family val="2"/>
      </rPr>
      <t>Nota</t>
    </r>
    <r>
      <rPr>
        <sz val="10"/>
        <rFont val="Arial"/>
        <family val="2"/>
      </rPr>
      <t xml:space="preserve"> :</t>
    </r>
  </si>
  <si>
    <t>HI :</t>
  </si>
  <si>
    <t>Turbina hidráulica</t>
  </si>
  <si>
    <t xml:space="preserve">EL: </t>
  </si>
  <si>
    <t>Electrógeno</t>
  </si>
  <si>
    <t>TV :</t>
  </si>
  <si>
    <t>Turbo Vapor</t>
  </si>
  <si>
    <t>TG :</t>
  </si>
  <si>
    <t>Turbo Gas</t>
  </si>
  <si>
    <t>FV :</t>
  </si>
  <si>
    <t>Módulo Fotovoltáico</t>
  </si>
  <si>
    <t>TE :</t>
  </si>
  <si>
    <t>Turbina Eólica</t>
  </si>
  <si>
    <t>C.T. ILO 1</t>
  </si>
  <si>
    <t>C.T. HUARMEY</t>
  </si>
  <si>
    <t xml:space="preserve">3.2.3.2.   Modificaciones del parque generador para uso propio </t>
  </si>
  <si>
    <t>USO PROPIO</t>
  </si>
  <si>
    <t>Retiro de empresas *</t>
  </si>
  <si>
    <t>C.T. FIDEERIA LIMA</t>
  </si>
  <si>
    <t>(*) Empresas que dejan de integrar el parque generar y/o se integran al grupo de empresas No Informantes.</t>
  </si>
  <si>
    <t>Julio</t>
  </si>
  <si>
    <t>Noviembre</t>
  </si>
  <si>
    <t>A.3)  A nivel de unidades (grupos) de centrales de generación:</t>
  </si>
  <si>
    <t>B.1)  Cambio de Razón Social de empresas y/o nombre de centrales</t>
  </si>
  <si>
    <t>B.2)  Transferencia de unidades (grupos) entre Centrales de la misma empresa</t>
  </si>
  <si>
    <t>B.3)  Transferencia de unidades (grupos o centrales) entre diferentes empresas</t>
  </si>
  <si>
    <t>Potencia (MW)</t>
  </si>
  <si>
    <t>C) Incorporados a informantes</t>
  </si>
  <si>
    <r>
      <rPr>
        <u/>
        <sz val="12"/>
        <rFont val="Arial"/>
        <family val="2"/>
      </rPr>
      <t>Nota</t>
    </r>
    <r>
      <rPr>
        <sz val="12"/>
        <rFont val="Arial"/>
        <family val="2"/>
      </rPr>
      <t xml:space="preserve"> :</t>
    </r>
  </si>
  <si>
    <t>3.3.1.   Potencia instalada a nivel nacional</t>
  </si>
  <si>
    <t>a - Potencia instalada según tipo de servicio y origen (MW)</t>
  </si>
  <si>
    <t>Origen</t>
  </si>
  <si>
    <t>Hidráulica</t>
  </si>
  <si>
    <t>Térmica</t>
  </si>
  <si>
    <t>Eólica</t>
  </si>
  <si>
    <t>Servicio</t>
  </si>
  <si>
    <t>Suma de PI 2019 OK</t>
  </si>
  <si>
    <t>Para mercado eléctrico</t>
  </si>
  <si>
    <t>Para  uso propio</t>
  </si>
  <si>
    <t>TOTAL</t>
  </si>
  <si>
    <t>b - Potencia instalada según sistema y origen (MW)</t>
  </si>
  <si>
    <t>Sistema</t>
  </si>
  <si>
    <t>SEIN</t>
  </si>
  <si>
    <t>SA</t>
  </si>
  <si>
    <t>SS AA</t>
  </si>
  <si>
    <t>Origen_A</t>
  </si>
  <si>
    <t>c - Potencia instalada según tipo de servicio y sistema (MW)</t>
  </si>
  <si>
    <t>3.3.2. Potencia instalada por empresa a diciembre</t>
  </si>
  <si>
    <t>3.3.2.1. Potencia instalada para el mercado eléctrico (MW)</t>
  </si>
  <si>
    <t>empresa</t>
  </si>
  <si>
    <t>Municipios, Comunidades,Caserios, ets.</t>
  </si>
  <si>
    <t>Total por sistemas</t>
  </si>
  <si>
    <t>(*) Información estimada de empresas no informantes</t>
  </si>
  <si>
    <t>P. INSTALADA</t>
  </si>
  <si>
    <t>PORCENTAJE</t>
  </si>
  <si>
    <t>OTROS</t>
  </si>
  <si>
    <t>HIDRÁULICA</t>
  </si>
  <si>
    <t>TÉRMICA</t>
  </si>
  <si>
    <t>SOLAR</t>
  </si>
  <si>
    <t>EÓLICA</t>
  </si>
  <si>
    <t>3.3.2.2. Potencia instalada para uso propio (MW)</t>
  </si>
  <si>
    <t>Total por sistema</t>
  </si>
  <si>
    <t>Emp. De Serv. Priv. No Informantes</t>
  </si>
  <si>
    <t xml:space="preserve">(*) </t>
  </si>
  <si>
    <t>Información estimada de empresas no informantes</t>
  </si>
  <si>
    <t>EMPRESA</t>
  </si>
  <si>
    <t>3.3.2.3. Total potencia instalada para el mercado eléctrico y uso propio (MW)</t>
  </si>
  <si>
    <t>Generación</t>
  </si>
  <si>
    <t>Para el mercado eléctrico</t>
  </si>
  <si>
    <t>Para uso propio</t>
  </si>
  <si>
    <t>Total por sistema y origen</t>
  </si>
  <si>
    <t xml:space="preserve">Total </t>
  </si>
  <si>
    <t>3.4.1  Potencia efectiva  a nivel nacional</t>
  </si>
  <si>
    <t>a - Potencia efectiva según tipo de servicio y origen (MW)</t>
  </si>
  <si>
    <t>Para  mercado eléctrico</t>
  </si>
  <si>
    <t>b - Potencia efectiva según sistema y origen (MW)</t>
  </si>
  <si>
    <t>c - Potencia efectiva según tipo de servicio y sistema (MW)</t>
  </si>
  <si>
    <t>3.4.2. Potencia efectiva por empresa</t>
  </si>
  <si>
    <t>3.4.2.1. Potencia efectiva para el mercado eléctrico (MW)</t>
  </si>
  <si>
    <t>Total Empresa</t>
  </si>
  <si>
    <t>P. EFECTIVA</t>
  </si>
  <si>
    <t>%</t>
  </si>
  <si>
    <t>HIRÁULICA</t>
  </si>
  <si>
    <t>3.4.2.2.   Potencia efectiva para uso propio (MW)</t>
  </si>
  <si>
    <t>P.EFECTIVA</t>
  </si>
  <si>
    <t>3.4.2.3.   Total potencia efectiva para el mercado eléctrico y uso propio (MW)</t>
  </si>
  <si>
    <t>Abreviatura_A</t>
  </si>
  <si>
    <t>3.5.1. Producción de energía eléctrica a nivel nacional</t>
  </si>
  <si>
    <t>b - Producción de energía eléctrica según sistema y origen (GW.h )</t>
  </si>
  <si>
    <t>c -  Producción de energía eléctrica según tipo de servicio y sistema (GW.h)</t>
  </si>
  <si>
    <t>3.5.2. Producción de Energía Eléctrica por empresa</t>
  </si>
  <si>
    <t>3.5.2.1. Producción de energía eléctrica para el mercado eléctrico (GWh)</t>
  </si>
  <si>
    <t>PRODUCCIÒN</t>
  </si>
  <si>
    <t>TOTAL ME</t>
  </si>
  <si>
    <t>HIDRO</t>
  </si>
  <si>
    <t>PRODUCCIÓN</t>
  </si>
  <si>
    <t>TOTAL ME - H</t>
  </si>
  <si>
    <t>TERMICO</t>
  </si>
  <si>
    <t>TOTAL  ME - T</t>
  </si>
  <si>
    <t>3.5.2.2.   Producción de Energía Eléctrica para uso propio (GW.h)</t>
  </si>
  <si>
    <t>Emp. De Serv. Priv. No Informantes (*)</t>
  </si>
  <si>
    <t>HIDRÀULICA</t>
  </si>
  <si>
    <t>TÈRMICA</t>
  </si>
  <si>
    <t>3.5.2.3.  Total producción de energía eléctrica para el mercado eléctrico y uso propio (GW.h)</t>
  </si>
  <si>
    <t>Total Producción de Energía</t>
  </si>
  <si>
    <t>3.5.3   Producción mensual de energía eléctrica</t>
  </si>
  <si>
    <t xml:space="preserve">   3.5.3.1   Producción total mensual de energía eléctrica de las principales empresas </t>
  </si>
  <si>
    <t>Sistema A</t>
  </si>
  <si>
    <t xml:space="preserve">     3.5.3.1.1 Producción total mensual de energía eléctrica para el mercado eléctrico (GWh) *</t>
  </si>
  <si>
    <t>Principales empresas generadoras</t>
  </si>
  <si>
    <t>Febrero</t>
  </si>
  <si>
    <t>Marzo</t>
  </si>
  <si>
    <t>Abril</t>
  </si>
  <si>
    <t>Mayo</t>
  </si>
  <si>
    <t>Junio</t>
  </si>
  <si>
    <t>Agosto</t>
  </si>
  <si>
    <t>Setiembre</t>
  </si>
  <si>
    <t>Octubre</t>
  </si>
  <si>
    <t>Diciembre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</si>
  <si>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</si>
  <si>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</si>
  <si>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</si>
  <si>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</si>
  <si>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</si>
  <si>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</si>
  <si>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</si>
  <si>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</si>
  <si>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</si>
  <si>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</si>
  <si>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r>
      <t>Total producción mensual</t>
    </r>
    <r>
      <rPr>
        <b/>
        <vertAlign val="superscript"/>
        <sz val="14"/>
        <color indexed="8"/>
        <rFont val="Arial"/>
        <family val="2"/>
      </rPr>
      <t xml:space="preserve"> </t>
    </r>
  </si>
  <si>
    <t>Empresa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</si>
  <si>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</si>
  <si>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</si>
  <si>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</si>
  <si>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</si>
  <si>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</si>
  <si>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</si>
  <si>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</si>
  <si>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</si>
  <si>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</si>
  <si>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</si>
  <si>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</si>
  <si>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</si>
  <si>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3.5.3.1.2    Producción total mensual de energía eléctrica para uso propio (GW.h) *</t>
  </si>
  <si>
    <t>Total 
Empresa</t>
  </si>
  <si>
    <t>Total producción mensual *</t>
  </si>
  <si>
    <t>3.5.3.1.3   Total producción mensual para el mercado eléctrico y uso propio (GW.h) *</t>
  </si>
  <si>
    <t>Total mensual</t>
  </si>
  <si>
    <t>Septiembre</t>
  </si>
  <si>
    <t>3.5.3.2.      Producción mensual de energía eléctrica de las principales empresas según su origen.</t>
  </si>
  <si>
    <t>3.5.3.2.1.      Producción mensual de energía para mercado eléctrico según su origen (GW.h)</t>
  </si>
  <si>
    <t>CMESREG</t>
  </si>
  <si>
    <t>Nombre del la Empresa</t>
  </si>
  <si>
    <t>Total Mensual *</t>
  </si>
  <si>
    <t>Sep</t>
  </si>
  <si>
    <t>Agua</t>
  </si>
  <si>
    <t>Biogas</t>
  </si>
  <si>
    <t>Viento</t>
  </si>
  <si>
    <t>Radiación solar</t>
  </si>
  <si>
    <t>Mini Hidro &lt; 20 MW</t>
  </si>
  <si>
    <t>Bagazo y Biogas</t>
  </si>
  <si>
    <t>3.5.3.2.2.   Producción mensual de energía para uso propio según su origen  (GW.h)</t>
  </si>
  <si>
    <t>Nombre de la empresa*</t>
  </si>
  <si>
    <t xml:space="preserve"> Total Mensual</t>
  </si>
  <si>
    <t>3.5.3.2.3.   Total producción mensual de energía para el mercado eléctrico y uso propio según su origen  (GW.h)  *</t>
  </si>
  <si>
    <t>Total mensual  mercado eléctrico</t>
  </si>
  <si>
    <t>Total mensual  uso propio</t>
  </si>
  <si>
    <t>Total mercado eléctrico y uso propio</t>
  </si>
  <si>
    <t>Total Uso Propio</t>
  </si>
  <si>
    <t>3.6.1 Máxima Demanda del SEIN*</t>
  </si>
  <si>
    <t>Mes</t>
  </si>
  <si>
    <t>Día</t>
  </si>
  <si>
    <t>Hora</t>
  </si>
  <si>
    <t>Demanda Máxima (MW)</t>
  </si>
  <si>
    <t>Max.</t>
  </si>
  <si>
    <t>(*) Incluye inportacion del Ecuador, durante la maxima demanda</t>
  </si>
  <si>
    <t>Nota: Máxima demanda determinada según, Artículo 1°, inc. 1.1 y 1.2 del Decreto Supremo N° 007-2015-EM aprobado el 24 de abril de 2015.</t>
  </si>
  <si>
    <t>3.6.2 Mercado Intergeneradores</t>
  </si>
  <si>
    <t>ENTREGA NETA</t>
  </si>
  <si>
    <t>RETIRO NETO</t>
  </si>
  <si>
    <t>Entrega Neta</t>
  </si>
  <si>
    <t>Retiro Neto</t>
  </si>
  <si>
    <t>ELECTROPERU</t>
  </si>
  <si>
    <t>ENGIE</t>
  </si>
  <si>
    <t>STATKRAFT</t>
  </si>
  <si>
    <t>3.6.3.     Recursos energéticos para generar electricidad</t>
  </si>
  <si>
    <t xml:space="preserve">3.6.3.1.    Hidrología </t>
  </si>
  <si>
    <r>
      <t>3.6.3.1.1.  Embalses en la zona centro norte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</si>
  <si>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t>Lago</t>
  </si>
  <si>
    <t xml:space="preserve">Cuenca </t>
  </si>
  <si>
    <t>Presa</t>
  </si>
  <si>
    <t>Laguna</t>
  </si>
  <si>
    <t>Lagunas</t>
  </si>
  <si>
    <t xml:space="preserve"> Junín</t>
  </si>
  <si>
    <t>Santa Eulalia</t>
  </si>
  <si>
    <t>Yuracmayo</t>
  </si>
  <si>
    <t xml:space="preserve"> Viconga</t>
  </si>
  <si>
    <t>C. Río Santa</t>
  </si>
  <si>
    <t>Máximo</t>
  </si>
  <si>
    <t xml:space="preserve">Fuente: COES </t>
  </si>
  <si>
    <r>
      <t>3.6.3.1.2.   Embalses en la zona sur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</si>
  <si>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t>Cuenca</t>
  </si>
  <si>
    <t>Reservorio</t>
  </si>
  <si>
    <t xml:space="preserve">Reservorio </t>
  </si>
  <si>
    <t>Aricota</t>
  </si>
  <si>
    <t>Sibinacocha</t>
  </si>
  <si>
    <t>del Chili</t>
  </si>
  <si>
    <t>San Gabán</t>
  </si>
  <si>
    <t>Chalhuanca</t>
  </si>
  <si>
    <t>Bamputañe</t>
  </si>
  <si>
    <t>Fuente: COES</t>
  </si>
  <si>
    <t>3.6.3.2  Combustibles</t>
  </si>
  <si>
    <t>3.6.3.2.1 Tipos de combustible utilizados para generación eléctrica en centrales térmicas a nivel nacional*</t>
  </si>
  <si>
    <t>Tipo de combustible</t>
  </si>
  <si>
    <t>Unidad Medida</t>
  </si>
  <si>
    <t>Empresas que generan para</t>
  </si>
  <si>
    <t>Suma de Combustible</t>
  </si>
  <si>
    <t>mercado eléctrico</t>
  </si>
  <si>
    <t xml:space="preserve"> uso propio</t>
  </si>
  <si>
    <t>Tn</t>
  </si>
  <si>
    <t>BZ</t>
  </si>
  <si>
    <r>
      <t>m</t>
    </r>
    <r>
      <rPr>
        <vertAlign val="superscript"/>
        <sz val="11"/>
        <rFont val="Arial"/>
        <family val="2"/>
      </rPr>
      <t>3</t>
    </r>
  </si>
  <si>
    <t>BG</t>
  </si>
  <si>
    <t>Carbón</t>
  </si>
  <si>
    <t>CA</t>
  </si>
  <si>
    <t>Diésel  2</t>
  </si>
  <si>
    <t>Gal.</t>
  </si>
  <si>
    <t>D2</t>
  </si>
  <si>
    <t>Gas Natural</t>
  </si>
  <si>
    <t>GN</t>
  </si>
  <si>
    <t>Residual  6</t>
  </si>
  <si>
    <t>R6</t>
  </si>
  <si>
    <t>Residual  500</t>
  </si>
  <si>
    <t>RQ</t>
  </si>
  <si>
    <t>(*) : Sólo empresas que informan a la DGE del MEM.</t>
  </si>
  <si>
    <t>3.6.3.2.2  Otros recursos usados para la generacion por centrales térmicas *</t>
  </si>
  <si>
    <t>Unid. Variable</t>
  </si>
  <si>
    <t>OT</t>
  </si>
  <si>
    <t>Tipo de recurso</t>
  </si>
  <si>
    <t>Mercado</t>
  </si>
  <si>
    <r>
      <t xml:space="preserve">Vapor </t>
    </r>
    <r>
      <rPr>
        <vertAlign val="superscript"/>
        <sz val="11"/>
        <rFont val="Arial"/>
        <family val="2"/>
      </rPr>
      <t>1</t>
    </r>
  </si>
  <si>
    <t>1\: Cantidad de vapor obtenido en el sistema de cogeneración (las características de presión y temperatura son dependientes de la operación)</t>
  </si>
  <si>
    <t>Abreviaturas:</t>
  </si>
  <si>
    <t xml:space="preserve">BZ </t>
  </si>
  <si>
    <t>: Bagazo  (Tn)</t>
  </si>
  <si>
    <t xml:space="preserve">M - BZ </t>
  </si>
  <si>
    <r>
      <t>: Médula - Bagazo  (m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</t>
    </r>
  </si>
  <si>
    <t xml:space="preserve">BG </t>
  </si>
  <si>
    <r>
      <t>: Biogás  (m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</t>
    </r>
  </si>
  <si>
    <t xml:space="preserve">R6 </t>
  </si>
  <si>
    <t>: Residual 6     (Gal)</t>
  </si>
  <si>
    <t xml:space="preserve">CA </t>
  </si>
  <si>
    <t>: Carbón  (Tn)</t>
  </si>
  <si>
    <t xml:space="preserve">   RQ </t>
  </si>
  <si>
    <t>: Residual 500  (Gal)</t>
  </si>
  <si>
    <t xml:space="preserve">D2 </t>
  </si>
  <si>
    <t>: Diesel 2   (Gal)</t>
  </si>
  <si>
    <t xml:space="preserve">GN </t>
  </si>
  <si>
    <r>
      <t>: Gas Natural  (m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</t>
    </r>
  </si>
  <si>
    <t>3.6.3.2.3  Consumo mensual de combustibles y otros recursos para generación eléctrica por empresa.</t>
  </si>
  <si>
    <t>3.6.3.2.3.1.  Empresas con centrales térmicas que generan para el mercado eléctrico *</t>
  </si>
  <si>
    <t xml:space="preserve">Empresa </t>
  </si>
  <si>
    <t>Tipo de 
Combustible</t>
  </si>
  <si>
    <t>TOTAL CONSUMO DE COMBUSTIBLES EN CENTRALES TÉRMICAS PARA GENERACIÓN ELÉCTRICA  -  
EMPRESAS DEL
MERCADO ELÉCTRICO</t>
  </si>
  <si>
    <t>Leyenda:</t>
  </si>
  <si>
    <r>
      <t>: Biogás  (m</t>
    </r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)</t>
    </r>
  </si>
  <si>
    <t xml:space="preserve"> GN </t>
  </si>
  <si>
    <r>
      <t>: Gas Natural  (m</t>
    </r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)</t>
    </r>
  </si>
  <si>
    <t xml:space="preserve"> RQ</t>
  </si>
  <si>
    <t>3.6.3.2.2.2.   Empresas con centrales térmicas que generan para su propio uso *</t>
  </si>
  <si>
    <t>TOTAL CONSUMO DE COMBUSTIBLES EN CENTRALES TÉRMICAS PARA GENERACIÓN ELÉCTRICA  -  
EMPRESAS QUE GENERAN PARA
SU PROPIO USO</t>
  </si>
  <si>
    <t>Otro
 Recurso</t>
  </si>
  <si>
    <t>VP</t>
  </si>
  <si>
    <t>M - BZ</t>
  </si>
  <si>
    <t>: Medula - Bagazo  (Tn)</t>
  </si>
  <si>
    <t>: Vapor  (Tn)</t>
  </si>
  <si>
    <t>3.6.3.2.4   Evolución mensual del consumo de combustibles según destino de la generación eléctrica</t>
  </si>
  <si>
    <t>Tipo de Mercado</t>
  </si>
  <si>
    <t>Empresa*</t>
  </si>
  <si>
    <t>Grupo</t>
  </si>
  <si>
    <t>Tipo de 
Grupo</t>
  </si>
  <si>
    <t>Tipo de Grupo en Operación</t>
  </si>
  <si>
    <t>Tipo de Integrante</t>
  </si>
  <si>
    <t>Potencia Efectiva (MW)</t>
  </si>
  <si>
    <t>Producción (MWh)</t>
  </si>
  <si>
    <t>Tipo de Combustible</t>
  </si>
  <si>
    <t>Cantidad
Combustible</t>
  </si>
  <si>
    <t>Tipo Grupo</t>
  </si>
  <si>
    <t>Tip Grup Dep</t>
  </si>
  <si>
    <t>Tipo de Integrante A</t>
  </si>
  <si>
    <t>Grupos 1-2</t>
  </si>
  <si>
    <t>C.H. PEDRO RUIZ GALLO</t>
  </si>
  <si>
    <t>C.H. OCROS</t>
  </si>
  <si>
    <t>C.T. CAJACAY</t>
  </si>
  <si>
    <t>Diésel</t>
  </si>
  <si>
    <t>C.T. LLAMELLIN</t>
  </si>
  <si>
    <t>C.H. CHALAN (MINI CENTRAL)</t>
  </si>
  <si>
    <t>C.H. EL VERDE (MINI CENTRAL)</t>
  </si>
  <si>
    <t>C.H. STA. ROSA DE CONGONA (MINI CENTRAL)</t>
  </si>
  <si>
    <t>C.H. TAMBORAPA PUEBLO</t>
  </si>
  <si>
    <t>C.T. LA GRAMA</t>
  </si>
  <si>
    <t>C.H. SAN RAFAEL</t>
  </si>
  <si>
    <t>C.T. PAMPANO</t>
  </si>
  <si>
    <t>C.T. CASERIO GRAU</t>
  </si>
  <si>
    <t>C.T. SANTO TOMÁS</t>
  </si>
  <si>
    <t>C.T. ALEGRÍA</t>
  </si>
  <si>
    <t>C.T. MASUKO</t>
  </si>
  <si>
    <t>C.T. PLANCHON</t>
  </si>
  <si>
    <t>C.H. QUIPARACRA</t>
  </si>
  <si>
    <t>C.T. MUNICIPALIDAD DE CRUCETA</t>
  </si>
  <si>
    <t>C.T. CONCEJO DISTRITAL ANANEA</t>
  </si>
  <si>
    <t>C.T. CONCEJO DISTRITAL MOHO</t>
  </si>
  <si>
    <t>C.T. CONCESO DISTRITAL ASILLO</t>
  </si>
  <si>
    <t>C.T. CONSEJO DISTRITAL TILALI</t>
  </si>
  <si>
    <t>C.T. CONSEJO DISTRITAL ZEPITA</t>
  </si>
  <si>
    <t>C. H. SAN MARCOS</t>
  </si>
  <si>
    <t>C.T. AWAJUN</t>
  </si>
  <si>
    <t>C.T. CAMPANILLA</t>
  </si>
  <si>
    <t>C.T. DISTRITO DE PUEBLO LIBRE</t>
  </si>
  <si>
    <t>C.T. HUICUNGO</t>
  </si>
  <si>
    <t>C.T. NARANJILLO</t>
  </si>
  <si>
    <t>C.T. PALESTINA</t>
  </si>
  <si>
    <t>C.T. PONGO DE CAYNARACHI</t>
  </si>
  <si>
    <t>C.T. PORVENIR</t>
  </si>
  <si>
    <t>C.T. SHAMPUYACU</t>
  </si>
  <si>
    <t>C.T. VISTA ALEGRE</t>
  </si>
  <si>
    <t>C.T. AGUA BLANCA</t>
  </si>
  <si>
    <t>C.T. EL ESLABÓN</t>
  </si>
  <si>
    <t>C.T. HUIMBAYOC</t>
  </si>
  <si>
    <t>C.T. LA HUARPIA</t>
  </si>
  <si>
    <t>C.T. NARANJOS</t>
  </si>
  <si>
    <t>C.T. PACAYZAPA</t>
  </si>
  <si>
    <t>C.T. SAN HILARIÓN</t>
  </si>
  <si>
    <t>C.T. ZAPATERO</t>
  </si>
  <si>
    <t>C.T. CASERIO BELLA FLOR</t>
  </si>
  <si>
    <t>C.T. CASERIO HUIPOCA</t>
  </si>
  <si>
    <t>C.T. CASERIO NESHUYA</t>
  </si>
  <si>
    <t>C.T. CASERIO PUERTO ALEGRE</t>
  </si>
  <si>
    <t>C.T. CASERIO SAN FRANCISCO</t>
  </si>
  <si>
    <t>C.T. CASERIO VON HUMBOLDT</t>
  </si>
  <si>
    <t>C.T. MUNICIPALIDAD DE CAMPO VERDE</t>
  </si>
  <si>
    <t>C.T. MUNICIPALIDAD DE ATALAYA</t>
  </si>
  <si>
    <t>C.T. MUNICIPALIDAD DE CURIMANA</t>
  </si>
  <si>
    <t>C.T. MUNICIPALIDAD DE IPARIA</t>
  </si>
  <si>
    <t>C.T. MUNICIPALIDAD DE IRAZOLA</t>
  </si>
  <si>
    <t>C.T. MUNICIPALIDAD DE MASISEA</t>
  </si>
  <si>
    <t xml:space="preserve">C.T. MUNICIPALIDAD DE NUEVA REQUENA </t>
  </si>
  <si>
    <t>C.T. MUNICIPALIDAD DE SEPAHUA</t>
  </si>
  <si>
    <t>C.T. MUNICIPALIDAD DE TASHITEA</t>
  </si>
  <si>
    <t>C.T. MUNICIPALIDAD DISTRITAL DE YURUA</t>
  </si>
  <si>
    <t>C.T. MUNICIPALIDAD PROVINCIAL DE PURUS</t>
  </si>
  <si>
    <t>C.T. MUNICIPALIDAD TAHUANIA - NUEVA ITALIA</t>
  </si>
  <si>
    <t>C.T. MUNICIPALIDAD TAHUANIA - SAN JOSÉ</t>
  </si>
  <si>
    <t>C.T. MUNICIPALIDAD TAHUANIA - SEMPAYA</t>
  </si>
  <si>
    <t>C. T. SAPOSOA</t>
  </si>
  <si>
    <t>C. T. SHANAO</t>
  </si>
  <si>
    <t>C. T. SHATOJA</t>
  </si>
  <si>
    <t>C. T. TINGO DE PONAZA</t>
  </si>
  <si>
    <t>C. T. CHAZUTA</t>
  </si>
  <si>
    <t>C. T. NUEVA CAJAMARCA</t>
  </si>
  <si>
    <t>C. T. SACANCHE</t>
  </si>
  <si>
    <t>C.E. PTO. MALABRIGO</t>
  </si>
  <si>
    <t>TE</t>
  </si>
  <si>
    <t>C.T. YAUTAN</t>
  </si>
  <si>
    <t>G.T. MARCA</t>
  </si>
  <si>
    <t>G.T. CHALAMARCA</t>
  </si>
  <si>
    <t>G.T. ICAMANCHE</t>
  </si>
  <si>
    <t>G.T. LLAPA</t>
  </si>
  <si>
    <t>G.T. SAUCEPAMPA</t>
  </si>
  <si>
    <t>G.T. AURAHUA</t>
  </si>
  <si>
    <t>G.T. CHUPAMARCA</t>
  </si>
  <si>
    <t>G.T. HONORIA</t>
  </si>
  <si>
    <t>C.E. MARCONA</t>
  </si>
  <si>
    <t>G.T. HUANCANO</t>
  </si>
  <si>
    <t>G.T. SAN LUIS DE SHUARO</t>
  </si>
  <si>
    <t>C.T. BOLIVAR</t>
  </si>
  <si>
    <t>C.H. HONGOS I ETAPA</t>
  </si>
  <si>
    <t>C.H. QUINCHES</t>
  </si>
  <si>
    <t>C.H. SANTA LEONOR</t>
  </si>
  <si>
    <t>G.T. CAJATAMBO</t>
  </si>
  <si>
    <t>G.T. YAUYOS</t>
  </si>
  <si>
    <t>G.T. LABERINTO</t>
  </si>
  <si>
    <t>C.H. FRIAS</t>
  </si>
  <si>
    <t>C.H. HUARMACA</t>
  </si>
  <si>
    <t>C.T. LANCOES</t>
  </si>
  <si>
    <t>C.T. LOS ENCUENTROS DE PILARES</t>
  </si>
  <si>
    <t>C.T. PARACHIQUE</t>
  </si>
  <si>
    <t>C.H. MACUSANI</t>
  </si>
  <si>
    <t>G.T. AMANTANI</t>
  </si>
  <si>
    <t>G.T. CARASO</t>
  </si>
  <si>
    <t>G.T. LARAQUERI</t>
  </si>
  <si>
    <t>G.T. MAZO CRUZ</t>
  </si>
  <si>
    <t>G.T. UCHIZA</t>
  </si>
  <si>
    <t>C.T. CAÑAVERAL / CASITAS</t>
  </si>
  <si>
    <t>G.T. BELLA FLOR</t>
  </si>
  <si>
    <t>G.T. CAMPOVERDE</t>
  </si>
  <si>
    <t>G.T. SAN ALEJANDRO</t>
  </si>
  <si>
    <t>C.H. TAMBOBAMBA</t>
  </si>
  <si>
    <t>C.H. DE CHIVAY</t>
  </si>
  <si>
    <t>C.H. DE TUTI</t>
  </si>
  <si>
    <t>C.H. DE CAYLLOMA</t>
  </si>
  <si>
    <t>C.H. DE LUCANAS</t>
  </si>
  <si>
    <t>C.H. DE SORAS</t>
  </si>
  <si>
    <t>C.H. DE YUNGAPATA</t>
  </si>
  <si>
    <t>C.H. DE CAUDAY</t>
  </si>
  <si>
    <t>C.H. DE COLASAY</t>
  </si>
  <si>
    <t>C.H. DE CONCHÁN</t>
  </si>
  <si>
    <t>C.H. DE CHADÍN</t>
  </si>
  <si>
    <t>C.H. DE HUALGAYOC</t>
  </si>
  <si>
    <t>C.H. DE SAYAMUD</t>
  </si>
  <si>
    <t>C.H. DE SANTO TOMÁS</t>
  </si>
  <si>
    <t>C.H. DE PACCHA</t>
  </si>
  <si>
    <t>C.H. DE YURACYACU</t>
  </si>
  <si>
    <t>C.H. TRES CRUCES</t>
  </si>
  <si>
    <t>C.H. DE MONTAÑEZA</t>
  </si>
  <si>
    <t>C.H. DE HUACRACHUCO</t>
  </si>
  <si>
    <t>C.H. DE BOLIVAR</t>
  </si>
  <si>
    <t>C.H. DE PATAZ</t>
  </si>
  <si>
    <t>C.H. DE OMATE</t>
  </si>
  <si>
    <t>C.H. DE PUQUINA</t>
  </si>
  <si>
    <t>C.H. DE SAN CRISTOBAL</t>
  </si>
  <si>
    <t>C.H. DE HUACHÓN</t>
  </si>
  <si>
    <t>C.H. UNTUCA QUIACA</t>
  </si>
  <si>
    <t>C.H. DE AYAPATA</t>
  </si>
  <si>
    <t>C.H. DE CUYO CUYO</t>
  </si>
  <si>
    <t>C.H. DE OLLACHEA</t>
  </si>
  <si>
    <t>C.H. PHARA</t>
  </si>
  <si>
    <t>C.H. DE NARANJOS</t>
  </si>
  <si>
    <t>C.T. PLANTA MOLLENDO</t>
  </si>
  <si>
    <t>C.T. PLANTA SAMANCO</t>
  </si>
  <si>
    <t>C.T. EL SANTA</t>
  </si>
  <si>
    <t>C.T. ALIMENTOS MARÍTIMOS</t>
  </si>
  <si>
    <t>C.T. NUEVA CALIFORNIA</t>
  </si>
  <si>
    <t>C.T. SANTO TORIBIO</t>
  </si>
  <si>
    <t>C.T. COMPAÑÍA PERUANA DEL AZÚCAR S.A.</t>
  </si>
  <si>
    <t>C.T. PESQUERA SARIMON</t>
  </si>
  <si>
    <t>C.T. PESQUERA CAROLINA</t>
  </si>
  <si>
    <t>C.T. PESQUERA CAROLINA - HUARMEY</t>
  </si>
  <si>
    <t>C.T. CORPORACIÓN DEL MAR</t>
  </si>
  <si>
    <t>C.T. CORPORACIÓN FISH PROTEIN</t>
  </si>
  <si>
    <t>C.T. PESQUERA RIBAR</t>
  </si>
  <si>
    <t>C.T. PESQUERA MAUI</t>
  </si>
  <si>
    <t>C.T. ENVASADORA EXPORT - PLANTA SAMANCO</t>
  </si>
  <si>
    <t>C.T. POLARIS</t>
  </si>
  <si>
    <t>C.T. ISLAY-MEIGGS</t>
  </si>
  <si>
    <t>C.T. ISLAY-ZONA IND.</t>
  </si>
  <si>
    <t>C.T. SIPESA-CHIMBOTE</t>
  </si>
  <si>
    <t>C.T. PESCA CONSERVAS Y DERIVADOS</t>
  </si>
  <si>
    <t>C.T. ACUARIUS</t>
  </si>
  <si>
    <t>C.T. PESQUERA ARCO IRIS</t>
  </si>
  <si>
    <t>C.T. EXALMAR</t>
  </si>
  <si>
    <t>C.T. PIANGESA CHIMBOTE</t>
  </si>
  <si>
    <t>C.T. PIANGESA HUARMEY</t>
  </si>
  <si>
    <t>C.T. PESQUERA MARCO POLO</t>
  </si>
  <si>
    <t>C.T. PESQUERA SAN FERMÍN CHIMBOTE</t>
  </si>
  <si>
    <t>C.T. PESQUERA VISTA FLORIDA</t>
  </si>
  <si>
    <t>C.T. PROFISH</t>
  </si>
  <si>
    <t>C.T. RAMA FIBRA</t>
  </si>
  <si>
    <t>C.H. RAUL VIZCARRA SMITH</t>
  </si>
  <si>
    <t>C.T. SERVICIOS DE EMBARQUE</t>
  </si>
  <si>
    <t>C.T. SIDERPERU</t>
  </si>
  <si>
    <t>C.T. STARFISH</t>
  </si>
  <si>
    <t>C.T. ENAPU-AREQUIPA</t>
  </si>
  <si>
    <t>C.T. SIPESA-ATICO</t>
  </si>
  <si>
    <t>C.T. SIPESA-MATARANI</t>
  </si>
  <si>
    <t>C.T. SIPESA-MOLLENDO</t>
  </si>
  <si>
    <t>C.T. CASA FUERZA</t>
  </si>
  <si>
    <t>C.H. SOCOSANI-AREQUIPA</t>
  </si>
  <si>
    <t>C.T. SOCOSANI</t>
  </si>
  <si>
    <t>Yura S.A.</t>
  </si>
  <si>
    <t>C.H. ALGAMARCA</t>
  </si>
  <si>
    <t>C.H. TAMBOMAYO (MINI CENTRAL)</t>
  </si>
  <si>
    <t>C.H. TRINIDAD</t>
  </si>
  <si>
    <t>C.H. COCLA</t>
  </si>
  <si>
    <t>C.H. TEJIDOS URCOS</t>
  </si>
  <si>
    <t>C.T. JARDINES DE TE</t>
  </si>
  <si>
    <t>C.T. PROGRESO</t>
  </si>
  <si>
    <t>C.T. OTUMA</t>
  </si>
  <si>
    <t>C.T. EPESCA</t>
  </si>
  <si>
    <t>C.T. SIPESA-PISCO</t>
  </si>
  <si>
    <t>C.T. PIANGESA ICA</t>
  </si>
  <si>
    <t>C.T. AGROPECUARIA CHIMU - ENGORDE GRANJA</t>
  </si>
  <si>
    <t>C.T. AGROPECUARIA CHIMU - GRANJA</t>
  </si>
  <si>
    <t>C.T. AGROPECUARIA CHIMU - INCUBADORA</t>
  </si>
  <si>
    <t>C.T. AGROPECUARIA CHIMU - MOLINO</t>
  </si>
  <si>
    <t>C.T. PESQUERA MAURICE</t>
  </si>
  <si>
    <t>C.T. PLANTA 2-TRUJILLO</t>
  </si>
  <si>
    <t>C.T. SIPESA-CHICAMA N°1</t>
  </si>
  <si>
    <t>C.T. SIPESA-CHICAMA N°2</t>
  </si>
  <si>
    <t>C.T. MULTISERVICIOS PESQUEROS</t>
  </si>
  <si>
    <t>C.T. NORSAC</t>
  </si>
  <si>
    <t>C.T. PIANGESA ASCOPE</t>
  </si>
  <si>
    <t>C.T. AGRODERIVADOS</t>
  </si>
  <si>
    <t>C.T. AGROPROCESADORA</t>
  </si>
  <si>
    <t>C.T. CODAVYSE</t>
  </si>
  <si>
    <t>C.T. COMERCIAL NUEVO HORIZONTE</t>
  </si>
  <si>
    <t>C.T. TURBINAS-PLANTA FUERZA</t>
  </si>
  <si>
    <t>C.T. CASA FUERZA-FABRICA</t>
  </si>
  <si>
    <t>C.T. LA ABEJA</t>
  </si>
  <si>
    <t>C.T. LA TEJERSA</t>
  </si>
  <si>
    <t>C.T. LIMES</t>
  </si>
  <si>
    <t>C.T. MARAÑÓN</t>
  </si>
  <si>
    <t>C.T. FUNDO POTRERO</t>
  </si>
  <si>
    <t>C.T. PURINA - LIMA</t>
  </si>
  <si>
    <t>C.T. AGROALPESA</t>
  </si>
  <si>
    <t>C.T. AGROPECUARIA SAN FELIPE</t>
  </si>
  <si>
    <t>C.T. ALIANZA COMERCIAL</t>
  </si>
  <si>
    <t>C.T. CEPER</t>
  </si>
  <si>
    <t>C.T. CEPERSA</t>
  </si>
  <si>
    <t>C.T. PLANTA 1-LOS OLIVOS</t>
  </si>
  <si>
    <t>C.T. PLANTA 5-LOS HORNOS</t>
  </si>
  <si>
    <t>C.T. EMBUTIDOS HUARAL</t>
  </si>
  <si>
    <t>C.T. FIJESA</t>
  </si>
  <si>
    <t>C.T. CENTRO PAPELERO</t>
  </si>
  <si>
    <t>C.T. GRUNEPA-CHANCAY</t>
  </si>
  <si>
    <t>C.T. INDUMAR</t>
  </si>
  <si>
    <t>C.T. PLANTA FUERZA N°1</t>
  </si>
  <si>
    <t>C.T. PLANTA FUERZA N°2</t>
  </si>
  <si>
    <t>C.T. LIMA CAUCHO</t>
  </si>
  <si>
    <t>C.T. MOBIL OIL</t>
  </si>
  <si>
    <t>C.T. POLAR CHANCAY</t>
  </si>
  <si>
    <t>C.T. PESQUERA SAN FERMÍN CHANCAY</t>
  </si>
  <si>
    <t>C.T. PESQUEROS PERUANOS CHANCAY</t>
  </si>
  <si>
    <t>C.T. REMESA ASTILLEROS</t>
  </si>
  <si>
    <t>C.T. SHELL LUBRICANTES</t>
  </si>
  <si>
    <t>C.T. JICAMARCA</t>
  </si>
  <si>
    <t>C.T. BAKER HUGHES</t>
  </si>
  <si>
    <t>C.T. LA SELVA</t>
  </si>
  <si>
    <t>C.T. ESTACIÓN NAVAL</t>
  </si>
  <si>
    <t>C.T. IND. IQUITOS</t>
  </si>
  <si>
    <t>C.T. AUSTRAL GROUP - PAITA</t>
  </si>
  <si>
    <t>C.T. PESQUERA ESTRELLA</t>
  </si>
  <si>
    <t>C.T. SIPESA-PAITA</t>
  </si>
  <si>
    <t>C.T. IND. DARUMA</t>
  </si>
  <si>
    <t>C.T. MERCANTILE PERÚ OIL</t>
  </si>
  <si>
    <t>C.T. OPESA</t>
  </si>
  <si>
    <t>C.T. EL ALTO</t>
  </si>
  <si>
    <t>C.T. PETREX MOVIL</t>
  </si>
  <si>
    <t>C.T. BATERÍA 341</t>
  </si>
  <si>
    <t>C.T. PLANTA DE FUERZA SKYTOP I</t>
  </si>
  <si>
    <t>C.T. PRODUCTOS MARINOS PIURA</t>
  </si>
  <si>
    <t>C.T. ESTACIÓN DE GENERADORES FOLCHE</t>
  </si>
  <si>
    <t>C.T. SCHLUMBERGER OILFIELD</t>
  </si>
  <si>
    <t>C.T. CECOVASA</t>
  </si>
  <si>
    <t xml:space="preserve">C.T. CEMENTOS SUR </t>
  </si>
  <si>
    <t>C.T. MINERA ANANEA</t>
  </si>
  <si>
    <t>C.T. MINA REGINA</t>
  </si>
  <si>
    <t>C.T. SAN ANTONIO DE POTO</t>
  </si>
  <si>
    <t>C.T. PROYECTO PAMPA</t>
  </si>
  <si>
    <t>C.T. ACQUATUMBES - CAMPO 1</t>
  </si>
  <si>
    <t>C.T. ACQUATUMBES - PLANTA</t>
  </si>
  <si>
    <t>C.T. AQUAFARM</t>
  </si>
  <si>
    <t xml:space="preserve">C.T. BIOLTECSA - PLANTA MANCORA </t>
  </si>
  <si>
    <t>C.T. BIOLTECSA - PLANTA PANAMERICANA NORTE</t>
  </si>
  <si>
    <t>C.T. BIOLTECSA - PLANTA PLAYA HERMOSA</t>
  </si>
  <si>
    <t>C.T. CONGELADOS Y FRESCOS</t>
  </si>
  <si>
    <t>C.T. LANGOSTINERA TUMPIS</t>
  </si>
  <si>
    <t>C.T. RINYSA-PLANTA 1</t>
  </si>
  <si>
    <t>C.T. RINYSA-PLANTA 2</t>
  </si>
  <si>
    <t>C.T. EMPACADORA NAUTILUS</t>
  </si>
  <si>
    <t>C.T. HIELOSA</t>
  </si>
  <si>
    <t>C.T. DOMINGO RODAS</t>
  </si>
  <si>
    <t>C.T. LA BOCANA</t>
  </si>
  <si>
    <t>C.T. MOLINO LA CRUZ</t>
  </si>
  <si>
    <t>C.T. PROMANORSA</t>
  </si>
  <si>
    <t>C.T. AGROCINSA</t>
  </si>
  <si>
    <t>C.T. ALFONSO VELASQUEZ</t>
  </si>
  <si>
    <t>C.T. ALFONSO VELASQUEZ - FCA. DE HIELO</t>
  </si>
  <si>
    <t>C.T. CANTEC</t>
  </si>
  <si>
    <t>C.T. SANTA ADELA</t>
  </si>
  <si>
    <t>C.T. CONSERVERA EL PILAR</t>
  </si>
  <si>
    <t>C.T. PESQUERO ARTESANAL CULEBRAS</t>
  </si>
  <si>
    <t>C.T. NADIA DENISSE</t>
  </si>
  <si>
    <t>C.T. TUCCHISA</t>
  </si>
  <si>
    <t>C.T. FÁBRICAS DE PROTEÍNAS</t>
  </si>
  <si>
    <t>C.T. GERENCIA REPRESENTACIONES</t>
  </si>
  <si>
    <t>C.T. INPESCO</t>
  </si>
  <si>
    <t>C.T. INSTALACIONES ELECTROMECÁNICAS</t>
  </si>
  <si>
    <t>C.T. INVERSIONES PESQUERAS</t>
  </si>
  <si>
    <t>C.T. RIGEL</t>
  </si>
  <si>
    <t>C.T. J.C. ASTILLEROS</t>
  </si>
  <si>
    <t>C.T. JADRAN</t>
  </si>
  <si>
    <t>C.T. PACÍFICO SEIPHEN</t>
  </si>
  <si>
    <t>C.T. FÁBRICA DE HIELO</t>
  </si>
  <si>
    <t>C.T. FRIO CASMA S.R.L.</t>
  </si>
  <si>
    <t>C.T. PRODUCTOS MARINOS ANCASH</t>
  </si>
  <si>
    <t>C.T. PESQUEROS PERUANOS CHIMBOTE</t>
  </si>
  <si>
    <t>C.T. SAN DIONICIOS</t>
  </si>
  <si>
    <t>C.T. UNIÓN OLEAGINOSA</t>
  </si>
  <si>
    <t>C.T. ALPALANA</t>
  </si>
  <si>
    <t>C.T. ALPALANA HILANDERÍA</t>
  </si>
  <si>
    <t>C.T. ALPALANA TINTORERÍA</t>
  </si>
  <si>
    <t>C.T. ELSA - AREQUIPA</t>
  </si>
  <si>
    <t>Inca Tops S.A.</t>
  </si>
  <si>
    <t>C.T. INCALPACA</t>
  </si>
  <si>
    <t>C.T. LAIVE</t>
  </si>
  <si>
    <t>C.T. MANUFACTURAS DEL SUR</t>
  </si>
  <si>
    <t>C.T. PRAXAIR</t>
  </si>
  <si>
    <t>C.T. PRODUCTORAS AGRARIOS</t>
  </si>
  <si>
    <t>C.T. PRODUCTOS DEL SUR</t>
  </si>
  <si>
    <t>C.T. SACOS DEL SUR</t>
  </si>
  <si>
    <t>C.H. YUMAHUAL</t>
  </si>
  <si>
    <t>C.H. HUACATAZ</t>
  </si>
  <si>
    <t>C.H. ATAHUALPA</t>
  </si>
  <si>
    <t>C.H. EL TINTE</t>
  </si>
  <si>
    <t>C.T. CAJAMARQUINA</t>
  </si>
  <si>
    <t>C.T. COCLA</t>
  </si>
  <si>
    <t>C.T. LA REYNA</t>
  </si>
  <si>
    <t>C.T. ELSA - CUZCO</t>
  </si>
  <si>
    <t>C.T. ENACO CUZCO</t>
  </si>
  <si>
    <t>C.T. ENACO YANATILE</t>
  </si>
  <si>
    <t>C.T. LA UNIÓN</t>
  </si>
  <si>
    <t>C.T. MADERERA FRETEL</t>
  </si>
  <si>
    <t>C.T. KUENNEN Y DUANNE</t>
  </si>
  <si>
    <t>C.T. APEISA</t>
  </si>
  <si>
    <t>C.T. EMBOTELLADORA ICA</t>
  </si>
  <si>
    <t>C.T. OLEAGINOSA ICA</t>
  </si>
  <si>
    <t>C.T. COPEXA - BEST PERÚ</t>
  </si>
  <si>
    <t>C.T. SANTA MARTHA</t>
  </si>
  <si>
    <t>C.T. CORPORACIÓN MOLINERA</t>
  </si>
  <si>
    <t>C.T. ELSA - ICA</t>
  </si>
  <si>
    <t>C.T. HOJA REDONDA</t>
  </si>
  <si>
    <t>C.T. PLANTA II-SAN CRISTOBAL</t>
  </si>
  <si>
    <t>C.T. TACAMA</t>
  </si>
  <si>
    <t>C.T. DEL CENTRO</t>
  </si>
  <si>
    <t>C.T. AVICOLA EL ROCÍO - CAMAL</t>
  </si>
  <si>
    <t>C.T. AVICOLA EL ROCÍO - INCUBADORA</t>
  </si>
  <si>
    <t>C.T. AVICOLA EL ROCÍO - MOLINO</t>
  </si>
  <si>
    <t>C.T. AVICOLA EL ROCÍO - PLANTA ILSA</t>
  </si>
  <si>
    <t>C.T. CAMAL SAN FRANCISCO</t>
  </si>
  <si>
    <t>C.T. CURTIEMBRE CHIMÚ</t>
  </si>
  <si>
    <t>C.T. DANPER</t>
  </si>
  <si>
    <t>C.T. RAZZETO</t>
  </si>
  <si>
    <t>C.T. ENRIQUE CASSINELLI</t>
  </si>
  <si>
    <t>C.T. COGORNO TRUJILLO</t>
  </si>
  <si>
    <t>C.T. HIELERA MILAGROS</t>
  </si>
  <si>
    <t>C.T. HIELOS CASSINELLI</t>
  </si>
  <si>
    <t>C.T. AÑAÑOS</t>
  </si>
  <si>
    <t>C.T. IND. CARTAVIO</t>
  </si>
  <si>
    <t>C.T. INDUSTRIAS DEL LATÓN</t>
  </si>
  <si>
    <t>C.T. ITALMAR</t>
  </si>
  <si>
    <t>C.T. MOLINO TRUJILLO</t>
  </si>
  <si>
    <t>C.T. PLANTA DE GALLETAS TRUJILLO</t>
  </si>
  <si>
    <t>C.T. MOLINO EL CHOLO</t>
  </si>
  <si>
    <t>C.T. MOLINO IRIS</t>
  </si>
  <si>
    <t>C.T. MOLINO LA PERLA - ALIMENTOS</t>
  </si>
  <si>
    <t>C.T. MOLINO LA PERLA - INCUBADORA</t>
  </si>
  <si>
    <t>C.T. NORPACK</t>
  </si>
  <si>
    <t>C.T. PREMOLDEADOS DE CONCRETO</t>
  </si>
  <si>
    <t>C.T. SOCONSA</t>
  </si>
  <si>
    <t>C.T. TABLEROS PERUANOS</t>
  </si>
  <si>
    <t>C.T. TALSA</t>
  </si>
  <si>
    <t>C.T. YUGO</t>
  </si>
  <si>
    <t>C.T. LA CONCORDIA</t>
  </si>
  <si>
    <t>C.T. SOL GAS - LAMBAYEQUE</t>
  </si>
  <si>
    <t>C.T. CORPESCA</t>
  </si>
  <si>
    <t>C.T. MOLINO SAN NICOLAS</t>
  </si>
  <si>
    <t>C.T. EMBOTELLADORA LAMBAYEQUE</t>
  </si>
  <si>
    <t>C.T. ELSA - CHICLAYO</t>
  </si>
  <si>
    <t>C.T. FRÍO Y SERVICIOS</t>
  </si>
  <si>
    <t>C.T. VIRGEN DEL CARMEN</t>
  </si>
  <si>
    <t>C.T. CHICLAYO</t>
  </si>
  <si>
    <t>C.T. PERHUSAC</t>
  </si>
  <si>
    <t>C.T. SAN PEDRO</t>
  </si>
  <si>
    <t>C.T. PROCESADORA</t>
  </si>
  <si>
    <t>C.T. SAN ROQUE</t>
  </si>
  <si>
    <t>C.T. ABRASIVOS</t>
  </si>
  <si>
    <t>C.T. AGA - LIMA</t>
  </si>
  <si>
    <t>C.T. AGP</t>
  </si>
  <si>
    <t>C.T. ALIMENTOS Y PRODUCTOS</t>
  </si>
  <si>
    <t>C.T. AMBROSOLI</t>
  </si>
  <si>
    <t>C.T. ANTARTIC</t>
  </si>
  <si>
    <t>C.T. UNIQUE</t>
  </si>
  <si>
    <t>C.T. ARTESCO</t>
  </si>
  <si>
    <t>C.T. BASA</t>
  </si>
  <si>
    <t>C.T. BEIERSDORF</t>
  </si>
  <si>
    <t>C.T. BOYLES BROS DIAMANTINA</t>
  </si>
  <si>
    <t>C.T. PLANTA LURÍN</t>
  </si>
  <si>
    <t>C.T. PEPSI</t>
  </si>
  <si>
    <t>C.T. INDUSTRIAL NUEVO MUNDO</t>
  </si>
  <si>
    <t>C.T. INDUSTRIAL ROMOSA</t>
  </si>
  <si>
    <t>C.T. VIDRIOS DEL PERÚ</t>
  </si>
  <si>
    <t>C.T. MARMOLES</t>
  </si>
  <si>
    <t>C.T. REX</t>
  </si>
  <si>
    <t>C.T. CLARIANT</t>
  </si>
  <si>
    <t>C.T. COLDEX</t>
  </si>
  <si>
    <t>C.T. TEXTIMAX</t>
  </si>
  <si>
    <t>C.T. CONSORCIO SAN MARTÍN</t>
  </si>
  <si>
    <t>C.T. GRÁFICA NAVARRETE</t>
  </si>
  <si>
    <t>C.T. INFARMASA</t>
  </si>
  <si>
    <t>C.T. REYMATICS</t>
  </si>
  <si>
    <t>C.T. CURTIEMBRE LA COLONIAL</t>
  </si>
  <si>
    <t>C.T. DELCROSA</t>
  </si>
  <si>
    <t>C.T. DONOFRIO</t>
  </si>
  <si>
    <t>C.T. DUOTEX</t>
  </si>
  <si>
    <t>C.T. COCA COLA</t>
  </si>
  <si>
    <t>C.T. COGORNO</t>
  </si>
  <si>
    <t>C.T. EL SOL</t>
  </si>
  <si>
    <t>C.T. GASEOSAS HUACHO</t>
  </si>
  <si>
    <t>C.T. WALTER BRAEDT</t>
  </si>
  <si>
    <t>C.T. LA BELLOTA</t>
  </si>
  <si>
    <t>C.T. FANAPLAST</t>
  </si>
  <si>
    <t>C.T. TEXTIL AMAZONAS</t>
  </si>
  <si>
    <t>C.T. FAMIA</t>
  </si>
  <si>
    <t>C.T. FIMA</t>
  </si>
  <si>
    <t>C.T. FINO TEXTIL</t>
  </si>
  <si>
    <t>C.T. FLEXO PLAST</t>
  </si>
  <si>
    <t>Freno S.A.</t>
  </si>
  <si>
    <t>C.T. FRIGORÍFICO LA COLONIAL</t>
  </si>
  <si>
    <t>C.T. FUMASA</t>
  </si>
  <si>
    <t>C.T. FUNDICIÓN</t>
  </si>
  <si>
    <t>C.T. FUNDICIÓN VENTANILLA</t>
  </si>
  <si>
    <t>C.T. GALPI</t>
  </si>
  <si>
    <t>C.T. HAUG</t>
  </si>
  <si>
    <t>C.T. HIDROSTAL</t>
  </si>
  <si>
    <t>C.H. HORNOS ELÉCTRICOS</t>
  </si>
  <si>
    <t>C.T. IDIESA</t>
  </si>
  <si>
    <t>C.T. INAGRO</t>
  </si>
  <si>
    <t>Indeco S.A.</t>
  </si>
  <si>
    <t>C.T. INDECO</t>
  </si>
  <si>
    <t>C.T. INDUS</t>
  </si>
  <si>
    <t>C.T. INCOL</t>
  </si>
  <si>
    <t>C.T. ALPAMAYO</t>
  </si>
  <si>
    <t>C.T. BRAWNS</t>
  </si>
  <si>
    <t>C.T. HILANDERA</t>
  </si>
  <si>
    <t>C.T. CONFECCIÓN TEXTIL</t>
  </si>
  <si>
    <t>C.T. INDUSTRIAS INCORPORADAS</t>
  </si>
  <si>
    <t>C.T. PLANTA TINTORERÍA</t>
  </si>
  <si>
    <t>C.T. SANTA MARÍA</t>
  </si>
  <si>
    <t>C.T. VENCEDOR</t>
  </si>
  <si>
    <t>C.T. INTERQUÍMICA</t>
  </si>
  <si>
    <t>C.T. COMINDUSTRIA</t>
  </si>
  <si>
    <t>C.T. ITALMECÁNICA</t>
  </si>
  <si>
    <t>C.T. JHONSON &amp; JHONSON</t>
  </si>
  <si>
    <t>C.T. JOSFEL</t>
  </si>
  <si>
    <t>C.T. ABEEFE</t>
  </si>
  <si>
    <t>C.T. LEE FILTER</t>
  </si>
  <si>
    <t>C.T. MARMOLES Y GRANITOS</t>
  </si>
  <si>
    <t>C.T. MASUSHITA</t>
  </si>
  <si>
    <t>C.T. MEDIFARMA</t>
  </si>
  <si>
    <t>C.T. MILANOPLAST</t>
  </si>
  <si>
    <t>C.T. MOLINO EL TRIUNFO</t>
  </si>
  <si>
    <t>C.T. MOLITALIA</t>
  </si>
  <si>
    <t>C.T. ALIMENTOS CHANCAY</t>
  </si>
  <si>
    <t>C.T. PLANTA ALIMENTOS HUARAL</t>
  </si>
  <si>
    <t>C.T. PLANTA BENEFICIO DE AVES</t>
  </si>
  <si>
    <t>C.T. PLANTA INCUBACIÓN</t>
  </si>
  <si>
    <t>C.T. M.S.A.</t>
  </si>
  <si>
    <t>C.T. NEGOCIACIÓN LANERA</t>
  </si>
  <si>
    <t>C.T. NEGUSA CORP.</t>
  </si>
  <si>
    <t>C.T. OMIS</t>
  </si>
  <si>
    <t>C.T. PAVCO</t>
  </si>
  <si>
    <t>C.T. PRECOR</t>
  </si>
  <si>
    <t>C.T. PERUANA DE MOLDEADOS</t>
  </si>
  <si>
    <t>C.T. PERUPLAST</t>
  </si>
  <si>
    <t>C.T. PLÁSTICA</t>
  </si>
  <si>
    <t>C.T. PLÁSTICOS NACIONALES</t>
  </si>
  <si>
    <t>C.T. QUÍMICOS INDUSTRIALES</t>
  </si>
  <si>
    <t>C.T. REACTIVOS NACIONALES</t>
  </si>
  <si>
    <t>C.T. RECOLSA</t>
  </si>
  <si>
    <t>C.T. RED STAR</t>
  </si>
  <si>
    <t>C.T. RENOVA</t>
  </si>
  <si>
    <t>C.T. REYEMSA</t>
  </si>
  <si>
    <t>C.T. SAN MIGUEL INDUSTRIAL</t>
  </si>
  <si>
    <t>C.T. SAVOY BRANDS</t>
  </si>
  <si>
    <t>C.T. SAGA SAN ISIDRO</t>
  </si>
  <si>
    <t>C.T. SAGA SAN MIGUEL</t>
  </si>
  <si>
    <t>C.T. OTTO KUNZ-CHANCAY</t>
  </si>
  <si>
    <t>C.T. SOLDADORAS ANDINAS</t>
  </si>
  <si>
    <t>C.T. TECNICA COMERCIAL</t>
  </si>
  <si>
    <t>C.T. TERCNOGAS</t>
  </si>
  <si>
    <t>C.T. TEXTIL SANTA ANITA</t>
  </si>
  <si>
    <t>C.T. FRUTO DEL TELAR</t>
  </si>
  <si>
    <t>C.T. TEXTILES POPULARES</t>
  </si>
  <si>
    <t>C.T. TICINO</t>
  </si>
  <si>
    <t>C.T. INDUSTRIAL SAN ANTONIO</t>
  </si>
  <si>
    <t>C.T. TUBOPLAST</t>
  </si>
  <si>
    <t>C.T. VINSA</t>
  </si>
  <si>
    <t>C.T. ZETA GAS</t>
  </si>
  <si>
    <t>C.T. CARBO GAS</t>
  </si>
  <si>
    <t>C.T. GRUPO AÉREO N°42</t>
  </si>
  <si>
    <t>C.T. G.V.SERVICIOS</t>
  </si>
  <si>
    <t>C.T. OXIGENO LORETO</t>
  </si>
  <si>
    <t>C.T.  TRISA</t>
  </si>
  <si>
    <t>C.T. TRIPLAY-ENCHAPES</t>
  </si>
  <si>
    <t>C.T. ARMADORES PESQUEROS</t>
  </si>
  <si>
    <t>C.T. ASTILLEROS PAITA</t>
  </si>
  <si>
    <t>C.T. CÍA. PERUANA DE GAS</t>
  </si>
  <si>
    <t>C.T. CONSORCIO PACÍFICO SUR</t>
  </si>
  <si>
    <t>C.T. CORPORACIÓN DEL MAR - PIURA</t>
  </si>
  <si>
    <t>C.T. EMBOTELLADORA RIVERA</t>
  </si>
  <si>
    <t>C.T. FT FISHING</t>
  </si>
  <si>
    <t>C.T. INDUSTRIAL PESQUERA STA. MONICA</t>
  </si>
  <si>
    <t>C.T. BARCAZA BB-1</t>
  </si>
  <si>
    <t>C.T. BARCAZA ELIZABETH</t>
  </si>
  <si>
    <t>C.T. BARCAZA MR. BOB</t>
  </si>
  <si>
    <t>C.T. BARCAZA PC-110</t>
  </si>
  <si>
    <t>C.T. BARCAZA SUSAN LYNN</t>
  </si>
  <si>
    <t>C.T. GULF SUPPLIER</t>
  </si>
  <si>
    <t>C.T. HIPPO</t>
  </si>
  <si>
    <t>C.T. LOBITOS EXPRESS</t>
  </si>
  <si>
    <t>C.T. MOLINERA INCA - PIURA</t>
  </si>
  <si>
    <t>C.T. SERVICIOS DE FRÍO</t>
  </si>
  <si>
    <t>C.T. EMBOTELLADORA FRONTERA</t>
  </si>
  <si>
    <t>C.T. EMBOTELLADORA JULIACA</t>
  </si>
  <si>
    <t>C.T. ELSA - PUNO</t>
  </si>
  <si>
    <t>C.T. EMBOTELLADORA TACNA</t>
  </si>
  <si>
    <t>C.T. LADRILLERA MARTOREL</t>
  </si>
  <si>
    <t>C.T. PLANTA LECHERA TACNA</t>
  </si>
  <si>
    <t>C.T. EMBOTELLADORA LA LORETANA</t>
  </si>
  <si>
    <t>C.T. EMBOTELLADORA SYSLEY</t>
  </si>
  <si>
    <t>C.T. GALVANIZADORA PERUANA</t>
  </si>
  <si>
    <t>C.T. INDUSTRIAL SELVA</t>
  </si>
  <si>
    <t>C.T. MADERAS PERUANAS</t>
  </si>
  <si>
    <t>C.T. TRIPLAY AMAZÓNICO</t>
  </si>
  <si>
    <t>C.T. GOODYEAR</t>
  </si>
  <si>
    <t>C.T. CHICAMA</t>
  </si>
  <si>
    <t xml:space="preserve">C.T. CHIMBOTE </t>
  </si>
  <si>
    <t>C.T. CHANCAY</t>
  </si>
  <si>
    <t>Residual 6</t>
  </si>
  <si>
    <t>Carbon</t>
  </si>
  <si>
    <t>Residual 500</t>
  </si>
  <si>
    <t>Gas natural</t>
  </si>
  <si>
    <t>Vapor</t>
  </si>
  <si>
    <t>Tipo de Recurso</t>
  </si>
  <si>
    <t>Empresa Explotadora Vinchos LTDA S.A.C.</t>
  </si>
  <si>
    <t>P.I. TOTAL</t>
  </si>
  <si>
    <t>PRODUCC. TOT</t>
  </si>
  <si>
    <t>Total SA</t>
  </si>
  <si>
    <t>Total SEIN</t>
  </si>
  <si>
    <t>(Varios elementos)</t>
  </si>
  <si>
    <t>Municipios, Comunidades,Caserios, ets. (*)</t>
  </si>
  <si>
    <t xml:space="preserve"> Total </t>
  </si>
  <si>
    <t>Notas</t>
  </si>
  <si>
    <t>C.T. RESERVA FRIA ILO</t>
  </si>
  <si>
    <t>Majes Arcus S.A.C.</t>
  </si>
  <si>
    <t>MAJES ARCUS</t>
  </si>
  <si>
    <t>Repartición Arcus S.A.C.</t>
  </si>
  <si>
    <t>REPARTICION ARCUS</t>
  </si>
  <si>
    <t>C.T. VILLACURI</t>
  </si>
  <si>
    <t>VOLVO PENTA &lt;G1&gt;</t>
  </si>
  <si>
    <t>C.T. SAN LORENZO</t>
  </si>
  <si>
    <t>VOLVO PENTA &lt;G2&gt;</t>
  </si>
  <si>
    <t>VOLVO PENTA &lt;G3&gt;</t>
  </si>
  <si>
    <t>Cat 3516 YAT00240</t>
  </si>
  <si>
    <t>Urpipata</t>
  </si>
  <si>
    <t>C.T. GRUPO MOVIL EMERGENCIA</t>
  </si>
  <si>
    <t>GR Paino S.A.C.</t>
  </si>
  <si>
    <t>PAINO</t>
  </si>
  <si>
    <t>C.E. HUAMBOS</t>
  </si>
  <si>
    <t>GR Taruca S.A.C.</t>
  </si>
  <si>
    <t>TARUCA</t>
  </si>
  <si>
    <t>C.E. DUNA</t>
  </si>
  <si>
    <t>PIEREN</t>
  </si>
  <si>
    <t>Peruana de Inversiones en Energía Renovables S.A.</t>
  </si>
  <si>
    <t>C.H. MANTA I</t>
  </si>
  <si>
    <t>C-3850-DG-002</t>
  </si>
  <si>
    <t>C2-3850-GE-001</t>
  </si>
  <si>
    <t>C2-3850-GE-002</t>
  </si>
  <si>
    <t>C2-3850-GE-003</t>
  </si>
  <si>
    <t>MOTIVATOR</t>
  </si>
  <si>
    <t>Colca Solar S.A.C.</t>
  </si>
  <si>
    <t>COLCA SOLAR</t>
  </si>
  <si>
    <t>C.S. YARUCAYA</t>
  </si>
  <si>
    <t>C.H. TUPURI</t>
  </si>
  <si>
    <t>C.T. TALLANCA</t>
  </si>
  <si>
    <t>COMATSU SAGD140P460</t>
  </si>
  <si>
    <t>CAT - C27</t>
  </si>
  <si>
    <t>CAT 3512 Gamma SR4</t>
  </si>
  <si>
    <t>Perkins M13224D</t>
  </si>
  <si>
    <t>Perkins M13633F</t>
  </si>
  <si>
    <t>VolvoModasa KGEV</t>
  </si>
  <si>
    <t>Cat 3516EG2W01042</t>
  </si>
  <si>
    <t>AG1-Cumm25334670</t>
  </si>
  <si>
    <t>AG2-Cumm25333738</t>
  </si>
  <si>
    <t>CUMMINS_3 C4500C</t>
  </si>
  <si>
    <t>Volv.Pent RVL-401</t>
  </si>
  <si>
    <t>Perkins2506A-E15TAG</t>
  </si>
  <si>
    <t>Perkins LPS3753S3-6</t>
  </si>
  <si>
    <t>Cat 3512 81Z19618</t>
  </si>
  <si>
    <t>GRUPO ELECTROGRENO</t>
  </si>
  <si>
    <t>170kW Luvegi</t>
  </si>
  <si>
    <t>LUVEGI DOOSAN</t>
  </si>
  <si>
    <t>COMMINS C900</t>
  </si>
  <si>
    <t>C.S. MAJES</t>
  </si>
  <si>
    <t>VIRGEN</t>
  </si>
  <si>
    <t>La Virgen S.A.C.</t>
  </si>
  <si>
    <t>C.H. LA VIRGEN</t>
  </si>
  <si>
    <t>NEXA ATACOCHA</t>
  </si>
  <si>
    <t>NEXA PORVENIR</t>
  </si>
  <si>
    <t>C.T. DRENAJE SECTOR MINA</t>
  </si>
  <si>
    <t>Alpayana S.A.</t>
  </si>
  <si>
    <t>ALPAYANA</t>
  </si>
  <si>
    <t>Inversiones San Borja S.A.</t>
  </si>
  <si>
    <t>SAN BORJA</t>
  </si>
  <si>
    <t>C.T. LA RAMBLA</t>
  </si>
  <si>
    <t>Minera Boroo Misquichilca S.A.</t>
  </si>
  <si>
    <t>BOROO</t>
  </si>
  <si>
    <t>C.T. LAGUNAS NORTE</t>
  </si>
  <si>
    <t>Suma de Energia
(GWh)</t>
  </si>
  <si>
    <t>Suma de PI 2021 OK</t>
  </si>
  <si>
    <t>COMBUSTIBLE</t>
  </si>
  <si>
    <t>RE</t>
  </si>
  <si>
    <t>(MW.h)</t>
  </si>
  <si>
    <t>EMPRESAS</t>
  </si>
  <si>
    <t>ENTREGAS</t>
  </si>
  <si>
    <t>RETIROS</t>
  </si>
  <si>
    <t>NETO</t>
  </si>
  <si>
    <t>AGRO INDUSTRIAL PARAMONGA</t>
  </si>
  <si>
    <t>CHINANGO S.A.C.</t>
  </si>
  <si>
    <t>EMPRESA DE GENERACION HUALLAGA</t>
  </si>
  <si>
    <t>EMPRESA DE GENERACION HUANZA</t>
  </si>
  <si>
    <t>ENEL GENERACION PERU S.A.A.</t>
  </si>
  <si>
    <t>ENEL GENERACION PIURA S.A.</t>
  </si>
  <si>
    <t>ENEL GREEN POWER PERU S.A.C</t>
  </si>
  <si>
    <t>FENIX POWER PERÚ</t>
  </si>
  <si>
    <t>INLAND ENERGY SAC</t>
  </si>
  <si>
    <t>KALLPA GENERACION S.A.</t>
  </si>
  <si>
    <t>LA VIRGEN</t>
  </si>
  <si>
    <t>MINERA CERRO VERDE</t>
  </si>
  <si>
    <t>MINERA CERRO VERDE - GU</t>
  </si>
  <si>
    <t>ORAZUL ENERGY PERÚ</t>
  </si>
  <si>
    <t>SHOUGESA</t>
  </si>
  <si>
    <t>STATKRAFT S.A</t>
  </si>
  <si>
    <t>Suma de ENTREGAS</t>
  </si>
  <si>
    <t>Suma de RETIROS</t>
  </si>
  <si>
    <t>C.S. AMANTANÍ</t>
  </si>
  <si>
    <t>C.T. AMANTANÍ</t>
  </si>
  <si>
    <t>Reserva fria</t>
  </si>
  <si>
    <t>enero</t>
  </si>
  <si>
    <t>Total Mercado Eléctrico</t>
  </si>
  <si>
    <t>3.6.3.2.5. Potencia instalada y producción de centrales térmicas según recurso utilizado (*)</t>
  </si>
  <si>
    <t>(*) Solo empresas que informan a la Dirección General de Electricidad del Ministerio de Energía y Minas.</t>
  </si>
  <si>
    <t>Petróleo y derivados</t>
  </si>
  <si>
    <t>Carbón mineral</t>
  </si>
  <si>
    <t>Otras fuentes</t>
  </si>
  <si>
    <t>Biomasa</t>
  </si>
  <si>
    <t>PI</t>
  </si>
  <si>
    <t>GWH</t>
  </si>
  <si>
    <t>Variable/ Año</t>
  </si>
  <si>
    <t>Nuclear</t>
  </si>
  <si>
    <t>Térmica no renovable (combustión)</t>
  </si>
  <si>
    <t>Térmica renovable (combustión)</t>
  </si>
  <si>
    <t>Fuentes renovables (no combustión)</t>
  </si>
  <si>
    <t>Hidro</t>
  </si>
  <si>
    <t>Geotermia</t>
  </si>
  <si>
    <t>Perkins1-JGAF5071</t>
  </si>
  <si>
    <t>CUM.1 25450043</t>
  </si>
  <si>
    <t>CUM.2 25449701</t>
  </si>
  <si>
    <t>CUM.3 25449964</t>
  </si>
  <si>
    <t>V. Penta TDA1642GE</t>
  </si>
  <si>
    <t>AKSA1 Perk 8151G</t>
  </si>
  <si>
    <t>AKSA2 Perk 8164G</t>
  </si>
  <si>
    <t>AKSA APD694V 6</t>
  </si>
  <si>
    <t>AGGREKO &lt;G5&gt;</t>
  </si>
  <si>
    <t>Cumm 2 QSK60-G6</t>
  </si>
  <si>
    <t>Cat83516BJYA00139</t>
  </si>
  <si>
    <t>Cat 3516 Alq</t>
  </si>
  <si>
    <t>Cat 3508 Alq</t>
  </si>
  <si>
    <t>Cat C15 CAR201439</t>
  </si>
  <si>
    <t>Vol.Pent TAD1642GEb</t>
  </si>
  <si>
    <t>Perkins MP460I</t>
  </si>
  <si>
    <t>Perkins 2506C</t>
  </si>
  <si>
    <t>V. Penta TAD1642GE</t>
  </si>
  <si>
    <t>COMMINS 925kW</t>
  </si>
  <si>
    <t>Perkins 2500</t>
  </si>
  <si>
    <t>BLOQUE1</t>
  </si>
  <si>
    <t>UNCEMP</t>
  </si>
  <si>
    <t>AJEPER</t>
  </si>
  <si>
    <t>AJINOM</t>
  </si>
  <si>
    <t>CALENE</t>
  </si>
  <si>
    <t>COLQSR</t>
  </si>
  <si>
    <t>FRENOS</t>
  </si>
  <si>
    <t>GLORIA</t>
  </si>
  <si>
    <t>INCTOP</t>
  </si>
  <si>
    <t>INDECO</t>
  </si>
  <si>
    <t>KIMCLA</t>
  </si>
  <si>
    <t>MOLITA</t>
  </si>
  <si>
    <t>MONDEL</t>
  </si>
  <si>
    <t>POMALC</t>
  </si>
  <si>
    <t>PRECOX</t>
  </si>
  <si>
    <t>QUIMIC</t>
  </si>
  <si>
    <t>SANFER</t>
  </si>
  <si>
    <t>SURPAK</t>
  </si>
  <si>
    <t>TINSUR</t>
  </si>
  <si>
    <t>YURASA</t>
  </si>
  <si>
    <t>APMTER</t>
  </si>
  <si>
    <t>HCSPAC</t>
  </si>
  <si>
    <t>Hydro Pátapo S.A.C.</t>
  </si>
  <si>
    <t>C.E. PUNTA LOMITAS</t>
  </si>
  <si>
    <t>C.T. REFINERIA TALARA</t>
  </si>
  <si>
    <t>Empresa Explotadora de Vinchos Ltda S.A.C.</t>
  </si>
  <si>
    <t>Unacem Peru S.A.</t>
  </si>
  <si>
    <t>C.T. PLANTA PAPUJUNE</t>
  </si>
  <si>
    <t>Ajeper S.A.</t>
  </si>
  <si>
    <t>C.T. AJE</t>
  </si>
  <si>
    <t>Ajinomoto del Peru S.A.</t>
  </si>
  <si>
    <t>C.T. AJINOMOTO</t>
  </si>
  <si>
    <t>C.T. INMACULADA</t>
  </si>
  <si>
    <t>C.T. BATEAS</t>
  </si>
  <si>
    <t>Cálidda Energía S.A.C.</t>
  </si>
  <si>
    <t>C.T. PURUCHUCO</t>
  </si>
  <si>
    <t>Minera Colquisiri S.A.</t>
  </si>
  <si>
    <t>C.T. MARIA TERESA</t>
  </si>
  <si>
    <t>C.T. FRENOSA</t>
  </si>
  <si>
    <t>Leche Gloria S.A.</t>
  </si>
  <si>
    <t>C.T. PLANTA GLORIA HUACHIPA</t>
  </si>
  <si>
    <t>C.T. PLANTA 1</t>
  </si>
  <si>
    <t>C.T. PLANTA 2</t>
  </si>
  <si>
    <t>C.T. PLANTA 04</t>
  </si>
  <si>
    <t>Kimberly Clark S.R.L.</t>
  </si>
  <si>
    <t>C.T. PLANTA PUP</t>
  </si>
  <si>
    <t>C.T. PLANTA SC</t>
  </si>
  <si>
    <t>Molitalia S.A.</t>
  </si>
  <si>
    <t>Mondelez Peru S.A.</t>
  </si>
  <si>
    <t>C.T. MONDELEZ</t>
  </si>
  <si>
    <t>Empresa Agroindustrial Pomalca S.A.A.</t>
  </si>
  <si>
    <t>C.T. POMALCA EL</t>
  </si>
  <si>
    <t>C.T. POMALCA TV</t>
  </si>
  <si>
    <t>Precotex S.A.</t>
  </si>
  <si>
    <t>C.T. PRECOTEX</t>
  </si>
  <si>
    <t>Compañia Quimica S.A.</t>
  </si>
  <si>
    <t>C.T. COMPAÑÍA QUIMICA</t>
  </si>
  <si>
    <t>San Fernando S.A.</t>
  </si>
  <si>
    <t>C.T. ALIMENTOS</t>
  </si>
  <si>
    <t>C.T. BENEFICIO</t>
  </si>
  <si>
    <t>C.T. IWANKO</t>
  </si>
  <si>
    <t>Surpack S.A.</t>
  </si>
  <si>
    <t>C.T. SURPACK</t>
  </si>
  <si>
    <t>Terminal Internacional del Sur S.A.</t>
  </si>
  <si>
    <t>C.T. TISUR</t>
  </si>
  <si>
    <t>C.T. PLANTA YURA</t>
  </si>
  <si>
    <t>YURA</t>
  </si>
  <si>
    <t>APM Terminals Callao S.A.</t>
  </si>
  <si>
    <t>C.T. PUERTO CALLAO</t>
  </si>
  <si>
    <t>Hotelera Costa del Pacifico S. A.</t>
  </si>
  <si>
    <t>C.T. COSTA DEL PACÍFICO</t>
  </si>
  <si>
    <t>Petroleos del Peru PETROPERU S.A. (1)</t>
  </si>
  <si>
    <t>(*) Sólo empresas informantes a diciembre 2022</t>
  </si>
  <si>
    <t>(*) Empresas informantes a diciembre 2022.</t>
  </si>
  <si>
    <t xml:space="preserve"> % P.I. : Es el porcentaje respecto a la potencia instalada total 2022</t>
  </si>
  <si>
    <t xml:space="preserve"> % P.B. : Es el porcentaje respecto a la producción de energía total 2022</t>
  </si>
  <si>
    <t>Suma de PE 2022 OK</t>
  </si>
  <si>
    <t>Suma de Producción 2022 GW.h</t>
  </si>
  <si>
    <t>(*) Solo empresas que informan a la DGE a diciembre 2022</t>
  </si>
  <si>
    <r>
      <t xml:space="preserve">(*) </t>
    </r>
    <r>
      <rPr>
        <sz val="12"/>
        <color indexed="8"/>
        <rFont val="Arial"/>
        <family val="2"/>
      </rPr>
      <t>Solo empresas que informan a la DGE a diciembre 2022</t>
    </r>
  </si>
  <si>
    <t>(* ) Solo empresas que informan a la DGE a diciembre 2022</t>
  </si>
  <si>
    <t>AGROINDUSTRIAS SAN JACINTO</t>
  </si>
  <si>
    <t>ATRIA ENERGÍA</t>
  </si>
  <si>
    <t>BIOENERGÍA DEL CHIRA</t>
  </si>
  <si>
    <t>CENTRALES SANTA ROSA</t>
  </si>
  <si>
    <t>ELÉCTRICA YANAPAMPA</t>
  </si>
  <si>
    <t>ELECTROPERÚ</t>
  </si>
  <si>
    <t>EMPRESA DE GENERACIÓN ELÉCTRICA CANCHAYLLO</t>
  </si>
  <si>
    <t>EMPRESA DE GENERACIÓN ELÉCTRICA RÍO BAÑOS</t>
  </si>
  <si>
    <t>EMPRESA DE GENERACIÓN ELÉCTRICA SANTA ANA</t>
  </si>
  <si>
    <t>EMPRESA DE GENERACIÓN HUALLAGA</t>
  </si>
  <si>
    <t>EMPRESA DE GENERACIÓN HUANZA</t>
  </si>
  <si>
    <t>EMPRESA ELÉCTRICA AGUA AZUL</t>
  </si>
  <si>
    <t>EMPRESA ELÉCTRICA RIO DOBLE</t>
  </si>
  <si>
    <t>ENEL DISTRIBUCIÓN - D</t>
  </si>
  <si>
    <t>ENEL GENERACIÓN PERÚ</t>
  </si>
  <si>
    <t>ENEL GENERACIÓN PIURA</t>
  </si>
  <si>
    <t>ENEL GREEN POWER PERÚ</t>
  </si>
  <si>
    <t>ENERGÍA EÓLICA</t>
  </si>
  <si>
    <t>FÉNIX POWER PERÚ</t>
  </si>
  <si>
    <t>GR PAINO SOCIEDAD ANONIMA CERRADA</t>
  </si>
  <si>
    <t>GR TARUCA SOCIEDAD ANONIMA CERRADA</t>
  </si>
  <si>
    <t>HIDROELÉCTRICA HUANCHOR</t>
  </si>
  <si>
    <t>HUAURA POWER GROUP</t>
  </si>
  <si>
    <t>HYDRO PATAPO</t>
  </si>
  <si>
    <t>INFRAESTRUCTURAS Y ENERGÍAS DEL PERÚ</t>
  </si>
  <si>
    <t>INLAND ENERGY</t>
  </si>
  <si>
    <t>KALLPA GENERACIÓN</t>
  </si>
  <si>
    <t>MAJA ENERGÍA</t>
  </si>
  <si>
    <t>MOQUEGUA FV</t>
  </si>
  <si>
    <t>PANAMERICANA  SOLAR</t>
  </si>
  <si>
    <t>PARQUE EÓLICO MARCONA</t>
  </si>
  <si>
    <t>PARQUE EÓLICO TRES HERMANAS</t>
  </si>
  <si>
    <t>REPARTICIÓN ARCUS</t>
  </si>
  <si>
    <t>SAMAY I</t>
  </si>
  <si>
    <t>TRANSFERENCIAS DE ENERGÍA ACTIVA DEL SEIN - 2022</t>
  </si>
  <si>
    <t>C.T. OLEAGINOSA CALLAO (GN)</t>
  </si>
  <si>
    <t>(*) Sólo empresas que informan a la DGE del MEM al 31/12/2022.</t>
  </si>
  <si>
    <t>FG</t>
  </si>
  <si>
    <t xml:space="preserve">FG </t>
  </si>
  <si>
    <r>
      <t>: Flexigas   (m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</si>
  <si>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t>2022: Ingreso de grupo</t>
  </si>
  <si>
    <t>2022: Retiro de grupo</t>
  </si>
  <si>
    <t>2022: Ingreso de central</t>
  </si>
  <si>
    <t>2022: Ingreso de empresa</t>
  </si>
  <si>
    <t>2022: incorporado a Informantes</t>
  </si>
  <si>
    <t>Suma de PI 2022 OK</t>
  </si>
  <si>
    <t>diciembre</t>
  </si>
  <si>
    <t>(1) Comenzó a operar en atapa de pruebas</t>
  </si>
  <si>
    <t>(1) La central eléctrica de la empresa Petroperú, empezó a operar en el mes de diciembre 2022 como parte de sus pruebas antes de su ingreso a operación comercial.</t>
  </si>
  <si>
    <r>
      <t>Ajinomoto del Peru S.A.</t>
    </r>
    <r>
      <rPr>
        <vertAlign val="superscript"/>
        <sz val="11"/>
        <rFont val="Arial"/>
        <family val="2"/>
      </rPr>
      <t>(2)</t>
    </r>
  </si>
  <si>
    <r>
      <t>Ajeper S.A.</t>
    </r>
    <r>
      <rPr>
        <vertAlign val="superscript"/>
        <sz val="11"/>
        <rFont val="Arial"/>
        <family val="2"/>
      </rPr>
      <t>(1)</t>
    </r>
  </si>
  <si>
    <r>
      <t>APM Terminals Callao S.A.</t>
    </r>
    <r>
      <rPr>
        <vertAlign val="superscript"/>
        <sz val="11"/>
        <rFont val="Arial"/>
        <family val="2"/>
      </rPr>
      <t>(1)</t>
    </r>
  </si>
  <si>
    <r>
      <t>Cálidda Energía S.A.C.</t>
    </r>
    <r>
      <rPr>
        <vertAlign val="superscript"/>
        <sz val="11"/>
        <rFont val="Arial"/>
        <family val="2"/>
      </rPr>
      <t>(2)</t>
    </r>
  </si>
  <si>
    <r>
      <t>Compañía Minera Ares S.A.C.</t>
    </r>
    <r>
      <rPr>
        <vertAlign val="superscript"/>
        <sz val="11"/>
        <rFont val="Arial"/>
        <family val="2"/>
      </rPr>
      <t>(2)</t>
    </r>
  </si>
  <si>
    <r>
      <t>Compañia Quimica S.A.</t>
    </r>
    <r>
      <rPr>
        <vertAlign val="superscript"/>
        <sz val="11"/>
        <rFont val="Arial"/>
        <family val="2"/>
      </rPr>
      <t>(1)</t>
    </r>
  </si>
  <si>
    <r>
      <t>Empresa Agroindustrial Pomalca S.A.A.</t>
    </r>
    <r>
      <rPr>
        <vertAlign val="superscript"/>
        <sz val="11"/>
        <rFont val="Arial"/>
        <family val="2"/>
      </rPr>
      <t>(2)</t>
    </r>
  </si>
  <si>
    <r>
      <t>Freno S.A.</t>
    </r>
    <r>
      <rPr>
        <vertAlign val="superscript"/>
        <sz val="11"/>
        <rFont val="Arial"/>
        <family val="2"/>
      </rPr>
      <t>(2)</t>
    </r>
  </si>
  <si>
    <t xml:space="preserve">Las empresas generadoras de energía eléctrica para uso propio, son empresas industriales que cuentan con autorizaciones o concesiones para generar energía eléctrica, asimismo la actividad principal de estas empresas no es la generación de energía eléctrica. En el año 2022, se registraron 92 empresas pertenecientes a esta categoría.
</t>
  </si>
  <si>
    <t xml:space="preserve">Las empresas generadoras de energía eléctrica para el mercado eléctrico, son aquellas empresas que comercializan la energía eléctrica que generan y cuentan con las autorizaciones o concesiones de generación eléctrica. En el año 2022, se registraron 86 empresas pertenecientes a esta categoría.
</t>
  </si>
  <si>
    <r>
      <t>Yura S.A.</t>
    </r>
    <r>
      <rPr>
        <vertAlign val="superscript"/>
        <sz val="11"/>
        <rFont val="Arial"/>
        <family val="2"/>
      </rPr>
      <t>(2)</t>
    </r>
  </si>
  <si>
    <r>
      <t>Terminal Internacional del Sur S.A.</t>
    </r>
    <r>
      <rPr>
        <vertAlign val="superscript"/>
        <sz val="11"/>
        <rFont val="Arial"/>
        <family val="2"/>
      </rPr>
      <t>(1)</t>
    </r>
  </si>
  <si>
    <r>
      <t>Surpack S.A.</t>
    </r>
    <r>
      <rPr>
        <vertAlign val="superscript"/>
        <sz val="11"/>
        <rFont val="Arial"/>
        <family val="2"/>
      </rPr>
      <t>(1)</t>
    </r>
  </si>
  <si>
    <r>
      <t>Savia Perú S.A.</t>
    </r>
    <r>
      <rPr>
        <vertAlign val="superscript"/>
        <sz val="11"/>
        <rFont val="Arial"/>
        <family val="2"/>
      </rPr>
      <t>(2)</t>
    </r>
  </si>
  <si>
    <r>
      <t>San Fernando S.A.</t>
    </r>
    <r>
      <rPr>
        <vertAlign val="superscript"/>
        <sz val="11"/>
        <rFont val="Arial"/>
        <family val="2"/>
      </rPr>
      <t>(1)</t>
    </r>
  </si>
  <si>
    <r>
      <t>Quimpac S.A.</t>
    </r>
    <r>
      <rPr>
        <vertAlign val="superscript"/>
        <sz val="11"/>
        <rFont val="Arial"/>
        <family val="2"/>
      </rPr>
      <t>(2)</t>
    </r>
  </si>
  <si>
    <r>
      <t>Precotex S.A.</t>
    </r>
    <r>
      <rPr>
        <vertAlign val="superscript"/>
        <sz val="11"/>
        <rFont val="Arial"/>
        <family val="2"/>
      </rPr>
      <t>(1)</t>
    </r>
  </si>
  <si>
    <r>
      <t>Mondelez Peru S.A.</t>
    </r>
    <r>
      <rPr>
        <vertAlign val="superscript"/>
        <sz val="11"/>
        <rFont val="Arial"/>
        <family val="2"/>
      </rPr>
      <t>(1)</t>
    </r>
  </si>
  <si>
    <r>
      <t>Molitalia S.A.</t>
    </r>
    <r>
      <rPr>
        <vertAlign val="superscript"/>
        <sz val="11"/>
        <rFont val="Arial"/>
        <family val="2"/>
      </rPr>
      <t>(1)</t>
    </r>
  </si>
  <si>
    <r>
      <t>Minera Yanaquihua S.A.C.</t>
    </r>
    <r>
      <rPr>
        <vertAlign val="superscript"/>
        <sz val="11"/>
        <rFont val="Arial"/>
        <family val="2"/>
      </rPr>
      <t>(2)</t>
    </r>
  </si>
  <si>
    <r>
      <t>Minera Colquisiri S.A.</t>
    </r>
    <r>
      <rPr>
        <vertAlign val="superscript"/>
        <sz val="11"/>
        <rFont val="Arial"/>
        <family val="2"/>
      </rPr>
      <t>(2)</t>
    </r>
  </si>
  <si>
    <r>
      <t>Leche Gloria S.A.</t>
    </r>
    <r>
      <rPr>
        <vertAlign val="superscript"/>
        <sz val="11"/>
        <rFont val="Arial"/>
        <family val="2"/>
      </rPr>
      <t>(1)</t>
    </r>
  </si>
  <si>
    <r>
      <t>Kimberly Clark S.R.L.</t>
    </r>
    <r>
      <rPr>
        <vertAlign val="superscript"/>
        <sz val="11"/>
        <rFont val="Arial"/>
        <family val="2"/>
      </rPr>
      <t>(2)</t>
    </r>
  </si>
  <si>
    <r>
      <t>Indeco S.A.</t>
    </r>
    <r>
      <rPr>
        <vertAlign val="superscript"/>
        <sz val="11"/>
        <rFont val="Arial"/>
        <family val="2"/>
      </rPr>
      <t>(2)</t>
    </r>
  </si>
  <si>
    <r>
      <t>Inca Tops S.A.</t>
    </r>
    <r>
      <rPr>
        <vertAlign val="superscript"/>
        <sz val="11"/>
        <rFont val="Arial"/>
        <family val="2"/>
      </rPr>
      <t>(2)</t>
    </r>
  </si>
  <si>
    <r>
      <t>Hotelera Costa del Pacifico S. A.</t>
    </r>
    <r>
      <rPr>
        <vertAlign val="superscript"/>
        <sz val="11"/>
        <rFont val="Arial"/>
        <family val="2"/>
      </rPr>
      <t>(1)</t>
    </r>
  </si>
  <si>
    <t>QUIMICA</t>
  </si>
  <si>
    <t>POMALCA</t>
  </si>
  <si>
    <t>FRENOSA</t>
  </si>
  <si>
    <t>INCTOPS</t>
  </si>
  <si>
    <t>COLQUISIRI</t>
  </si>
  <si>
    <t>MONDELEZ</t>
  </si>
  <si>
    <t>PRECOTEX</t>
  </si>
  <si>
    <t>SAN FERNANDO</t>
  </si>
  <si>
    <t>TISUR</t>
  </si>
  <si>
    <t>AJINOMOTO</t>
  </si>
  <si>
    <t>APM TERMINALS</t>
  </si>
  <si>
    <t>CALIDDA</t>
  </si>
  <si>
    <t>(1)  Comenzo a informar a DGE/DPE en año 2022</t>
  </si>
  <si>
    <t>(2) Empresas incorporadas en el año 2022 de No Informantes a Informantes.</t>
  </si>
  <si>
    <r>
      <t>Flexigas</t>
    </r>
    <r>
      <rPr>
        <vertAlign val="superscript"/>
        <sz val="11"/>
        <rFont val="Arial"/>
        <family val="2"/>
      </rPr>
      <t>1</t>
    </r>
  </si>
  <si>
    <t>(1) Información estimada</t>
  </si>
  <si>
    <r>
      <t>FG</t>
    </r>
    <r>
      <rPr>
        <vertAlign val="superscript"/>
        <sz val="11"/>
        <color theme="1"/>
        <rFont val="Arial Narrow"/>
        <family val="2"/>
      </rPr>
      <t>1</t>
    </r>
  </si>
  <si>
    <t>A.3) A nivel de unidades (grupos) de centrales de generación:</t>
  </si>
  <si>
    <t>B.2) Transferencia de unidades (grupos) entre Centrales de la misma empresa</t>
  </si>
  <si>
    <t>B.3) Transferencia de unidades (grupos) entre centrales de diferentes empresas</t>
  </si>
  <si>
    <t>Total
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</si>
</sst>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43" formatCode="_-* #,##0.00_-;\-* #,##0.00_-;_-* &quot;-&quot;??_-;_-@_-"/>
    <numFmt numFmtId="164" formatCode="_ * #,##0.00_ ;_ * \-#,##0.00_ ;_ * &quot;-&quot;??_ ;_ @_ "/>
    <numFmt numFmtId="165" formatCode="#,##0.000"/>
    <numFmt numFmtId="166" formatCode="_ * #,##0.000_ ;_ * \-#,##0.000_ ;_ * &quot;-&quot;??_ ;_ @_ "/>
    <numFmt numFmtId="167" formatCode="#,##0.0"/>
    <numFmt numFmtId="168" formatCode="#\ ##0"/>
    <numFmt numFmtId="169" formatCode="_-* #,##0_-;\-* #,##0_-;_-* &quot;-&quot;??_-;_-@_-"/>
    <numFmt numFmtId="170" formatCode="0.0"/>
    <numFmt numFmtId="171" formatCode="#\ ##0.00"/>
    <numFmt numFmtId="172" formatCode="0.0%"/>
    <numFmt numFmtId="173" formatCode="###,###,##0.000"/>
    <numFmt numFmtId="174" formatCode="#,##0.00_ ;\-#,##0.00\ "/>
    <numFmt numFmtId="175" formatCode="0.000"/>
    <numFmt numFmtId="176" formatCode="_ * #,##0_ ;_ * \-#,##0_ ;_ * &quot;-&quot;??_ ;_ @_ "/>
    <numFmt numFmtId="177" formatCode="\ ;00.0"/>
    <numFmt numFmtId="178" formatCode="_-* #,##0.00\ _P_t_s_-;\-* #,##0.00\ _P_t_s_-;_-* &quot;-&quot;??\ _P_t_s_-;_-@_-"/>
    <numFmt numFmtId="179" formatCode="0.00000"/>
    <numFmt numFmtId="180" formatCode="#,##0.0000000"/>
    <numFmt numFmtId="181" formatCode="_(* #,##0.00_);_(* \(#,##0.00\);_(* &quot;-&quot;??_);_(@_)"/>
    <numFmt numFmtId="182" formatCode="#\ ###\ ##0.00"/>
    <numFmt numFmtId="183" formatCode="###\ ##0.00"/>
    <numFmt numFmtId="184" formatCode="#\ ###\ ##0"/>
    <numFmt numFmtId="185" formatCode="#\ ###\ ###\ ##0"/>
    <numFmt numFmtId="186" formatCode="#,##0.000000000"/>
    <numFmt numFmtId="187" formatCode="#,###,##0"/>
    <numFmt numFmtId="188" formatCode="_-* #,##0.000_-;\-* #,##0.000_-;_-* &quot;-&quot;??_-;_-@_-"/>
    <numFmt numFmtId="189" formatCode="\ ;"/>
    <numFmt numFmtId="190" formatCode="[$-F400]h:mm:ss\ AM/PM"/>
    <numFmt numFmtId="191" formatCode="0.0000"/>
    <numFmt numFmtId="192" formatCode="0.00000000"/>
    <numFmt numFmtId="193" formatCode="_-* #,##0.00000_-;\-* #,##0.00000_-;_-* &quot;-&quot;??_-;_-@_-"/>
    <numFmt numFmtId="194" formatCode="#.##"/>
  </numFmts>
  <fonts count="106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i/>
      <sz val="12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b/>
      <sz val="12"/>
      <color theme="0"/>
      <name val="Arial"/>
      <family val="2"/>
    </font>
    <font>
      <u/>
      <sz val="12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1"/>
      <color rgb="FF969696"/>
      <name val="Calibri"/>
      <family val="2"/>
      <scheme val="minor"/>
    </font>
    <font>
      <sz val="12"/>
      <color rgb="FF9F9F9F"/>
      <name val="Arial"/>
      <family val="2"/>
    </font>
    <font>
      <sz val="10"/>
      <color rgb="FF9F9F9F"/>
      <name val="Arial"/>
      <family val="2"/>
    </font>
    <font>
      <sz val="11"/>
      <color rgb="FF9F9F9F"/>
      <name val="Calibri"/>
      <family val="2"/>
      <scheme val="minor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color indexed="8"/>
      <name val="MS Sans Serif"/>
      <family val="2"/>
    </font>
    <font>
      <b/>
      <sz val="18"/>
      <color indexed="8"/>
      <name val="Arial"/>
      <family val="2"/>
    </font>
    <font>
      <sz val="8.5"/>
      <color indexed="8"/>
      <name val="MS Sans Serif"/>
      <family val="2"/>
    </font>
    <font>
      <b/>
      <vertAlign val="superscript"/>
      <sz val="14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MS Sans Serif"/>
      <family val="2"/>
    </font>
    <font>
      <b/>
      <vertAlign val="superscript"/>
      <sz val="8"/>
      <name val="Arial"/>
      <family val="2"/>
    </font>
    <font>
      <sz val="11"/>
      <color indexed="8"/>
      <name val="MS Sans Serif"/>
      <family val="2"/>
    </font>
    <font>
      <sz val="12"/>
      <color indexed="9"/>
      <name val="Arial"/>
      <family val="2"/>
    </font>
    <font>
      <sz val="9"/>
      <color indexed="8"/>
      <name val="MS Sans Serif"/>
      <family val="2"/>
    </font>
    <font>
      <sz val="11"/>
      <name val="MS Sans Serif"/>
      <family val="2"/>
    </font>
    <font>
      <sz val="13"/>
      <color indexed="9"/>
      <name val="Arial"/>
      <family val="2"/>
    </font>
    <font>
      <sz val="13"/>
      <color indexed="9"/>
      <name val="MS Sans Serif"/>
      <family val="2"/>
    </font>
    <font>
      <vertAlign val="superscript"/>
      <sz val="12"/>
      <color indexed="8"/>
      <name val="Arial"/>
      <family val="2"/>
    </font>
    <font>
      <b/>
      <sz val="10.5"/>
      <color indexed="8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b/>
      <u/>
      <sz val="11"/>
      <color theme="1"/>
      <name val="Arial"/>
      <family val="2"/>
    </font>
    <font>
      <vertAlign val="superscript"/>
      <sz val="10"/>
      <color indexed="8"/>
      <name val="Arial"/>
      <family val="2"/>
    </font>
    <font>
      <b/>
      <sz val="14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theme="0"/>
      <name val="Arial Narrow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9F9F9F"/>
      <name val="Arial"/>
      <family val="2"/>
    </font>
    <font>
      <b/>
      <sz val="10"/>
      <color rgb="FF9F9F9F"/>
      <name val="Arial"/>
      <family val="2"/>
    </font>
    <font>
      <b/>
      <sz val="14"/>
      <color rgb="FF9F9F9F"/>
      <name val="Arial"/>
      <family val="2"/>
    </font>
    <font>
      <sz val="11"/>
      <color rgb="FF9F9F9F"/>
      <name val="Arial"/>
      <family val="2"/>
    </font>
    <font>
      <b/>
      <sz val="11"/>
      <color rgb="FF9F9F9F"/>
      <name val="Arial"/>
      <family val="2"/>
    </font>
    <font>
      <sz val="10"/>
      <color rgb="FF9F9F9F"/>
      <name val="MS Sans Serif"/>
      <family val="2"/>
    </font>
    <font>
      <sz val="9"/>
      <color rgb="FF9F9F9F"/>
      <name val="Arial"/>
      <family val="2"/>
    </font>
    <font>
      <b/>
      <sz val="11"/>
      <color rgb="FF9F9F9F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Arial"/>
      <family val="2"/>
    </font>
    <font>
      <sz val="12"/>
      <color theme="0" tint="-0.34998626667073579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b/>
      <sz val="8"/>
      <color rgb="FF9F9F9F"/>
      <name val="Arial"/>
      <family val="2"/>
    </font>
    <font>
      <sz val="8"/>
      <color rgb="FF9F9F9F"/>
      <name val="Arial"/>
      <family val="2"/>
    </font>
    <font>
      <b/>
      <sz val="8"/>
      <color rgb="FF9F9F9F"/>
      <name val="Segoe UI"/>
      <family val="2"/>
    </font>
    <font>
      <sz val="8"/>
      <color rgb="FF9F9F9F"/>
      <name val="Segoe UI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vertAlign val="superscript"/>
      <sz val="11"/>
      <color theme="1"/>
      <name val="Arial Narrow"/>
      <family val="2"/>
    </font>
    <font>
      <sz val="14"/>
      <color rgb="FF9F9F9F"/>
      <name val="Arial"/>
      <family val="2"/>
    </font>
    <font>
      <sz val="12"/>
      <color rgb="FF9F9F9F"/>
      <name val="Calibri"/>
      <family val="2"/>
      <scheme val="minor"/>
    </font>
    <font>
      <sz val="12"/>
      <color indexed="8"/>
      <name val="MS Sans Serif"/>
      <family val="2"/>
    </font>
    <font>
      <sz val="8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BF1DE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rgb="FF0B7D8F"/>
        <bgColor indexed="64"/>
      </patternFill>
    </fill>
    <fill>
      <patternFill patternType="solid">
        <fgColor rgb="FF86E1CB"/>
        <bgColor indexed="64"/>
      </patternFill>
    </fill>
    <fill>
      <patternFill patternType="solid">
        <fgColor rgb="FF0B7D8F"/>
        <bgColor theme="4" tint="-0.249977111117893"/>
      </patternFill>
    </fill>
    <fill>
      <patternFill patternType="solid">
        <fgColor rgb="FF86E1CB"/>
        <bgColor theme="4" tint="0.79998168889431442"/>
      </patternFill>
    </fill>
    <fill>
      <patternFill patternType="solid">
        <fgColor rgb="FF92CDDC"/>
        <bgColor theme="8" tint="0.39997558519241921"/>
      </patternFill>
    </fill>
    <fill>
      <patternFill patternType="solid">
        <fgColor rgb="FF0FA8C1"/>
        <bgColor theme="8" tint="0.39997558519241921"/>
      </patternFill>
    </fill>
    <fill>
      <patternFill patternType="solid">
        <fgColor rgb="FF92CDDC"/>
        <bgColor theme="8" tint="0.79998168889431442"/>
      </patternFill>
    </fill>
  </fills>
  <borders count="43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23"/>
      </bottom>
      <diagonal/>
    </border>
    <border>
      <left style="hair">
        <color indexed="64"/>
      </left>
      <right style="thin">
        <color indexed="64"/>
      </right>
      <top/>
      <bottom style="hair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23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2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23"/>
      </top>
      <bottom style="hair">
        <color indexed="23"/>
      </bottom>
      <diagonal/>
    </border>
    <border>
      <left style="hair">
        <color indexed="64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23"/>
      </top>
      <bottom/>
      <diagonal/>
    </border>
    <border>
      <left style="hair">
        <color indexed="23"/>
      </left>
      <right style="thin">
        <color indexed="64"/>
      </right>
      <top style="hair">
        <color indexed="23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55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/>
      <top style="hair">
        <color indexed="23"/>
      </top>
      <bottom style="hair">
        <color indexed="23"/>
      </bottom>
      <diagonal/>
    </border>
    <border>
      <left style="thin">
        <color indexed="64"/>
      </left>
      <right style="hair">
        <color indexed="64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medium">
        <color indexed="64"/>
      </right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/>
      <diagonal/>
    </border>
    <border>
      <left style="thin">
        <color indexed="64"/>
      </left>
      <right style="thin">
        <color indexed="64"/>
      </right>
      <top style="hair">
        <color indexed="23"/>
      </top>
      <bottom/>
      <diagonal/>
    </border>
    <border>
      <left style="thin">
        <color indexed="64"/>
      </left>
      <right/>
      <top style="hair">
        <color indexed="23"/>
      </top>
      <bottom/>
      <diagonal/>
    </border>
    <border>
      <left style="thin">
        <color indexed="64"/>
      </left>
      <right style="hair">
        <color indexed="64"/>
      </right>
      <top style="hair">
        <color indexed="23"/>
      </top>
      <bottom/>
      <diagonal/>
    </border>
    <border>
      <left style="hair">
        <color indexed="23"/>
      </left>
      <right style="medium">
        <color indexed="64"/>
      </right>
      <top style="hair">
        <color indexed="2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hair">
        <color auto="1"/>
      </bottom>
      <diagonal/>
    </border>
    <border>
      <left style="medium">
        <color theme="1"/>
      </left>
      <right style="dotted">
        <color theme="0"/>
      </right>
      <top style="medium">
        <color theme="1"/>
      </top>
      <bottom/>
      <diagonal/>
    </border>
    <border>
      <left style="dotted">
        <color theme="0"/>
      </left>
      <right style="dotted">
        <color theme="0"/>
      </right>
      <top style="medium">
        <color theme="1"/>
      </top>
      <bottom/>
      <diagonal/>
    </border>
    <border>
      <left style="dotted">
        <color theme="0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dotted">
        <color theme="0"/>
      </right>
      <top/>
      <bottom style="medium">
        <color indexed="64"/>
      </bottom>
      <diagonal/>
    </border>
    <border>
      <left style="dotted">
        <color theme="0"/>
      </left>
      <right style="dotted">
        <color theme="0"/>
      </right>
      <top/>
      <bottom style="medium">
        <color indexed="64"/>
      </bottom>
      <diagonal/>
    </border>
    <border>
      <left style="dotted">
        <color theme="0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dotted">
        <color theme="0"/>
      </right>
      <top style="medium">
        <color indexed="64"/>
      </top>
      <bottom/>
      <diagonal/>
    </border>
    <border>
      <left style="dotted">
        <color theme="0"/>
      </left>
      <right style="dotted">
        <color theme="0"/>
      </right>
      <top style="medium">
        <color indexed="64"/>
      </top>
      <bottom/>
      <diagonal/>
    </border>
    <border>
      <left style="dotted">
        <color theme="0"/>
      </left>
      <right/>
      <top style="medium">
        <color indexed="64"/>
      </top>
      <bottom/>
      <diagonal/>
    </border>
    <border>
      <left/>
      <right style="dotted">
        <color theme="0"/>
      </right>
      <top style="medium">
        <color indexed="64"/>
      </top>
      <bottom/>
      <diagonal/>
    </border>
    <border>
      <left style="medium">
        <color indexed="64"/>
      </left>
      <right style="dotted">
        <color theme="0"/>
      </right>
      <top/>
      <bottom style="medium">
        <color indexed="64"/>
      </bottom>
      <diagonal/>
    </border>
    <border>
      <left style="dotted">
        <color theme="0"/>
      </left>
      <right/>
      <top/>
      <bottom style="medium">
        <color indexed="64"/>
      </bottom>
      <diagonal/>
    </border>
    <border>
      <left/>
      <right style="dotted">
        <color theme="0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/>
      <top style="medium">
        <color theme="1"/>
      </top>
      <bottom style="thin">
        <color theme="0"/>
      </bottom>
      <diagonal/>
    </border>
    <border>
      <left/>
      <right/>
      <top style="medium">
        <color theme="1"/>
      </top>
      <bottom style="thin">
        <color theme="0"/>
      </bottom>
      <diagonal/>
    </border>
    <border>
      <left/>
      <right style="thin">
        <color theme="0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medium">
        <color theme="1"/>
      </right>
      <top style="medium">
        <color theme="1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medium">
        <color theme="1"/>
      </right>
      <top/>
      <bottom/>
      <diagonal/>
    </border>
    <border>
      <left style="medium">
        <color theme="1"/>
      </left>
      <right/>
      <top style="double">
        <color indexed="64"/>
      </top>
      <bottom style="medium">
        <color theme="1"/>
      </bottom>
      <diagonal/>
    </border>
    <border>
      <left/>
      <right/>
      <top style="double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theme="1"/>
      </bottom>
      <diagonal/>
    </border>
    <border>
      <left style="thin">
        <color indexed="64"/>
      </left>
      <right/>
      <top style="double">
        <color indexed="64"/>
      </top>
      <bottom style="medium">
        <color theme="1"/>
      </bottom>
      <diagonal/>
    </border>
    <border>
      <left style="double">
        <color indexed="64"/>
      </left>
      <right style="medium">
        <color theme="1"/>
      </right>
      <top style="double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23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hair">
        <color indexed="64"/>
      </top>
      <bottom style="medium">
        <color indexed="64"/>
      </bottom>
      <diagonal/>
    </border>
    <border>
      <left/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medium">
        <color indexed="64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thin">
        <color indexed="64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double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 style="medium">
        <color indexed="64"/>
      </top>
      <bottom style="hair">
        <color theme="3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hair">
        <color theme="3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hair">
        <color theme="3"/>
      </bottom>
      <diagonal/>
    </border>
    <border>
      <left style="thin">
        <color theme="1"/>
      </left>
      <right style="double">
        <color theme="3"/>
      </right>
      <top style="medium">
        <color theme="1"/>
      </top>
      <bottom style="hair">
        <color theme="3"/>
      </bottom>
      <diagonal/>
    </border>
    <border>
      <left/>
      <right style="double">
        <color theme="3"/>
      </right>
      <top style="medium">
        <color theme="3"/>
      </top>
      <bottom style="hair">
        <color theme="3"/>
      </bottom>
      <diagonal/>
    </border>
    <border>
      <left style="medium">
        <color theme="3"/>
      </left>
      <right/>
      <top style="hair">
        <color theme="3"/>
      </top>
      <bottom style="hair">
        <color theme="3"/>
      </bottom>
      <diagonal/>
    </border>
    <border>
      <left style="medium">
        <color theme="1"/>
      </left>
      <right style="thin">
        <color theme="1"/>
      </right>
      <top style="hair">
        <color theme="3"/>
      </top>
      <bottom style="hair">
        <color theme="3"/>
      </bottom>
      <diagonal/>
    </border>
    <border>
      <left style="thin">
        <color theme="1"/>
      </left>
      <right style="thin">
        <color theme="1"/>
      </right>
      <top style="hair">
        <color theme="3"/>
      </top>
      <bottom style="hair">
        <color theme="3"/>
      </bottom>
      <diagonal/>
    </border>
    <border>
      <left style="thin">
        <color theme="1"/>
      </left>
      <right style="double">
        <color theme="3"/>
      </right>
      <top style="hair">
        <color theme="3"/>
      </top>
      <bottom style="hair">
        <color theme="3"/>
      </bottom>
      <diagonal/>
    </border>
    <border>
      <left/>
      <right style="double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 style="hair">
        <color theme="3"/>
      </top>
      <bottom style="medium">
        <color theme="3"/>
      </bottom>
      <diagonal/>
    </border>
    <border>
      <left style="medium">
        <color theme="1"/>
      </left>
      <right style="thin">
        <color theme="1"/>
      </right>
      <top style="hair">
        <color theme="3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hair">
        <color theme="3"/>
      </top>
      <bottom style="medium">
        <color theme="1"/>
      </bottom>
      <diagonal/>
    </border>
    <border>
      <left style="thin">
        <color theme="1"/>
      </left>
      <right style="double">
        <color theme="3"/>
      </right>
      <top style="hair">
        <color theme="3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2060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 style="thin">
        <color rgb="FF002060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 style="double">
        <color rgb="FF00206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2060"/>
      </right>
      <top style="medium">
        <color indexed="64"/>
      </top>
      <bottom/>
      <diagonal/>
    </border>
    <border>
      <left style="thin">
        <color rgb="FF002060"/>
      </left>
      <right style="thin">
        <color rgb="FF002060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2060"/>
      </right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2060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2060"/>
      </right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indexed="64"/>
      </top>
      <bottom/>
      <diagonal/>
    </border>
    <border>
      <left/>
      <right style="thin">
        <color rgb="FF002060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theme="1"/>
      </bottom>
      <diagonal/>
    </border>
    <border>
      <left style="double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 style="thin">
        <color rgb="FF002060"/>
      </left>
      <right style="thin">
        <color rgb="FF002060"/>
      </right>
      <top style="thin">
        <color indexed="64"/>
      </top>
      <bottom style="hair">
        <color rgb="FF002060"/>
      </bottom>
      <diagonal/>
    </border>
    <border>
      <left/>
      <right style="thin">
        <color rgb="FF002060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theme="1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rgb="FF002060"/>
      </bottom>
      <diagonal/>
    </border>
    <border>
      <left style="thin">
        <color indexed="64"/>
      </left>
      <right style="thin">
        <color indexed="64"/>
      </right>
      <top style="hair">
        <color rgb="FF002060"/>
      </top>
      <bottom style="hair">
        <color rgb="FF002060"/>
      </bottom>
      <diagonal/>
    </border>
    <border>
      <left style="thin">
        <color indexed="64"/>
      </left>
      <right style="thin">
        <color indexed="64"/>
      </right>
      <top style="hair">
        <color rgb="FF002060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23"/>
      </top>
      <bottom style="thin">
        <color indexed="64"/>
      </bottom>
      <diagonal/>
    </border>
    <border>
      <left style="hair">
        <color indexed="23"/>
      </left>
      <right style="thin">
        <color indexed="64"/>
      </right>
      <top style="hair">
        <color indexed="23"/>
      </top>
      <bottom style="thin">
        <color indexed="64"/>
      </bottom>
      <diagonal/>
    </border>
    <border>
      <left style="medium">
        <color indexed="64"/>
      </left>
      <right style="thin">
        <color rgb="FF002060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rgb="FF002060"/>
      </bottom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hair">
        <color rgb="FF002060"/>
      </top>
      <bottom style="hair">
        <color rgb="FF002060"/>
      </bottom>
      <diagonal/>
    </border>
    <border>
      <left style="double">
        <color indexed="64"/>
      </left>
      <right style="medium">
        <color indexed="64"/>
      </right>
      <top style="hair">
        <color rgb="FF002060"/>
      </top>
      <bottom style="hair">
        <color rgb="FF002060"/>
      </bottom>
      <diagonal/>
    </border>
    <border>
      <left style="thin">
        <color rgb="FF002060"/>
      </left>
      <right style="double">
        <color indexed="64"/>
      </right>
      <top style="thin">
        <color indexed="64"/>
      </top>
      <bottom style="hair">
        <color rgb="FF002060"/>
      </bottom>
      <diagonal/>
    </border>
    <border>
      <left style="double">
        <color indexed="64"/>
      </left>
      <right style="medium">
        <color indexed="64"/>
      </right>
      <top style="hair">
        <color theme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2060"/>
      </right>
      <top style="thin">
        <color indexed="64"/>
      </top>
      <bottom style="medium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indexed="64"/>
      </top>
      <bottom style="medium">
        <color indexed="64"/>
      </bottom>
      <diagonal/>
    </border>
    <border>
      <left style="double">
        <color theme="3"/>
      </left>
      <right style="double">
        <color theme="3"/>
      </right>
      <top style="hair">
        <color theme="3"/>
      </top>
      <bottom style="medium">
        <color theme="3"/>
      </bottom>
      <diagonal/>
    </border>
    <border>
      <left/>
      <right/>
      <top style="thin">
        <color theme="8"/>
      </top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double">
        <color indexed="64"/>
      </right>
      <top style="thin">
        <color theme="8"/>
      </top>
      <bottom style="thin">
        <color theme="8"/>
      </bottom>
      <diagonal/>
    </border>
    <border>
      <left/>
      <right style="medium">
        <color indexed="64"/>
      </right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 tint="0.79998168889431442"/>
      </bottom>
      <diagonal/>
    </border>
    <border>
      <left/>
      <right style="double">
        <color indexed="64"/>
      </right>
      <top style="thin">
        <color theme="8"/>
      </top>
      <bottom/>
      <diagonal/>
    </border>
    <border>
      <left/>
      <right style="medium">
        <color indexed="64"/>
      </right>
      <top style="thin">
        <color theme="8"/>
      </top>
      <bottom/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theme="8" tint="0.79998168889431442"/>
      </top>
      <bottom/>
      <diagonal/>
    </border>
    <border>
      <left/>
      <right/>
      <top style="thin">
        <color rgb="FF4BACC6"/>
      </top>
      <bottom/>
      <diagonal/>
    </border>
    <border>
      <left/>
      <right/>
      <top style="thin">
        <color rgb="FF4BACC6"/>
      </top>
      <bottom style="thin">
        <color theme="8"/>
      </bottom>
      <diagonal/>
    </border>
    <border>
      <left/>
      <right style="double">
        <color indexed="64"/>
      </right>
      <top style="thin">
        <color rgb="FF4BACC6"/>
      </top>
      <bottom style="thin">
        <color theme="8"/>
      </bottom>
      <diagonal/>
    </border>
    <border>
      <left/>
      <right style="medium">
        <color indexed="64"/>
      </right>
      <top style="thin">
        <color rgb="FF4BACC6"/>
      </top>
      <bottom style="thin">
        <color theme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55"/>
      </top>
      <bottom/>
      <diagonal/>
    </border>
    <border>
      <left style="double">
        <color indexed="64"/>
      </left>
      <right/>
      <top/>
      <bottom style="thin">
        <color indexed="55"/>
      </bottom>
      <diagonal/>
    </border>
    <border>
      <left style="double">
        <color indexed="64"/>
      </left>
      <right/>
      <top style="medium">
        <color indexed="64"/>
      </top>
      <bottom style="thin">
        <color indexed="55"/>
      </bottom>
      <diagonal/>
    </border>
    <border>
      <left style="double">
        <color indexed="64"/>
      </left>
      <right/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 style="thin">
        <color indexed="55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1">
    <xf numFmtId="0" fontId="0" fillId="0" borderId="0"/>
    <xf numFmtId="9" fontId="13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164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178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48" fillId="0" borderId="0"/>
    <xf numFmtId="178" fontId="12" fillId="0" borderId="0" applyFont="0" applyFill="0" applyBorder="0" applyAlignment="0" applyProtection="0"/>
    <xf numFmtId="0" fontId="48" fillId="0" borderId="0"/>
    <xf numFmtId="0" fontId="48" fillId="0" borderId="0"/>
    <xf numFmtId="178" fontId="12" fillId="0" borderId="0" applyFont="0" applyFill="0" applyBorder="0" applyAlignment="0" applyProtection="0"/>
    <xf numFmtId="0" fontId="50" fillId="0" borderId="0" applyAlignment="0"/>
    <xf numFmtId="181" fontId="54" fillId="0" borderId="0" applyFont="0" applyFill="0" applyBorder="0" applyAlignment="0" applyProtection="0"/>
    <xf numFmtId="0" fontId="50" fillId="0" borderId="0"/>
    <xf numFmtId="0" fontId="50" fillId="0" borderId="0"/>
    <xf numFmtId="0" fontId="12" fillId="0" borderId="0"/>
    <xf numFmtId="181" fontId="12" fillId="0" borderId="0" applyFont="0" applyFill="0" applyBorder="0" applyAlignment="0" applyProtection="0"/>
    <xf numFmtId="0" fontId="12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2" fillId="0" borderId="0"/>
  </cellStyleXfs>
  <cellXfs count="2028">
    <xf numFmtId="0" fontId="0" fillId="0" borderId="0" xfId="0"/>
    <xf numFmtId="0" fontId="1" fillId="2" borderId="0" xfId="0" quotePrefix="1" applyFont="1" applyFill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4" fillId="2" borderId="0" xfId="0" applyFont="1" applyFill="1" applyAlignment="1">
      <alignment horizontal="left" indent="3"/>
    </xf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165" fontId="3" fillId="2" borderId="6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165" fontId="3" fillId="2" borderId="9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left" vertical="center" wrapText="1"/>
    </xf>
    <xf numFmtId="165" fontId="3" fillId="2" borderId="11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12" fillId="2" borderId="0" xfId="0" applyFont="1" applyFill="1"/>
    <xf numFmtId="0" fontId="12" fillId="2" borderId="0" xfId="0" applyFont="1" applyFill="1" applyAlignment="1">
      <alignment vertical="center"/>
    </xf>
    <xf numFmtId="49" fontId="0" fillId="0" borderId="0" xfId="0" applyNumberFormat="1"/>
    <xf numFmtId="0" fontId="5" fillId="0" borderId="0" xfId="0" applyFont="1"/>
    <xf numFmtId="0" fontId="6" fillId="2" borderId="0" xfId="0" applyFont="1" applyFill="1" applyAlignment="1">
      <alignment horizontal="center" vertical="center"/>
    </xf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0" fontId="8" fillId="2" borderId="0" xfId="0" applyFont="1" applyFill="1"/>
    <xf numFmtId="0" fontId="11" fillId="2" borderId="8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vertical="center"/>
    </xf>
    <xf numFmtId="0" fontId="11" fillId="2" borderId="20" xfId="0" applyFont="1" applyFill="1" applyBorder="1" applyAlignment="1">
      <alignment horizontal="center" vertical="center"/>
    </xf>
    <xf numFmtId="0" fontId="3" fillId="2" borderId="0" xfId="0" applyFont="1" applyFill="1"/>
    <xf numFmtId="0" fontId="4" fillId="2" borderId="0" xfId="2" applyFont="1" applyFill="1" applyAlignment="1">
      <alignment horizontal="left"/>
    </xf>
    <xf numFmtId="0" fontId="12" fillId="0" borderId="0" xfId="2"/>
    <xf numFmtId="0" fontId="12" fillId="2" borderId="0" xfId="2" applyFill="1" applyAlignment="1">
      <alignment horizontal="centerContinuous"/>
    </xf>
    <xf numFmtId="0" fontId="12" fillId="2" borderId="0" xfId="2" applyFill="1"/>
    <xf numFmtId="0" fontId="12" fillId="2" borderId="0" xfId="2" applyFill="1" applyAlignment="1">
      <alignment horizontal="center"/>
    </xf>
    <xf numFmtId="0" fontId="12" fillId="0" borderId="0" xfId="2" applyAlignment="1">
      <alignment horizontal="center"/>
    </xf>
    <xf numFmtId="0" fontId="6" fillId="2" borderId="0" xfId="2" applyFont="1" applyFill="1"/>
    <xf numFmtId="0" fontId="11" fillId="2" borderId="0" xfId="2" applyFont="1" applyFill="1" applyAlignment="1">
      <alignment horizontal="center"/>
    </xf>
    <xf numFmtId="0" fontId="16" fillId="2" borderId="0" xfId="2" applyFont="1" applyFill="1"/>
    <xf numFmtId="0" fontId="18" fillId="2" borderId="0" xfId="2" applyFont="1" applyFill="1"/>
    <xf numFmtId="0" fontId="12" fillId="0" borderId="0" xfId="2" applyAlignment="1">
      <alignment horizontal="center" vertical="center"/>
    </xf>
    <xf numFmtId="0" fontId="11" fillId="2" borderId="41" xfId="2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left" vertical="center" wrapText="1"/>
    </xf>
    <xf numFmtId="1" fontId="20" fillId="2" borderId="43" xfId="2" applyNumberFormat="1" applyFont="1" applyFill="1" applyBorder="1" applyAlignment="1">
      <alignment horizontal="center" vertical="center"/>
    </xf>
    <xf numFmtId="1" fontId="20" fillId="2" borderId="44" xfId="2" applyNumberFormat="1" applyFont="1" applyFill="1" applyBorder="1" applyAlignment="1">
      <alignment horizontal="center" vertical="center"/>
    </xf>
    <xf numFmtId="1" fontId="20" fillId="2" borderId="41" xfId="2" applyNumberFormat="1" applyFont="1" applyFill="1" applyBorder="1" applyAlignment="1">
      <alignment horizontal="center" vertical="center"/>
    </xf>
    <xf numFmtId="1" fontId="3" fillId="2" borderId="44" xfId="2" applyNumberFormat="1" applyFont="1" applyFill="1" applyBorder="1" applyAlignment="1">
      <alignment horizontal="center" vertical="center"/>
    </xf>
    <xf numFmtId="1" fontId="20" fillId="2" borderId="45" xfId="2" applyNumberFormat="1" applyFont="1" applyFill="1" applyBorder="1" applyAlignment="1">
      <alignment horizontal="center" vertical="center"/>
    </xf>
    <xf numFmtId="1" fontId="3" fillId="2" borderId="46" xfId="2" applyNumberFormat="1" applyFont="1" applyFill="1" applyBorder="1" applyAlignment="1">
      <alignment horizontal="center" vertical="center"/>
    </xf>
    <xf numFmtId="1" fontId="3" fillId="2" borderId="47" xfId="2" applyNumberFormat="1" applyFont="1" applyFill="1" applyBorder="1" applyAlignment="1">
      <alignment horizontal="center" vertical="center"/>
    </xf>
    <xf numFmtId="1" fontId="20" fillId="2" borderId="48" xfId="2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2" borderId="49" xfId="2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left" vertical="center" wrapText="1"/>
    </xf>
    <xf numFmtId="1" fontId="20" fillId="2" borderId="47" xfId="2" applyNumberFormat="1" applyFont="1" applyFill="1" applyBorder="1" applyAlignment="1">
      <alignment horizontal="center" vertical="center"/>
    </xf>
    <xf numFmtId="1" fontId="20" fillId="2" borderId="49" xfId="2" applyNumberFormat="1" applyFont="1" applyFill="1" applyBorder="1" applyAlignment="1">
      <alignment horizontal="center" vertical="center"/>
    </xf>
    <xf numFmtId="1" fontId="20" fillId="2" borderId="51" xfId="2" applyNumberFormat="1" applyFont="1" applyFill="1" applyBorder="1" applyAlignment="1">
      <alignment horizontal="center" vertical="center"/>
    </xf>
    <xf numFmtId="1" fontId="11" fillId="2" borderId="47" xfId="2" applyNumberFormat="1" applyFont="1" applyFill="1" applyBorder="1" applyAlignment="1">
      <alignment horizontal="center" vertical="center"/>
    </xf>
    <xf numFmtId="1" fontId="20" fillId="2" borderId="49" xfId="2" quotePrefix="1" applyNumberFormat="1" applyFont="1" applyFill="1" applyBorder="1" applyAlignment="1">
      <alignment horizontal="center" vertical="center"/>
    </xf>
    <xf numFmtId="1" fontId="21" fillId="2" borderId="46" xfId="2" applyNumberFormat="1" applyFont="1" applyFill="1" applyBorder="1" applyAlignment="1">
      <alignment horizontal="center" vertical="center"/>
    </xf>
    <xf numFmtId="0" fontId="12" fillId="2" borderId="0" xfId="2" applyFill="1" applyAlignment="1">
      <alignment vertical="center"/>
    </xf>
    <xf numFmtId="0" fontId="12" fillId="2" borderId="0" xfId="2" applyFill="1" applyAlignment="1">
      <alignment horizontal="center" vertical="center"/>
    </xf>
    <xf numFmtId="0" fontId="12" fillId="2" borderId="0" xfId="2" applyFill="1" applyAlignment="1">
      <alignment horizontal="left"/>
    </xf>
    <xf numFmtId="0" fontId="7" fillId="2" borderId="0" xfId="0" applyFont="1" applyFill="1" applyAlignment="1">
      <alignment horizontal="right" indent="1"/>
    </xf>
    <xf numFmtId="0" fontId="6" fillId="0" borderId="0" xfId="2" applyFont="1" applyAlignment="1">
      <alignment horizontal="left" indent="1"/>
    </xf>
    <xf numFmtId="0" fontId="12" fillId="5" borderId="0" xfId="2" applyFill="1"/>
    <xf numFmtId="0" fontId="19" fillId="5" borderId="0" xfId="2" applyFont="1" applyFill="1" applyAlignment="1">
      <alignment horizontal="center"/>
    </xf>
    <xf numFmtId="0" fontId="12" fillId="5" borderId="0" xfId="2" applyFill="1" applyAlignment="1">
      <alignment vertical="center"/>
    </xf>
    <xf numFmtId="0" fontId="11" fillId="0" borderId="60" xfId="2" applyFont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1" fillId="0" borderId="65" xfId="2" applyFont="1" applyBorder="1" applyAlignment="1">
      <alignment horizontal="center" vertical="center"/>
    </xf>
    <xf numFmtId="0" fontId="11" fillId="0" borderId="68" xfId="2" applyFont="1" applyBorder="1" applyAlignment="1">
      <alignment horizontal="center" vertical="center"/>
    </xf>
    <xf numFmtId="0" fontId="11" fillId="0" borderId="69" xfId="2" applyFont="1" applyBorder="1" applyAlignment="1">
      <alignment horizontal="center" vertical="center"/>
    </xf>
    <xf numFmtId="0" fontId="11" fillId="0" borderId="28" xfId="2" applyFont="1" applyBorder="1" applyAlignment="1">
      <alignment horizontal="center" vertical="center"/>
    </xf>
    <xf numFmtId="0" fontId="11" fillId="0" borderId="49" xfId="2" applyFont="1" applyBorder="1" applyAlignment="1">
      <alignment horizontal="center" vertical="center"/>
    </xf>
    <xf numFmtId="0" fontId="11" fillId="0" borderId="70" xfId="2" applyFont="1" applyBorder="1" applyAlignment="1">
      <alignment vertical="center"/>
    </xf>
    <xf numFmtId="0" fontId="11" fillId="0" borderId="46" xfId="2" applyFont="1" applyBorder="1" applyAlignment="1">
      <alignment horizontal="center" vertical="center"/>
    </xf>
    <xf numFmtId="0" fontId="11" fillId="0" borderId="71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50" xfId="2" applyFont="1" applyBorder="1" applyAlignment="1">
      <alignment horizontal="center" vertical="center"/>
    </xf>
    <xf numFmtId="0" fontId="3" fillId="0" borderId="70" xfId="2" applyFont="1" applyBorder="1" applyAlignment="1">
      <alignment vertical="center"/>
    </xf>
    <xf numFmtId="0" fontId="11" fillId="0" borderId="72" xfId="2" applyFont="1" applyBorder="1" applyAlignment="1">
      <alignment vertical="center"/>
    </xf>
    <xf numFmtId="0" fontId="11" fillId="0" borderId="73" xfId="2" applyFont="1" applyBorder="1" applyAlignment="1">
      <alignment horizontal="center" vertical="center"/>
    </xf>
    <xf numFmtId="0" fontId="11" fillId="0" borderId="74" xfId="2" applyFont="1" applyBorder="1" applyAlignment="1">
      <alignment horizontal="center" vertical="center"/>
    </xf>
    <xf numFmtId="0" fontId="11" fillId="0" borderId="75" xfId="2" applyFont="1" applyBorder="1" applyAlignment="1">
      <alignment horizontal="center" vertical="center"/>
    </xf>
    <xf numFmtId="0" fontId="11" fillId="0" borderId="72" xfId="2" applyFont="1" applyBorder="1" applyAlignment="1">
      <alignment horizontal="center" vertical="center"/>
    </xf>
    <xf numFmtId="0" fontId="11" fillId="0" borderId="76" xfId="2" applyFont="1" applyBorder="1" applyAlignment="1">
      <alignment horizontal="center" vertical="center"/>
    </xf>
    <xf numFmtId="0" fontId="11" fillId="0" borderId="77" xfId="2" applyFont="1" applyBorder="1" applyAlignment="1">
      <alignment vertical="center"/>
    </xf>
    <xf numFmtId="0" fontId="11" fillId="0" borderId="78" xfId="2" applyFont="1" applyBorder="1" applyAlignment="1">
      <alignment horizontal="center" vertical="center"/>
    </xf>
    <xf numFmtId="0" fontId="11" fillId="0" borderId="79" xfId="2" applyFont="1" applyBorder="1" applyAlignment="1">
      <alignment horizontal="center" vertical="center"/>
    </xf>
    <xf numFmtId="0" fontId="11" fillId="0" borderId="80" xfId="2" applyFont="1" applyBorder="1" applyAlignment="1">
      <alignment horizontal="center" vertical="center"/>
    </xf>
    <xf numFmtId="0" fontId="11" fillId="0" borderId="77" xfId="2" applyFont="1" applyBorder="1" applyAlignment="1">
      <alignment horizontal="center" vertical="center"/>
    </xf>
    <xf numFmtId="0" fontId="11" fillId="0" borderId="81" xfId="2" applyFont="1" applyBorder="1" applyAlignment="1">
      <alignment horizontal="center" vertical="center"/>
    </xf>
    <xf numFmtId="0" fontId="11" fillId="0" borderId="77" xfId="2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2" applyAlignment="1">
      <alignment vertical="center"/>
    </xf>
    <xf numFmtId="0" fontId="6" fillId="5" borderId="0" xfId="2" applyFont="1" applyFill="1"/>
    <xf numFmtId="0" fontId="14" fillId="5" borderId="0" xfId="2" applyFont="1" applyFill="1" applyAlignment="1">
      <alignment horizontal="center"/>
    </xf>
    <xf numFmtId="0" fontId="14" fillId="5" borderId="0" xfId="2" applyFont="1" applyFill="1"/>
    <xf numFmtId="0" fontId="11" fillId="5" borderId="21" xfId="0" applyFont="1" applyFill="1" applyBorder="1" applyAlignment="1">
      <alignment horizontal="left" vertical="center" indent="1"/>
    </xf>
    <xf numFmtId="0" fontId="11" fillId="5" borderId="90" xfId="0" applyFont="1" applyFill="1" applyBorder="1" applyAlignment="1">
      <alignment horizontal="left" vertical="center" indent="1"/>
    </xf>
    <xf numFmtId="9" fontId="27" fillId="2" borderId="22" xfId="1" applyFont="1" applyFill="1" applyBorder="1" applyAlignment="1">
      <alignment horizontal="right" vertical="center"/>
    </xf>
    <xf numFmtId="0" fontId="11" fillId="2" borderId="93" xfId="0" applyFont="1" applyFill="1" applyBorder="1" applyAlignment="1">
      <alignment horizontal="left" vertical="center" indent="1"/>
    </xf>
    <xf numFmtId="0" fontId="11" fillId="2" borderId="94" xfId="0" applyFont="1" applyFill="1" applyBorder="1" applyAlignment="1">
      <alignment horizontal="left" vertical="center" indent="1"/>
    </xf>
    <xf numFmtId="0" fontId="12" fillId="2" borderId="95" xfId="0" applyFont="1" applyFill="1" applyBorder="1" applyAlignment="1">
      <alignment horizontal="center" vertical="center"/>
    </xf>
    <xf numFmtId="0" fontId="12" fillId="2" borderId="96" xfId="0" applyFont="1" applyFill="1" applyBorder="1" applyAlignment="1">
      <alignment horizontal="center" vertical="center"/>
    </xf>
    <xf numFmtId="0" fontId="12" fillId="2" borderId="94" xfId="0" applyFont="1" applyFill="1" applyBorder="1" applyAlignment="1">
      <alignment horizontal="center" vertical="center"/>
    </xf>
    <xf numFmtId="0" fontId="12" fillId="2" borderId="97" xfId="0" applyFont="1" applyFill="1" applyBorder="1" applyAlignment="1">
      <alignment horizontal="center" vertical="center"/>
    </xf>
    <xf numFmtId="0" fontId="26" fillId="2" borderId="98" xfId="0" applyFont="1" applyFill="1" applyBorder="1" applyAlignment="1">
      <alignment horizontal="center" vertical="center"/>
    </xf>
    <xf numFmtId="9" fontId="27" fillId="2" borderId="99" xfId="1" applyFont="1" applyFill="1" applyBorder="1" applyAlignment="1">
      <alignment horizontal="right" vertical="center"/>
    </xf>
    <xf numFmtId="0" fontId="26" fillId="2" borderId="34" xfId="0" applyFont="1" applyFill="1" applyBorder="1" applyAlignment="1">
      <alignment horizontal="left" vertical="center" indent="1"/>
    </xf>
    <xf numFmtId="0" fontId="26" fillId="2" borderId="57" xfId="0" applyFont="1" applyFill="1" applyBorder="1" applyAlignment="1">
      <alignment horizontal="left" vertical="center" indent="1"/>
    </xf>
    <xf numFmtId="0" fontId="12" fillId="2" borderId="38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0" xfId="2" applyFont="1" applyFill="1"/>
    <xf numFmtId="0" fontId="26" fillId="2" borderId="0" xfId="2" applyFont="1" applyFill="1"/>
    <xf numFmtId="0" fontId="12" fillId="2" borderId="64" xfId="2" applyFill="1" applyBorder="1"/>
    <xf numFmtId="0" fontId="12" fillId="2" borderId="29" xfId="2" applyFill="1" applyBorder="1" applyAlignment="1">
      <alignment horizontal="center"/>
    </xf>
    <xf numFmtId="0" fontId="7" fillId="2" borderId="105" xfId="2" applyFont="1" applyFill="1" applyBorder="1"/>
    <xf numFmtId="3" fontId="12" fillId="2" borderId="68" xfId="2" applyNumberFormat="1" applyFill="1" applyBorder="1" applyAlignment="1">
      <alignment horizontal="right" indent="2"/>
    </xf>
    <xf numFmtId="167" fontId="12" fillId="2" borderId="65" xfId="2" applyNumberFormat="1" applyFill="1" applyBorder="1" applyAlignment="1">
      <alignment horizontal="right" indent="2"/>
    </xf>
    <xf numFmtId="168" fontId="7" fillId="2" borderId="0" xfId="4" applyNumberFormat="1" applyFont="1" applyFill="1" applyBorder="1" applyAlignment="1">
      <alignment horizontal="right" indent="2"/>
    </xf>
    <xf numFmtId="167" fontId="12" fillId="2" borderId="29" xfId="2" applyNumberFormat="1" applyFill="1" applyBorder="1" applyAlignment="1">
      <alignment horizontal="right" indent="2"/>
    </xf>
    <xf numFmtId="1" fontId="12" fillId="2" borderId="0" xfId="2" applyNumberFormat="1" applyFill="1"/>
    <xf numFmtId="0" fontId="12" fillId="0" borderId="64" xfId="2" applyBorder="1"/>
    <xf numFmtId="0" fontId="7" fillId="0" borderId="105" xfId="2" applyFont="1" applyBorder="1"/>
    <xf numFmtId="3" fontId="12" fillId="0" borderId="68" xfId="2" applyNumberFormat="1" applyBorder="1" applyAlignment="1">
      <alignment horizontal="right" indent="2"/>
    </xf>
    <xf numFmtId="168" fontId="7" fillId="0" borderId="0" xfId="4" applyNumberFormat="1" applyFont="1" applyFill="1" applyBorder="1" applyAlignment="1">
      <alignment horizontal="right" indent="2"/>
    </xf>
    <xf numFmtId="1" fontId="12" fillId="0" borderId="0" xfId="2" applyNumberFormat="1"/>
    <xf numFmtId="0" fontId="12" fillId="2" borderId="67" xfId="2" applyFill="1" applyBorder="1"/>
    <xf numFmtId="0" fontId="12" fillId="2" borderId="57" xfId="2" applyFill="1" applyBorder="1"/>
    <xf numFmtId="0" fontId="12" fillId="2" borderId="37" xfId="2" applyFill="1" applyBorder="1" applyAlignment="1">
      <alignment horizontal="center"/>
    </xf>
    <xf numFmtId="0" fontId="12" fillId="2" borderId="38" xfId="2" applyFill="1" applyBorder="1" applyAlignment="1">
      <alignment horizontal="center"/>
    </xf>
    <xf numFmtId="3" fontId="12" fillId="2" borderId="38" xfId="2" applyNumberFormat="1" applyFill="1" applyBorder="1" applyAlignment="1">
      <alignment horizontal="right"/>
    </xf>
    <xf numFmtId="3" fontId="12" fillId="2" borderId="36" xfId="2" applyNumberFormat="1" applyFill="1" applyBorder="1" applyAlignment="1">
      <alignment horizontal="center"/>
    </xf>
    <xf numFmtId="0" fontId="12" fillId="2" borderId="61" xfId="2" applyFill="1" applyBorder="1"/>
    <xf numFmtId="0" fontId="12" fillId="2" borderId="61" xfId="2" applyFill="1" applyBorder="1" applyAlignment="1">
      <alignment horizontal="center"/>
    </xf>
    <xf numFmtId="0" fontId="28" fillId="2" borderId="0" xfId="2" applyFont="1" applyFill="1"/>
    <xf numFmtId="3" fontId="12" fillId="2" borderId="0" xfId="2" applyNumberFormat="1" applyFill="1" applyAlignment="1">
      <alignment horizontal="center"/>
    </xf>
    <xf numFmtId="0" fontId="12" fillId="2" borderId="37" xfId="2" applyFill="1" applyBorder="1"/>
    <xf numFmtId="0" fontId="15" fillId="6" borderId="82" xfId="2" applyFont="1" applyFill="1" applyBorder="1" applyAlignment="1">
      <alignment horizontal="left"/>
    </xf>
    <xf numFmtId="0" fontId="15" fillId="6" borderId="83" xfId="2" applyFont="1" applyFill="1" applyBorder="1" applyAlignment="1">
      <alignment horizontal="left"/>
    </xf>
    <xf numFmtId="0" fontId="15" fillId="6" borderId="89" xfId="2" applyFont="1" applyFill="1" applyBorder="1" applyAlignment="1">
      <alignment horizontal="left"/>
    </xf>
    <xf numFmtId="0" fontId="12" fillId="2" borderId="27" xfId="2" applyFill="1" applyBorder="1"/>
    <xf numFmtId="0" fontId="12" fillId="2" borderId="91" xfId="2" applyFill="1" applyBorder="1"/>
    <xf numFmtId="0" fontId="12" fillId="2" borderId="91" xfId="2" applyFill="1" applyBorder="1" applyAlignment="1">
      <alignment horizontal="center"/>
    </xf>
    <xf numFmtId="0" fontId="12" fillId="2" borderId="62" xfId="2" applyFill="1" applyBorder="1" applyAlignment="1">
      <alignment horizontal="center"/>
    </xf>
    <xf numFmtId="0" fontId="12" fillId="2" borderId="68" xfId="2" applyFill="1" applyBorder="1"/>
    <xf numFmtId="167" fontId="12" fillId="2" borderId="68" xfId="2" applyNumberFormat="1" applyFill="1" applyBorder="1" applyAlignment="1">
      <alignment horizontal="right" indent="2"/>
    </xf>
    <xf numFmtId="169" fontId="7" fillId="2" borderId="0" xfId="4" applyNumberFormat="1" applyFont="1" applyFill="1" applyBorder="1" applyAlignment="1">
      <alignment horizontal="right" indent="2"/>
    </xf>
    <xf numFmtId="0" fontId="12" fillId="2" borderId="38" xfId="2" applyFill="1" applyBorder="1"/>
    <xf numFmtId="3" fontId="12" fillId="2" borderId="38" xfId="2" applyNumberFormat="1" applyFill="1" applyBorder="1" applyAlignment="1">
      <alignment horizontal="center"/>
    </xf>
    <xf numFmtId="167" fontId="12" fillId="2" borderId="39" xfId="2" applyNumberFormat="1" applyFill="1" applyBorder="1" applyAlignment="1">
      <alignment horizontal="center"/>
    </xf>
    <xf numFmtId="169" fontId="13" fillId="2" borderId="0" xfId="4" applyNumberFormat="1" applyFont="1" applyFill="1" applyBorder="1"/>
    <xf numFmtId="167" fontId="12" fillId="2" borderId="36" xfId="2" applyNumberFormat="1" applyFill="1" applyBorder="1" applyAlignment="1">
      <alignment horizontal="center"/>
    </xf>
    <xf numFmtId="2" fontId="12" fillId="0" borderId="0" xfId="2" applyNumberFormat="1"/>
    <xf numFmtId="0" fontId="12" fillId="2" borderId="27" xfId="5" applyFill="1" applyBorder="1"/>
    <xf numFmtId="0" fontId="12" fillId="2" borderId="68" xfId="5" applyFill="1" applyBorder="1"/>
    <xf numFmtId="0" fontId="12" fillId="2" borderId="34" xfId="2" applyFill="1" applyBorder="1"/>
    <xf numFmtId="3" fontId="12" fillId="2" borderId="39" xfId="2" applyNumberFormat="1" applyFill="1" applyBorder="1" applyAlignment="1">
      <alignment horizontal="center"/>
    </xf>
    <xf numFmtId="3" fontId="12" fillId="2" borderId="37" xfId="2" applyNumberFormat="1" applyFill="1" applyBorder="1"/>
    <xf numFmtId="0" fontId="12" fillId="2" borderId="39" xfId="2" applyFill="1" applyBorder="1"/>
    <xf numFmtId="169" fontId="13" fillId="2" borderId="38" xfId="4" applyNumberFormat="1" applyFont="1" applyFill="1" applyBorder="1" applyAlignment="1">
      <alignment horizontal="right"/>
    </xf>
    <xf numFmtId="167" fontId="12" fillId="2" borderId="36" xfId="2" applyNumberFormat="1" applyFill="1" applyBorder="1"/>
    <xf numFmtId="167" fontId="12" fillId="2" borderId="0" xfId="2" applyNumberFormat="1" applyFill="1"/>
    <xf numFmtId="169" fontId="12" fillId="2" borderId="0" xfId="2" applyNumberFormat="1" applyFill="1"/>
    <xf numFmtId="0" fontId="26" fillId="2" borderId="0" xfId="6" applyFont="1" applyFill="1"/>
    <xf numFmtId="0" fontId="12" fillId="0" borderId="0" xfId="6"/>
    <xf numFmtId="0" fontId="12" fillId="2" borderId="0" xfId="6" applyFill="1"/>
    <xf numFmtId="0" fontId="12" fillId="2" borderId="0" xfId="6" applyFill="1" applyAlignment="1">
      <alignment horizontal="center" vertical="center"/>
    </xf>
    <xf numFmtId="0" fontId="12" fillId="2" borderId="0" xfId="6" applyFill="1" applyAlignment="1">
      <alignment horizontal="center"/>
    </xf>
    <xf numFmtId="0" fontId="12" fillId="2" borderId="64" xfId="6" applyFill="1" applyBorder="1" applyAlignment="1">
      <alignment vertical="center" wrapText="1"/>
    </xf>
    <xf numFmtId="0" fontId="7" fillId="2" borderId="105" xfId="6" applyFont="1" applyFill="1" applyBorder="1" applyAlignment="1">
      <alignment horizontal="center" vertical="center"/>
    </xf>
    <xf numFmtId="0" fontId="7" fillId="2" borderId="62" xfId="6" applyFont="1" applyFill="1" applyBorder="1" applyAlignment="1">
      <alignment horizontal="center" vertical="center"/>
    </xf>
    <xf numFmtId="167" fontId="7" fillId="2" borderId="0" xfId="6" applyNumberFormat="1" applyFont="1" applyFill="1" applyAlignment="1">
      <alignment horizontal="right" vertical="center"/>
    </xf>
    <xf numFmtId="167" fontId="7" fillId="2" borderId="68" xfId="6" applyNumberFormat="1" applyFont="1" applyFill="1" applyBorder="1" applyAlignment="1">
      <alignment horizontal="right" vertical="center"/>
    </xf>
    <xf numFmtId="167" fontId="7" fillId="2" borderId="29" xfId="6" applyNumberFormat="1" applyFont="1" applyFill="1" applyBorder="1" applyAlignment="1">
      <alignment horizontal="right" vertical="center"/>
    </xf>
    <xf numFmtId="0" fontId="7" fillId="2" borderId="65" xfId="6" applyFont="1" applyFill="1" applyBorder="1" applyAlignment="1">
      <alignment horizontal="center" vertical="center"/>
    </xf>
    <xf numFmtId="167" fontId="12" fillId="2" borderId="0" xfId="6" applyNumberFormat="1" applyFill="1"/>
    <xf numFmtId="0" fontId="12" fillId="0" borderId="0" xfId="6" applyAlignment="1">
      <alignment vertical="center"/>
    </xf>
    <xf numFmtId="0" fontId="12" fillId="2" borderId="0" xfId="6" applyFill="1" applyAlignment="1">
      <alignment vertical="center"/>
    </xf>
    <xf numFmtId="3" fontId="12" fillId="2" borderId="0" xfId="6" applyNumberFormat="1" applyFill="1"/>
    <xf numFmtId="3" fontId="12" fillId="2" borderId="0" xfId="6" applyNumberFormat="1" applyFill="1" applyAlignment="1">
      <alignment horizontal="center"/>
    </xf>
    <xf numFmtId="0" fontId="12" fillId="2" borderId="64" xfId="6" applyFill="1" applyBorder="1"/>
    <xf numFmtId="0" fontId="12" fillId="2" borderId="62" xfId="6" applyFill="1" applyBorder="1"/>
    <xf numFmtId="0" fontId="12" fillId="2" borderId="90" xfId="6" applyFill="1" applyBorder="1" applyAlignment="1">
      <alignment horizontal="center" vertical="center"/>
    </xf>
    <xf numFmtId="0" fontId="12" fillId="2" borderId="90" xfId="6" applyFill="1" applyBorder="1" applyAlignment="1">
      <alignment horizontal="center"/>
    </xf>
    <xf numFmtId="167" fontId="7" fillId="2" borderId="0" xfId="6" applyNumberFormat="1" applyFont="1" applyFill="1" applyAlignment="1">
      <alignment horizontal="right" indent="1"/>
    </xf>
    <xf numFmtId="167" fontId="7" fillId="2" borderId="68" xfId="6" applyNumberFormat="1" applyFont="1" applyFill="1" applyBorder="1" applyAlignment="1">
      <alignment horizontal="right" indent="1"/>
    </xf>
    <xf numFmtId="167" fontId="7" fillId="2" borderId="29" xfId="6" applyNumberFormat="1" applyFont="1" applyFill="1" applyBorder="1" applyAlignment="1">
      <alignment horizontal="right" indent="1"/>
    </xf>
    <xf numFmtId="0" fontId="12" fillId="2" borderId="65" xfId="6" applyFill="1" applyBorder="1"/>
    <xf numFmtId="0" fontId="12" fillId="2" borderId="105" xfId="6" applyFill="1" applyBorder="1" applyAlignment="1">
      <alignment horizontal="center" vertical="center"/>
    </xf>
    <xf numFmtId="0" fontId="12" fillId="2" borderId="105" xfId="6" applyFill="1" applyBorder="1" applyAlignment="1">
      <alignment horizontal="center"/>
    </xf>
    <xf numFmtId="0" fontId="18" fillId="2" borderId="0" xfId="6" applyFont="1" applyFill="1" applyAlignment="1">
      <alignment horizontal="center"/>
    </xf>
    <xf numFmtId="0" fontId="18" fillId="2" borderId="0" xfId="6" applyFont="1" applyFill="1" applyAlignment="1">
      <alignment horizontal="center" vertical="center"/>
    </xf>
    <xf numFmtId="0" fontId="18" fillId="2" borderId="0" xfId="6" applyFont="1" applyFill="1"/>
    <xf numFmtId="0" fontId="12" fillId="2" borderId="62" xfId="6" applyFill="1" applyBorder="1" applyAlignment="1">
      <alignment horizontal="center" vertical="center"/>
    </xf>
    <xf numFmtId="0" fontId="12" fillId="2" borderId="62" xfId="6" applyFill="1" applyBorder="1" applyAlignment="1">
      <alignment horizontal="center"/>
    </xf>
    <xf numFmtId="0" fontId="12" fillId="2" borderId="65" xfId="6" applyFill="1" applyBorder="1" applyAlignment="1">
      <alignment horizontal="center" vertical="center"/>
    </xf>
    <xf numFmtId="0" fontId="12" fillId="2" borderId="65" xfId="6" applyFill="1" applyBorder="1" applyAlignment="1">
      <alignment horizontal="center"/>
    </xf>
    <xf numFmtId="167" fontId="12" fillId="2" borderId="0" xfId="6" applyNumberFormat="1" applyFill="1" applyAlignment="1">
      <alignment horizontal="center"/>
    </xf>
    <xf numFmtId="0" fontId="9" fillId="0" borderId="0" xfId="5" applyFont="1"/>
    <xf numFmtId="0" fontId="9" fillId="0" borderId="0" xfId="5" applyFont="1" applyAlignment="1">
      <alignment wrapText="1"/>
    </xf>
    <xf numFmtId="0" fontId="9" fillId="0" borderId="0" xfId="5" applyFont="1" applyAlignment="1">
      <alignment horizontal="center" vertical="center"/>
    </xf>
    <xf numFmtId="0" fontId="9" fillId="2" borderId="0" xfId="5" applyFont="1" applyFill="1"/>
    <xf numFmtId="0" fontId="9" fillId="0" borderId="0" xfId="5" applyFont="1" applyAlignment="1">
      <alignment horizontal="left"/>
    </xf>
    <xf numFmtId="0" fontId="4" fillId="2" borderId="0" xfId="5" applyFont="1" applyFill="1"/>
    <xf numFmtId="0" fontId="9" fillId="2" borderId="0" xfId="5" applyFont="1" applyFill="1" applyAlignment="1">
      <alignment wrapText="1"/>
    </xf>
    <xf numFmtId="0" fontId="9" fillId="2" borderId="0" xfId="5" applyFont="1" applyFill="1" applyAlignment="1">
      <alignment horizontal="center" vertical="center"/>
    </xf>
    <xf numFmtId="0" fontId="9" fillId="2" borderId="0" xfId="5" applyFont="1" applyFill="1" applyAlignment="1">
      <alignment horizontal="left"/>
    </xf>
    <xf numFmtId="0" fontId="26" fillId="2" borderId="0" xfId="5" applyFont="1" applyFill="1" applyAlignment="1">
      <alignment horizontal="left" indent="1"/>
    </xf>
    <xf numFmtId="0" fontId="14" fillId="2" borderId="0" xfId="5" applyFont="1" applyFill="1"/>
    <xf numFmtId="0" fontId="6" fillId="2" borderId="0" xfId="5" applyFont="1" applyFill="1" applyAlignment="1">
      <alignment wrapText="1"/>
    </xf>
    <xf numFmtId="0" fontId="12" fillId="0" borderId="0" xfId="5"/>
    <xf numFmtId="0" fontId="12" fillId="2" borderId="0" xfId="5" applyFill="1"/>
    <xf numFmtId="0" fontId="12" fillId="2" borderId="113" xfId="5" applyFill="1" applyBorder="1" applyAlignment="1">
      <alignment horizontal="center" vertical="center"/>
    </xf>
    <xf numFmtId="0" fontId="12" fillId="2" borderId="118" xfId="5" applyFill="1" applyBorder="1" applyAlignment="1">
      <alignment horizontal="center" vertical="center"/>
    </xf>
    <xf numFmtId="0" fontId="12" fillId="2" borderId="109" xfId="5" applyFill="1" applyBorder="1" applyAlignment="1">
      <alignment horizontal="center" vertical="center"/>
    </xf>
    <xf numFmtId="165" fontId="12" fillId="2" borderId="119" xfId="5" applyNumberFormat="1" applyFill="1" applyBorder="1" applyAlignment="1">
      <alignment horizontal="center" vertical="center"/>
    </xf>
    <xf numFmtId="0" fontId="12" fillId="2" borderId="116" xfId="5" applyFill="1" applyBorder="1" applyAlignment="1">
      <alignment horizontal="center" vertical="center"/>
    </xf>
    <xf numFmtId="0" fontId="12" fillId="2" borderId="115" xfId="5" applyFill="1" applyBorder="1" applyAlignment="1">
      <alignment horizontal="center" vertical="center"/>
    </xf>
    <xf numFmtId="0" fontId="12" fillId="2" borderId="109" xfId="5" applyFill="1" applyBorder="1" applyAlignment="1">
      <alignment vertical="center" wrapText="1"/>
    </xf>
    <xf numFmtId="4" fontId="12" fillId="2" borderId="116" xfId="5" applyNumberFormat="1" applyFill="1" applyBorder="1" applyAlignment="1">
      <alignment horizontal="right" vertical="center" indent="3"/>
    </xf>
    <xf numFmtId="165" fontId="12" fillId="2" borderId="120" xfId="5" applyNumberFormat="1" applyFill="1" applyBorder="1" applyAlignment="1">
      <alignment horizontal="center" vertical="center"/>
    </xf>
    <xf numFmtId="171" fontId="14" fillId="2" borderId="107" xfId="5" applyNumberFormat="1" applyFont="1" applyFill="1" applyBorder="1" applyAlignment="1">
      <alignment horizontal="right" indent="3"/>
    </xf>
    <xf numFmtId="173" fontId="14" fillId="2" borderId="35" xfId="5" applyNumberFormat="1" applyFont="1" applyFill="1" applyBorder="1" applyAlignment="1">
      <alignment horizontal="center"/>
    </xf>
    <xf numFmtId="0" fontId="12" fillId="2" borderId="0" xfId="5" applyFill="1" applyAlignment="1">
      <alignment wrapText="1"/>
    </xf>
    <xf numFmtId="0" fontId="12" fillId="2" borderId="0" xfId="5" applyFill="1" applyAlignment="1">
      <alignment horizontal="center" vertical="center"/>
    </xf>
    <xf numFmtId="0" fontId="14" fillId="2" borderId="0" xfId="5" applyFont="1" applyFill="1" applyAlignment="1">
      <alignment wrapText="1"/>
    </xf>
    <xf numFmtId="0" fontId="12" fillId="2" borderId="125" xfId="5" applyFill="1" applyBorder="1" applyAlignment="1">
      <alignment vertical="center"/>
    </xf>
    <xf numFmtId="0" fontId="12" fillId="2" borderId="113" xfId="5" applyFill="1" applyBorder="1" applyAlignment="1">
      <alignment vertical="center" wrapText="1"/>
    </xf>
    <xf numFmtId="4" fontId="12" fillId="2" borderId="113" xfId="5" applyNumberFormat="1" applyFill="1" applyBorder="1" applyAlignment="1">
      <alignment horizontal="right" vertical="center" indent="2"/>
    </xf>
    <xf numFmtId="165" fontId="12" fillId="2" borderId="114" xfId="5" applyNumberFormat="1" applyFill="1" applyBorder="1" applyAlignment="1">
      <alignment horizontal="center"/>
    </xf>
    <xf numFmtId="0" fontId="9" fillId="2" borderId="0" xfId="5" applyFont="1" applyFill="1" applyAlignment="1">
      <alignment vertical="center"/>
    </xf>
    <xf numFmtId="171" fontId="14" fillId="2" borderId="57" xfId="5" applyNumberFormat="1" applyFont="1" applyFill="1" applyBorder="1" applyAlignment="1">
      <alignment horizontal="right" indent="2"/>
    </xf>
    <xf numFmtId="0" fontId="12" fillId="2" borderId="35" xfId="5" applyFill="1" applyBorder="1"/>
    <xf numFmtId="4" fontId="14" fillId="2" borderId="107" xfId="5" applyNumberFormat="1" applyFont="1" applyFill="1" applyBorder="1" applyAlignment="1">
      <alignment horizontal="right" indent="2"/>
    </xf>
    <xf numFmtId="0" fontId="14" fillId="2" borderId="0" xfId="5" applyFont="1" applyFill="1" applyAlignment="1">
      <alignment horizontal="center" vertical="center"/>
    </xf>
    <xf numFmtId="165" fontId="14" fillId="2" borderId="0" xfId="5" applyNumberFormat="1" applyFont="1" applyFill="1"/>
    <xf numFmtId="173" fontId="14" fillId="2" borderId="0" xfId="5" applyNumberFormat="1" applyFont="1" applyFill="1" applyAlignment="1">
      <alignment horizontal="center"/>
    </xf>
    <xf numFmtId="0" fontId="7" fillId="2" borderId="113" xfId="5" applyFont="1" applyFill="1" applyBorder="1" applyAlignment="1">
      <alignment horizontal="center" vertical="center"/>
    </xf>
    <xf numFmtId="174" fontId="7" fillId="2" borderId="113" xfId="5" applyNumberFormat="1" applyFont="1" applyFill="1" applyBorder="1" applyAlignment="1">
      <alignment horizontal="right" indent="1"/>
    </xf>
    <xf numFmtId="0" fontId="7" fillId="2" borderId="114" xfId="5" applyFont="1" applyFill="1" applyBorder="1" applyAlignment="1">
      <alignment horizontal="center"/>
    </xf>
    <xf numFmtId="174" fontId="14" fillId="2" borderId="103" xfId="5" applyNumberFormat="1" applyFont="1" applyFill="1" applyBorder="1" applyAlignment="1">
      <alignment horizontal="right" indent="1"/>
    </xf>
    <xf numFmtId="175" fontId="7" fillId="2" borderId="109" xfId="5" applyNumberFormat="1" applyFont="1" applyFill="1" applyBorder="1" applyAlignment="1">
      <alignment horizontal="center" vertical="center"/>
    </xf>
    <xf numFmtId="2" fontId="7" fillId="2" borderId="109" xfId="5" applyNumberFormat="1" applyFont="1" applyFill="1" applyBorder="1" applyAlignment="1">
      <alignment horizontal="right" vertical="center" indent="2"/>
    </xf>
    <xf numFmtId="0" fontId="7" fillId="2" borderId="119" xfId="5" applyFont="1" applyFill="1" applyBorder="1" applyAlignment="1">
      <alignment horizontal="center"/>
    </xf>
    <xf numFmtId="0" fontId="7" fillId="2" borderId="120" xfId="5" applyFont="1" applyFill="1" applyBorder="1" applyAlignment="1">
      <alignment horizontal="center"/>
    </xf>
    <xf numFmtId="2" fontId="14" fillId="0" borderId="37" xfId="5" applyNumberFormat="1" applyFont="1" applyBorder="1" applyAlignment="1">
      <alignment horizontal="right" indent="2"/>
    </xf>
    <xf numFmtId="166" fontId="12" fillId="0" borderId="104" xfId="5" applyNumberFormat="1" applyBorder="1" applyAlignment="1">
      <alignment horizontal="left"/>
    </xf>
    <xf numFmtId="175" fontId="14" fillId="2" borderId="0" xfId="5" applyNumberFormat="1" applyFont="1" applyFill="1" applyAlignment="1">
      <alignment horizontal="center" vertical="center"/>
    </xf>
    <xf numFmtId="175" fontId="14" fillId="2" borderId="0" xfId="5" applyNumberFormat="1" applyFont="1" applyFill="1" applyAlignment="1">
      <alignment horizontal="right"/>
    </xf>
    <xf numFmtId="175" fontId="14" fillId="2" borderId="0" xfId="5" applyNumberFormat="1" applyFont="1" applyFill="1" applyAlignment="1">
      <alignment horizontal="center"/>
    </xf>
    <xf numFmtId="0" fontId="12" fillId="0" borderId="113" xfId="5" applyBorder="1" applyAlignment="1">
      <alignment horizontal="center" vertical="center"/>
    </xf>
    <xf numFmtId="0" fontId="12" fillId="0" borderId="109" xfId="5" applyBorder="1" applyAlignment="1">
      <alignment vertical="center"/>
    </xf>
    <xf numFmtId="0" fontId="12" fillId="0" borderId="109" xfId="5" applyBorder="1" applyAlignment="1">
      <alignment horizontal="center" vertical="center"/>
    </xf>
    <xf numFmtId="2" fontId="12" fillId="0" borderId="109" xfId="5" applyNumberFormat="1" applyBorder="1" applyAlignment="1">
      <alignment horizontal="right" indent="2"/>
    </xf>
    <xf numFmtId="166" fontId="12" fillId="0" borderId="119" xfId="5" applyNumberFormat="1" applyBorder="1" applyAlignment="1">
      <alignment horizontal="center"/>
    </xf>
    <xf numFmtId="0" fontId="6" fillId="2" borderId="0" xfId="5" applyFont="1" applyFill="1"/>
    <xf numFmtId="166" fontId="14" fillId="0" borderId="36" xfId="5" applyNumberFormat="1" applyFont="1" applyBorder="1" applyAlignment="1">
      <alignment horizontal="center"/>
    </xf>
    <xf numFmtId="164" fontId="9" fillId="2" borderId="0" xfId="5" applyNumberFormat="1" applyFont="1" applyFill="1"/>
    <xf numFmtId="2" fontId="12" fillId="2" borderId="0" xfId="5" applyNumberFormat="1" applyFill="1"/>
    <xf numFmtId="2" fontId="12" fillId="2" borderId="113" xfId="5" applyNumberFormat="1" applyFill="1" applyBorder="1" applyAlignment="1">
      <alignment horizontal="right" indent="1"/>
    </xf>
    <xf numFmtId="0" fontId="12" fillId="2" borderId="114" xfId="5" applyFill="1" applyBorder="1" applyAlignment="1">
      <alignment horizontal="center"/>
    </xf>
    <xf numFmtId="0" fontId="12" fillId="0" borderId="0" xfId="5" applyAlignment="1">
      <alignment horizontal="center" vertical="center"/>
    </xf>
    <xf numFmtId="0" fontId="12" fillId="2" borderId="0" xfId="5" applyFill="1" applyAlignment="1">
      <alignment horizontal="left" vertical="center" wrapText="1"/>
    </xf>
    <xf numFmtId="0" fontId="12" fillId="2" borderId="0" xfId="5" applyFill="1" applyAlignment="1">
      <alignment horizontal="left" vertical="center"/>
    </xf>
    <xf numFmtId="0" fontId="12" fillId="2" borderId="0" xfId="5" applyFill="1" applyAlignment="1">
      <alignment vertical="center"/>
    </xf>
    <xf numFmtId="2" fontId="12" fillId="2" borderId="0" xfId="5" applyNumberFormat="1" applyFill="1" applyAlignment="1">
      <alignment horizontal="right" indent="1"/>
    </xf>
    <xf numFmtId="14" fontId="12" fillId="2" borderId="0" xfId="5" applyNumberFormat="1" applyFill="1" applyAlignment="1">
      <alignment horizontal="center"/>
    </xf>
    <xf numFmtId="165" fontId="12" fillId="2" borderId="0" xfId="5" applyNumberFormat="1" applyFill="1"/>
    <xf numFmtId="164" fontId="12" fillId="0" borderId="113" xfId="5" applyNumberFormat="1" applyBorder="1" applyAlignment="1">
      <alignment vertical="center"/>
    </xf>
    <xf numFmtId="0" fontId="12" fillId="0" borderId="114" xfId="5" applyBorder="1" applyAlignment="1">
      <alignment horizontal="center"/>
    </xf>
    <xf numFmtId="164" fontId="14" fillId="2" borderId="107" xfId="5" applyNumberFormat="1" applyFont="1" applyFill="1" applyBorder="1"/>
    <xf numFmtId="0" fontId="12" fillId="2" borderId="104" xfId="5" applyFill="1" applyBorder="1" applyAlignment="1">
      <alignment horizontal="center"/>
    </xf>
    <xf numFmtId="0" fontId="12" fillId="2" borderId="118" xfId="5" applyFill="1" applyBorder="1" applyAlignment="1">
      <alignment horizontal="center"/>
    </xf>
    <xf numFmtId="0" fontId="7" fillId="2" borderId="109" xfId="5" applyFont="1" applyFill="1" applyBorder="1" applyAlignment="1">
      <alignment vertical="top" wrapText="1"/>
    </xf>
    <xf numFmtId="0" fontId="7" fillId="2" borderId="109" xfId="5" applyFont="1" applyFill="1" applyBorder="1"/>
    <xf numFmtId="0" fontId="12" fillId="2" borderId="109" xfId="5" applyFill="1" applyBorder="1" applyAlignment="1">
      <alignment horizontal="center" vertical="center" wrapText="1"/>
    </xf>
    <xf numFmtId="0" fontId="12" fillId="2" borderId="109" xfId="5" applyFill="1" applyBorder="1"/>
    <xf numFmtId="0" fontId="12" fillId="2" borderId="0" xfId="5" applyFill="1" applyAlignment="1">
      <alignment horizontal="center"/>
    </xf>
    <xf numFmtId="0" fontId="12" fillId="2" borderId="109" xfId="5" applyFill="1" applyBorder="1" applyAlignment="1">
      <alignment vertical="center"/>
    </xf>
    <xf numFmtId="4" fontId="12" fillId="2" borderId="109" xfId="5" applyNumberFormat="1" applyFill="1" applyBorder="1" applyAlignment="1">
      <alignment horizontal="center" vertical="center"/>
    </xf>
    <xf numFmtId="4" fontId="14" fillId="2" borderId="37" xfId="5" applyNumberFormat="1" applyFont="1" applyFill="1" applyBorder="1" applyAlignment="1">
      <alignment horizontal="center" vertical="center"/>
    </xf>
    <xf numFmtId="173" fontId="14" fillId="2" borderId="35" xfId="5" applyNumberFormat="1" applyFont="1" applyFill="1" applyBorder="1" applyAlignment="1">
      <alignment horizontal="center" vertical="center"/>
    </xf>
    <xf numFmtId="0" fontId="14" fillId="2" borderId="0" xfId="5" applyFont="1" applyFill="1" applyAlignment="1">
      <alignment horizontal="right" vertical="center" wrapText="1"/>
    </xf>
    <xf numFmtId="4" fontId="14" fillId="2" borderId="0" xfId="5" applyNumberFormat="1" applyFont="1" applyFill="1" applyAlignment="1">
      <alignment horizontal="center" vertical="center"/>
    </xf>
    <xf numFmtId="173" fontId="14" fillId="2" borderId="0" xfId="5" applyNumberFormat="1" applyFont="1" applyFill="1" applyAlignment="1">
      <alignment horizontal="center" vertical="center"/>
    </xf>
    <xf numFmtId="0" fontId="12" fillId="2" borderId="0" xfId="5" applyFill="1" applyAlignment="1">
      <alignment horizontal="right" vertical="center"/>
    </xf>
    <xf numFmtId="0" fontId="12" fillId="2" borderId="0" xfId="5" applyFill="1" applyAlignment="1">
      <alignment horizontal="right" vertical="center" wrapText="1"/>
    </xf>
    <xf numFmtId="0" fontId="18" fillId="2" borderId="0" xfId="5" applyFont="1" applyFill="1" applyAlignment="1">
      <alignment horizontal="center" vertical="center" wrapText="1"/>
    </xf>
    <xf numFmtId="0" fontId="7" fillId="2" borderId="0" xfId="5" applyFont="1" applyFill="1" applyAlignment="1">
      <alignment horizontal="center" vertical="center"/>
    </xf>
    <xf numFmtId="171" fontId="7" fillId="2" borderId="0" xfId="5" applyNumberFormat="1" applyFont="1" applyFill="1" applyAlignment="1">
      <alignment horizontal="right" vertical="center" indent="2"/>
    </xf>
    <xf numFmtId="171" fontId="14" fillId="2" borderId="0" xfId="5" applyNumberFormat="1" applyFont="1" applyFill="1" applyAlignment="1">
      <alignment horizontal="right" vertical="center" indent="2"/>
    </xf>
    <xf numFmtId="0" fontId="12" fillId="2" borderId="0" xfId="5" applyFill="1" applyAlignment="1">
      <alignment horizontal="right" wrapText="1"/>
    </xf>
    <xf numFmtId="0" fontId="9" fillId="2" borderId="0" xfId="5" applyFont="1" applyFill="1" applyAlignment="1">
      <alignment horizontal="center"/>
    </xf>
    <xf numFmtId="0" fontId="9" fillId="2" borderId="118" xfId="5" applyFont="1" applyFill="1" applyBorder="1" applyAlignment="1">
      <alignment horizontal="center" vertical="center"/>
    </xf>
    <xf numFmtId="0" fontId="9" fillId="2" borderId="109" xfId="5" applyFont="1" applyFill="1" applyBorder="1" applyAlignment="1">
      <alignment vertical="center"/>
    </xf>
    <xf numFmtId="4" fontId="6" fillId="2" borderId="37" xfId="5" applyNumberFormat="1" applyFont="1" applyFill="1" applyBorder="1" applyAlignment="1">
      <alignment horizontal="center" vertical="center"/>
    </xf>
    <xf numFmtId="173" fontId="6" fillId="2" borderId="35" xfId="5" applyNumberFormat="1" applyFont="1" applyFill="1" applyBorder="1" applyAlignment="1">
      <alignment horizontal="center" vertical="center"/>
    </xf>
    <xf numFmtId="0" fontId="6" fillId="2" borderId="0" xfId="5" applyFont="1" applyFill="1" applyAlignment="1">
      <alignment vertical="center"/>
    </xf>
    <xf numFmtId="0" fontId="5" fillId="2" borderId="100" xfId="5" applyFont="1" applyFill="1" applyBorder="1" applyAlignment="1">
      <alignment vertical="center"/>
    </xf>
    <xf numFmtId="0" fontId="5" fillId="2" borderId="112" xfId="5" applyFont="1" applyFill="1" applyBorder="1" applyAlignment="1">
      <alignment horizontal="center" vertical="center"/>
    </xf>
    <xf numFmtId="0" fontId="5" fillId="2" borderId="135" xfId="5" applyFont="1" applyFill="1" applyBorder="1" applyAlignment="1">
      <alignment horizontal="center" vertical="center"/>
    </xf>
    <xf numFmtId="0" fontId="5" fillId="2" borderId="109" xfId="5" applyFont="1" applyFill="1" applyBorder="1" applyAlignment="1">
      <alignment vertical="center"/>
    </xf>
    <xf numFmtId="0" fontId="5" fillId="2" borderId="109" xfId="5" applyFont="1" applyFill="1" applyBorder="1" applyAlignment="1">
      <alignment horizontal="center" vertical="center"/>
    </xf>
    <xf numFmtId="171" fontId="6" fillId="2" borderId="122" xfId="5" applyNumberFormat="1" applyFont="1" applyFill="1" applyBorder="1" applyAlignment="1">
      <alignment horizontal="center" vertical="center"/>
    </xf>
    <xf numFmtId="0" fontId="9" fillId="2" borderId="104" xfId="5" applyFont="1" applyFill="1" applyBorder="1" applyAlignment="1">
      <alignment vertical="center"/>
    </xf>
    <xf numFmtId="165" fontId="9" fillId="0" borderId="119" xfId="5" applyNumberFormat="1" applyFont="1" applyBorder="1" applyAlignment="1">
      <alignment horizontal="center" vertical="center"/>
    </xf>
    <xf numFmtId="4" fontId="6" fillId="5" borderId="37" xfId="5" applyNumberFormat="1" applyFont="1" applyFill="1" applyBorder="1" applyAlignment="1">
      <alignment horizontal="center" vertical="center"/>
    </xf>
    <xf numFmtId="173" fontId="6" fillId="0" borderId="104" xfId="5" applyNumberFormat="1" applyFont="1" applyBorder="1" applyAlignment="1">
      <alignment horizontal="center" vertical="center"/>
    </xf>
    <xf numFmtId="0" fontId="6" fillId="2" borderId="0" xfId="5" applyFont="1" applyFill="1" applyAlignment="1">
      <alignment horizontal="center" vertical="center"/>
    </xf>
    <xf numFmtId="165" fontId="6" fillId="2" borderId="0" xfId="5" applyNumberFormat="1" applyFont="1" applyFill="1" applyAlignment="1">
      <alignment vertical="center"/>
    </xf>
    <xf numFmtId="173" fontId="6" fillId="2" borderId="0" xfId="5" applyNumberFormat="1" applyFont="1" applyFill="1" applyAlignment="1">
      <alignment horizontal="center"/>
    </xf>
    <xf numFmtId="0" fontId="9" fillId="0" borderId="118" xfId="5" applyFont="1" applyBorder="1" applyAlignment="1">
      <alignment horizontal="center" vertical="center"/>
    </xf>
    <xf numFmtId="0" fontId="9" fillId="0" borderId="109" xfId="5" applyFont="1" applyBorder="1" applyAlignment="1">
      <alignment vertical="center"/>
    </xf>
    <xf numFmtId="0" fontId="9" fillId="0" borderId="109" xfId="5" applyFont="1" applyBorder="1" applyAlignment="1">
      <alignment horizontal="center" vertical="center"/>
    </xf>
    <xf numFmtId="2" fontId="9" fillId="0" borderId="109" xfId="5" applyNumberFormat="1" applyFont="1" applyBorder="1" applyAlignment="1">
      <alignment horizontal="center" vertical="center"/>
    </xf>
    <xf numFmtId="166" fontId="9" fillId="0" borderId="119" xfId="5" applyNumberFormat="1" applyFont="1" applyBorder="1" applyAlignment="1">
      <alignment horizontal="center" vertical="center"/>
    </xf>
    <xf numFmtId="2" fontId="5" fillId="2" borderId="109" xfId="5" applyNumberFormat="1" applyFont="1" applyFill="1" applyBorder="1" applyAlignment="1">
      <alignment horizontal="center" vertical="center"/>
    </xf>
    <xf numFmtId="0" fontId="5" fillId="2" borderId="119" xfId="5" applyFont="1" applyFill="1" applyBorder="1" applyAlignment="1">
      <alignment horizontal="center" vertical="center"/>
    </xf>
    <xf numFmtId="2" fontId="6" fillId="2" borderId="37" xfId="5" applyNumberFormat="1" applyFont="1" applyFill="1" applyBorder="1" applyAlignment="1">
      <alignment horizontal="center" vertical="center"/>
    </xf>
    <xf numFmtId="166" fontId="9" fillId="2" borderId="137" xfId="5" applyNumberFormat="1" applyFont="1" applyFill="1" applyBorder="1" applyAlignment="1">
      <alignment horizontal="left" vertical="center"/>
    </xf>
    <xf numFmtId="175" fontId="6" fillId="2" borderId="0" xfId="5" applyNumberFormat="1" applyFont="1" applyFill="1" applyAlignment="1">
      <alignment horizontal="center" vertical="center"/>
    </xf>
    <xf numFmtId="175" fontId="6" fillId="2" borderId="0" xfId="5" applyNumberFormat="1" applyFont="1" applyFill="1" applyAlignment="1">
      <alignment horizontal="right" vertical="center"/>
    </xf>
    <xf numFmtId="2" fontId="9" fillId="2" borderId="109" xfId="5" applyNumberFormat="1" applyFont="1" applyFill="1" applyBorder="1" applyAlignment="1">
      <alignment horizontal="center" vertical="center"/>
    </xf>
    <xf numFmtId="166" fontId="9" fillId="2" borderId="119" xfId="5" applyNumberFormat="1" applyFont="1" applyFill="1" applyBorder="1" applyAlignment="1">
      <alignment horizontal="center" vertical="center"/>
    </xf>
    <xf numFmtId="166" fontId="6" fillId="2" borderId="137" xfId="5" applyNumberFormat="1" applyFont="1" applyFill="1" applyBorder="1" applyAlignment="1">
      <alignment horizontal="center" vertical="center"/>
    </xf>
    <xf numFmtId="0" fontId="10" fillId="2" borderId="0" xfId="5" applyFont="1" applyFill="1" applyAlignment="1">
      <alignment horizontal="center" vertical="center" wrapText="1"/>
    </xf>
    <xf numFmtId="0" fontId="9" fillId="0" borderId="118" xfId="5" applyFont="1" applyBorder="1" applyAlignment="1">
      <alignment vertical="center"/>
    </xf>
    <xf numFmtId="166" fontId="9" fillId="2" borderId="109" xfId="5" applyNumberFormat="1" applyFont="1" applyFill="1" applyBorder="1" applyAlignment="1">
      <alignment horizontal="center" vertical="center"/>
    </xf>
    <xf numFmtId="0" fontId="9" fillId="2" borderId="119" xfId="5" applyFont="1" applyFill="1" applyBorder="1" applyAlignment="1">
      <alignment horizontal="center" vertical="center"/>
    </xf>
    <xf numFmtId="166" fontId="6" fillId="2" borderId="103" xfId="5" applyNumberFormat="1" applyFont="1" applyFill="1" applyBorder="1" applyAlignment="1">
      <alignment horizontal="center" vertical="center"/>
    </xf>
    <xf numFmtId="0" fontId="9" fillId="2" borderId="137" xfId="5" applyFont="1" applyFill="1" applyBorder="1" applyAlignment="1">
      <alignment vertical="center"/>
    </xf>
    <xf numFmtId="0" fontId="9" fillId="2" borderId="0" xfId="5" applyFont="1" applyFill="1" applyAlignment="1">
      <alignment horizontal="right"/>
    </xf>
    <xf numFmtId="0" fontId="14" fillId="2" borderId="0" xfId="5" applyFont="1" applyFill="1" applyAlignment="1">
      <alignment horizontal="right" vertical="center"/>
    </xf>
    <xf numFmtId="4" fontId="6" fillId="2" borderId="0" xfId="5" applyNumberFormat="1" applyFont="1" applyFill="1" applyAlignment="1">
      <alignment horizontal="center" vertical="center"/>
    </xf>
    <xf numFmtId="173" fontId="6" fillId="2" borderId="0" xfId="5" applyNumberFormat="1" applyFont="1" applyFill="1" applyAlignment="1">
      <alignment horizontal="center" vertical="center"/>
    </xf>
    <xf numFmtId="0" fontId="9" fillId="2" borderId="0" xfId="5" applyFont="1" applyFill="1" applyAlignment="1">
      <alignment horizontal="right" vertical="center"/>
    </xf>
    <xf numFmtId="0" fontId="5" fillId="2" borderId="0" xfId="5" applyFont="1" applyFill="1" applyAlignment="1">
      <alignment horizontal="center" vertical="center"/>
    </xf>
    <xf numFmtId="171" fontId="5" fillId="2" borderId="0" xfId="5" applyNumberFormat="1" applyFont="1" applyFill="1" applyAlignment="1">
      <alignment horizontal="right" vertical="center" indent="2"/>
    </xf>
    <xf numFmtId="171" fontId="6" fillId="2" borderId="0" xfId="5" applyNumberFormat="1" applyFont="1" applyFill="1" applyAlignment="1">
      <alignment horizontal="right" vertical="center" indent="2"/>
    </xf>
    <xf numFmtId="0" fontId="9" fillId="0" borderId="0" xfId="5" applyFont="1" applyAlignment="1">
      <alignment horizontal="center"/>
    </xf>
    <xf numFmtId="0" fontId="32" fillId="2" borderId="0" xfId="2" applyFont="1" applyFill="1" applyAlignment="1">
      <alignment horizontal="left"/>
    </xf>
    <xf numFmtId="0" fontId="9" fillId="0" borderId="0" xfId="2" applyFont="1"/>
    <xf numFmtId="0" fontId="33" fillId="2" borderId="0" xfId="2" applyFont="1" applyFill="1"/>
    <xf numFmtId="0" fontId="9" fillId="2" borderId="0" xfId="2" applyFont="1" applyFill="1"/>
    <xf numFmtId="9" fontId="12" fillId="2" borderId="0" xfId="2" applyNumberFormat="1" applyFill="1"/>
    <xf numFmtId="0" fontId="14" fillId="2" borderId="145" xfId="2" applyFont="1" applyFill="1" applyBorder="1" applyAlignment="1">
      <alignment horizontal="left"/>
    </xf>
    <xf numFmtId="0" fontId="12" fillId="2" borderId="62" xfId="2" applyFill="1" applyBorder="1"/>
    <xf numFmtId="0" fontId="12" fillId="2" borderId="146" xfId="2" applyFill="1" applyBorder="1"/>
    <xf numFmtId="0" fontId="28" fillId="2" borderId="145" xfId="2" applyFont="1" applyFill="1" applyBorder="1" applyAlignment="1">
      <alignment horizontal="left"/>
    </xf>
    <xf numFmtId="176" fontId="12" fillId="2" borderId="65" xfId="7" applyNumberFormat="1" applyFont="1" applyFill="1" applyBorder="1" applyAlignment="1"/>
    <xf numFmtId="176" fontId="14" fillId="2" borderId="146" xfId="7" applyNumberFormat="1" applyFont="1" applyFill="1" applyBorder="1" applyAlignment="1"/>
    <xf numFmtId="0" fontId="12" fillId="2" borderId="147" xfId="2" applyFill="1" applyBorder="1"/>
    <xf numFmtId="176" fontId="34" fillId="2" borderId="116" xfId="7" applyNumberFormat="1" applyFont="1" applyFill="1" applyBorder="1" applyAlignment="1">
      <alignment horizontal="center"/>
    </xf>
    <xf numFmtId="176" fontId="12" fillId="2" borderId="116" xfId="7" applyNumberFormat="1" applyFont="1" applyFill="1" applyBorder="1"/>
    <xf numFmtId="9" fontId="34" fillId="2" borderId="148" xfId="3" applyFont="1" applyFill="1" applyBorder="1" applyAlignment="1">
      <alignment horizontal="center"/>
    </xf>
    <xf numFmtId="0" fontId="12" fillId="2" borderId="145" xfId="2" applyFill="1" applyBorder="1"/>
    <xf numFmtId="176" fontId="34" fillId="2" borderId="65" xfId="7" applyNumberFormat="1" applyFont="1" applyFill="1" applyBorder="1" applyAlignment="1">
      <alignment horizontal="center"/>
    </xf>
    <xf numFmtId="176" fontId="12" fillId="2" borderId="65" xfId="7" applyNumberFormat="1" applyFont="1" applyFill="1" applyBorder="1"/>
    <xf numFmtId="176" fontId="34" fillId="2" borderId="146" xfId="7" applyNumberFormat="1" applyFont="1" applyFill="1" applyBorder="1" applyAlignment="1">
      <alignment horizontal="center"/>
    </xf>
    <xf numFmtId="0" fontId="12" fillId="2" borderId="147" xfId="2" applyFill="1" applyBorder="1" applyAlignment="1">
      <alignment horizontal="left"/>
    </xf>
    <xf numFmtId="177" fontId="34" fillId="2" borderId="116" xfId="3" applyNumberFormat="1" applyFont="1" applyFill="1" applyBorder="1" applyAlignment="1">
      <alignment horizontal="center"/>
    </xf>
    <xf numFmtId="177" fontId="12" fillId="2" borderId="116" xfId="2" applyNumberFormat="1" applyFill="1" applyBorder="1"/>
    <xf numFmtId="0" fontId="14" fillId="2" borderId="149" xfId="2" applyFont="1" applyFill="1" applyBorder="1" applyAlignment="1">
      <alignment horizontal="center"/>
    </xf>
    <xf numFmtId="0" fontId="12" fillId="2" borderId="150" xfId="2" applyFill="1" applyBorder="1"/>
    <xf numFmtId="9" fontId="34" fillId="2" borderId="151" xfId="3" applyFont="1" applyFill="1" applyBorder="1" applyAlignment="1">
      <alignment horizontal="center"/>
    </xf>
    <xf numFmtId="0" fontId="12" fillId="2" borderId="152" xfId="2" applyFill="1" applyBorder="1"/>
    <xf numFmtId="165" fontId="12" fillId="2" borderId="0" xfId="2" applyNumberFormat="1" applyFill="1"/>
    <xf numFmtId="3" fontId="12" fillId="2" borderId="0" xfId="2" applyNumberFormat="1" applyFill="1"/>
    <xf numFmtId="0" fontId="14" fillId="2" borderId="145" xfId="2" applyFont="1" applyFill="1" applyBorder="1" applyAlignment="1">
      <alignment horizontal="center"/>
    </xf>
    <xf numFmtId="3" fontId="14" fillId="2" borderId="65" xfId="2" applyNumberFormat="1" applyFont="1" applyFill="1" applyBorder="1"/>
    <xf numFmtId="3" fontId="26" fillId="2" borderId="146" xfId="2" applyNumberFormat="1" applyFont="1" applyFill="1" applyBorder="1"/>
    <xf numFmtId="164" fontId="0" fillId="2" borderId="0" xfId="0" applyNumberFormat="1" applyFill="1"/>
    <xf numFmtId="0" fontId="35" fillId="2" borderId="0" xfId="2" applyFont="1" applyFill="1"/>
    <xf numFmtId="0" fontId="14" fillId="2" borderId="21" xfId="2" applyFont="1" applyFill="1" applyBorder="1" applyAlignment="1">
      <alignment horizontal="left"/>
    </xf>
    <xf numFmtId="0" fontId="12" fillId="2" borderId="22" xfId="2" applyFill="1" applyBorder="1"/>
    <xf numFmtId="0" fontId="28" fillId="2" borderId="27" xfId="2" applyFont="1" applyFill="1" applyBorder="1" applyAlignment="1">
      <alignment horizontal="left"/>
    </xf>
    <xf numFmtId="3" fontId="12" fillId="2" borderId="65" xfId="2" applyNumberFormat="1" applyFill="1" applyBorder="1"/>
    <xf numFmtId="0" fontId="12" fillId="2" borderId="132" xfId="2" applyFill="1" applyBorder="1"/>
    <xf numFmtId="0" fontId="12" fillId="2" borderId="131" xfId="2" applyFill="1" applyBorder="1"/>
    <xf numFmtId="0" fontId="12" fillId="2" borderId="161" xfId="2" applyFill="1" applyBorder="1"/>
    <xf numFmtId="9" fontId="34" fillId="2" borderId="136" xfId="3" applyFont="1" applyFill="1" applyBorder="1" applyAlignment="1">
      <alignment horizontal="center"/>
    </xf>
    <xf numFmtId="0" fontId="12" fillId="2" borderId="132" xfId="2" applyFill="1" applyBorder="1" applyAlignment="1">
      <alignment horizontal="left"/>
    </xf>
    <xf numFmtId="0" fontId="14" fillId="2" borderId="27" xfId="2" applyFont="1" applyFill="1" applyBorder="1" applyAlignment="1">
      <alignment horizontal="center"/>
    </xf>
    <xf numFmtId="168" fontId="14" fillId="2" borderId="65" xfId="2" applyNumberFormat="1" applyFont="1" applyFill="1" applyBorder="1"/>
    <xf numFmtId="9" fontId="34" fillId="2" borderId="39" xfId="3" applyFont="1" applyFill="1" applyBorder="1" applyAlignment="1">
      <alignment horizontal="center"/>
    </xf>
    <xf numFmtId="0" fontId="12" fillId="2" borderId="35" xfId="2" applyFill="1" applyBorder="1"/>
    <xf numFmtId="9" fontId="13" fillId="2" borderId="0" xfId="3" applyFont="1" applyFill="1"/>
    <xf numFmtId="2" fontId="12" fillId="2" borderId="0" xfId="2" applyNumberFormat="1" applyFill="1"/>
    <xf numFmtId="0" fontId="37" fillId="0" borderId="0" xfId="2" applyFont="1"/>
    <xf numFmtId="0" fontId="38" fillId="0" borderId="0" xfId="2" applyFont="1"/>
    <xf numFmtId="0" fontId="39" fillId="0" borderId="0" xfId="0" pivotButton="1" applyFont="1"/>
    <xf numFmtId="0" fontId="39" fillId="0" borderId="0" xfId="0" applyFont="1"/>
    <xf numFmtId="9" fontId="38" fillId="0" borderId="0" xfId="1" applyFont="1"/>
    <xf numFmtId="0" fontId="12" fillId="2" borderId="0" xfId="10" applyFill="1"/>
    <xf numFmtId="0" fontId="12" fillId="2" borderId="46" xfId="10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171" fontId="41" fillId="2" borderId="71" xfId="7" applyNumberFormat="1" applyFont="1" applyFill="1" applyBorder="1" applyAlignment="1">
      <alignment horizontal="right" vertical="center"/>
    </xf>
    <xf numFmtId="171" fontId="41" fillId="2" borderId="8" xfId="7" applyNumberFormat="1" applyFont="1" applyFill="1" applyBorder="1" applyAlignment="1">
      <alignment horizontal="right" vertical="center"/>
    </xf>
    <xf numFmtId="171" fontId="41" fillId="2" borderId="70" xfId="7" applyNumberFormat="1" applyFont="1" applyFill="1" applyBorder="1" applyAlignment="1">
      <alignment horizontal="right" vertical="center"/>
    </xf>
    <xf numFmtId="171" fontId="12" fillId="2" borderId="8" xfId="7" applyNumberFormat="1" applyFont="1" applyFill="1" applyBorder="1" applyAlignment="1">
      <alignment horizontal="right" vertical="center"/>
    </xf>
    <xf numFmtId="0" fontId="12" fillId="2" borderId="8" xfId="0" applyFont="1" applyFill="1" applyBorder="1" applyAlignment="1">
      <alignment vertical="center" wrapText="1"/>
    </xf>
    <xf numFmtId="0" fontId="12" fillId="2" borderId="0" xfId="12" applyFill="1"/>
    <xf numFmtId="0" fontId="12" fillId="0" borderId="0" xfId="12"/>
    <xf numFmtId="0" fontId="12" fillId="2" borderId="0" xfId="12" applyFill="1" applyAlignment="1">
      <alignment horizontal="left"/>
    </xf>
    <xf numFmtId="1" fontId="12" fillId="0" borderId="0" xfId="12" applyNumberFormat="1"/>
    <xf numFmtId="0" fontId="43" fillId="2" borderId="0" xfId="2" applyFont="1" applyFill="1"/>
    <xf numFmtId="0" fontId="40" fillId="2" borderId="0" xfId="2" applyFont="1" applyFill="1"/>
    <xf numFmtId="0" fontId="9" fillId="2" borderId="0" xfId="2" applyFont="1" applyFill="1" applyAlignment="1">
      <alignment vertical="center"/>
    </xf>
    <xf numFmtId="0" fontId="9" fillId="0" borderId="8" xfId="0" applyFont="1" applyBorder="1" applyAlignment="1">
      <alignment vertical="center"/>
    </xf>
    <xf numFmtId="9" fontId="9" fillId="2" borderId="0" xfId="13" applyFont="1" applyFill="1" applyBorder="1"/>
    <xf numFmtId="0" fontId="40" fillId="2" borderId="0" xfId="12" applyFont="1" applyFill="1"/>
    <xf numFmtId="0" fontId="45" fillId="2" borderId="0" xfId="12" applyFont="1" applyFill="1"/>
    <xf numFmtId="0" fontId="9" fillId="2" borderId="0" xfId="12" applyFont="1" applyFill="1"/>
    <xf numFmtId="4" fontId="40" fillId="2" borderId="0" xfId="12" applyNumberFormat="1" applyFont="1" applyFill="1"/>
    <xf numFmtId="0" fontId="46" fillId="2" borderId="145" xfId="12" applyFont="1" applyFill="1" applyBorder="1" applyAlignment="1">
      <alignment vertical="center"/>
    </xf>
    <xf numFmtId="0" fontId="40" fillId="2" borderId="0" xfId="12" applyFont="1" applyFill="1" applyAlignment="1">
      <alignment horizontal="center" vertical="center"/>
    </xf>
    <xf numFmtId="171" fontId="46" fillId="2" borderId="65" xfId="14" applyNumberFormat="1" applyFont="1" applyFill="1" applyBorder="1" applyAlignment="1">
      <alignment horizontal="right" vertical="center"/>
    </xf>
    <xf numFmtId="171" fontId="46" fillId="2" borderId="68" xfId="14" applyNumberFormat="1" applyFont="1" applyFill="1" applyBorder="1" applyAlignment="1">
      <alignment horizontal="right" vertical="center"/>
    </xf>
    <xf numFmtId="171" fontId="32" fillId="2" borderId="194" xfId="14" applyNumberFormat="1" applyFont="1" applyFill="1" applyBorder="1" applyAlignment="1">
      <alignment horizontal="right" vertical="center"/>
    </xf>
    <xf numFmtId="4" fontId="12" fillId="0" borderId="0" xfId="12" applyNumberFormat="1"/>
    <xf numFmtId="0" fontId="46" fillId="2" borderId="195" xfId="12" applyFont="1" applyFill="1" applyBorder="1" applyAlignment="1">
      <alignment vertical="center"/>
    </xf>
    <xf numFmtId="0" fontId="40" fillId="2" borderId="196" xfId="12" applyFont="1" applyFill="1" applyBorder="1" applyAlignment="1">
      <alignment horizontal="center" vertical="center"/>
    </xf>
    <xf numFmtId="171" fontId="46" fillId="2" borderId="197" xfId="14" applyNumberFormat="1" applyFont="1" applyFill="1" applyBorder="1" applyAlignment="1">
      <alignment horizontal="right" vertical="center"/>
    </xf>
    <xf numFmtId="171" fontId="46" fillId="2" borderId="198" xfId="14" applyNumberFormat="1" applyFont="1" applyFill="1" applyBorder="1" applyAlignment="1">
      <alignment horizontal="right" vertical="center"/>
    </xf>
    <xf numFmtId="171" fontId="33" fillId="2" borderId="199" xfId="14" applyNumberFormat="1" applyFont="1" applyFill="1" applyBorder="1" applyAlignment="1">
      <alignment horizontal="right" vertical="center"/>
    </xf>
    <xf numFmtId="0" fontId="46" fillId="2" borderId="200" xfId="12" applyFont="1" applyFill="1" applyBorder="1" applyAlignment="1">
      <alignment vertical="center"/>
    </xf>
    <xf numFmtId="0" fontId="40" fillId="2" borderId="201" xfId="12" applyFont="1" applyFill="1" applyBorder="1" applyAlignment="1">
      <alignment horizontal="center" vertical="center"/>
    </xf>
    <xf numFmtId="4" fontId="9" fillId="2" borderId="0" xfId="12" applyNumberFormat="1" applyFont="1" applyFill="1"/>
    <xf numFmtId="0" fontId="14" fillId="2" borderId="27" xfId="2" applyFont="1" applyFill="1" applyBorder="1" applyAlignment="1">
      <alignment horizontal="left"/>
    </xf>
    <xf numFmtId="0" fontId="12" fillId="2" borderId="210" xfId="2" applyFill="1" applyBorder="1"/>
    <xf numFmtId="168" fontId="12" fillId="2" borderId="68" xfId="2" applyNumberFormat="1" applyFill="1" applyBorder="1"/>
    <xf numFmtId="3" fontId="12" fillId="2" borderId="68" xfId="2" applyNumberFormat="1" applyFill="1" applyBorder="1"/>
    <xf numFmtId="168" fontId="14" fillId="2" borderId="210" xfId="7" applyNumberFormat="1" applyFont="1" applyFill="1" applyBorder="1" applyAlignment="1"/>
    <xf numFmtId="9" fontId="34" fillId="2" borderId="68" xfId="3" applyFont="1" applyFill="1" applyBorder="1" applyAlignment="1">
      <alignment horizontal="center"/>
    </xf>
    <xf numFmtId="9" fontId="34" fillId="2" borderId="210" xfId="3" applyFont="1" applyFill="1" applyBorder="1" applyAlignment="1">
      <alignment horizontal="center"/>
    </xf>
    <xf numFmtId="167" fontId="12" fillId="2" borderId="68" xfId="2" applyNumberFormat="1" applyFill="1" applyBorder="1"/>
    <xf numFmtId="3" fontId="14" fillId="2" borderId="210" xfId="2" applyNumberFormat="1" applyFont="1" applyFill="1" applyBorder="1"/>
    <xf numFmtId="0" fontId="12" fillId="2" borderId="93" xfId="2" applyFill="1" applyBorder="1" applyAlignment="1">
      <alignment horizontal="left"/>
    </xf>
    <xf numFmtId="9" fontId="34" fillId="2" borderId="95" xfId="3" applyFont="1" applyFill="1" applyBorder="1" applyAlignment="1">
      <alignment horizontal="center"/>
    </xf>
    <xf numFmtId="0" fontId="12" fillId="2" borderId="95" xfId="2" applyFill="1" applyBorder="1"/>
    <xf numFmtId="9" fontId="34" fillId="2" borderId="211" xfId="3" applyFont="1" applyFill="1" applyBorder="1" applyAlignment="1">
      <alignment horizontal="center"/>
    </xf>
    <xf numFmtId="168" fontId="14" fillId="2" borderId="68" xfId="2" applyNumberFormat="1" applyFont="1" applyFill="1" applyBorder="1"/>
    <xf numFmtId="3" fontId="14" fillId="2" borderId="68" xfId="2" applyNumberFormat="1" applyFont="1" applyFill="1" applyBorder="1"/>
    <xf numFmtId="168" fontId="26" fillId="2" borderId="210" xfId="2" applyNumberFormat="1" applyFont="1" applyFill="1" applyBorder="1"/>
    <xf numFmtId="9" fontId="34" fillId="2" borderId="38" xfId="3" applyFont="1" applyFill="1" applyBorder="1" applyAlignment="1">
      <alignment horizontal="center"/>
    </xf>
    <xf numFmtId="0" fontId="12" fillId="2" borderId="212" xfId="2" applyFill="1" applyBorder="1"/>
    <xf numFmtId="0" fontId="28" fillId="2" borderId="27" xfId="2" applyFont="1" applyFill="1" applyBorder="1" applyAlignment="1">
      <alignment horizontal="center"/>
    </xf>
    <xf numFmtId="168" fontId="14" fillId="2" borderId="210" xfId="2" applyNumberFormat="1" applyFont="1" applyFill="1" applyBorder="1"/>
    <xf numFmtId="9" fontId="34" fillId="2" borderId="68" xfId="3" applyFont="1" applyFill="1" applyBorder="1" applyAlignment="1">
      <alignment horizontal="right"/>
    </xf>
    <xf numFmtId="9" fontId="34" fillId="2" borderId="95" xfId="3" applyFont="1" applyFill="1" applyBorder="1" applyAlignment="1">
      <alignment horizontal="right"/>
    </xf>
    <xf numFmtId="0" fontId="33" fillId="2" borderId="0" xfId="2" applyFont="1" applyFill="1" applyAlignment="1">
      <alignment horizontal="left"/>
    </xf>
    <xf numFmtId="0" fontId="40" fillId="2" borderId="0" xfId="2" applyFont="1" applyFill="1" applyAlignment="1">
      <alignment vertical="center"/>
    </xf>
    <xf numFmtId="0" fontId="43" fillId="2" borderId="0" xfId="2" applyFont="1" applyFill="1" applyAlignment="1">
      <alignment horizontal="left" vertical="center"/>
    </xf>
    <xf numFmtId="0" fontId="42" fillId="2" borderId="0" xfId="2" applyFont="1" applyFill="1" applyAlignment="1">
      <alignment horizontal="left" vertical="center"/>
    </xf>
    <xf numFmtId="0" fontId="40" fillId="2" borderId="0" xfId="2" applyFont="1" applyFill="1" applyAlignment="1">
      <alignment horizontal="center" vertical="center"/>
    </xf>
    <xf numFmtId="0" fontId="18" fillId="2" borderId="0" xfId="2" applyFont="1" applyFill="1" applyAlignment="1">
      <alignment horizontal="center"/>
    </xf>
    <xf numFmtId="0" fontId="12" fillId="2" borderId="127" xfId="10" applyFill="1" applyBorder="1" applyAlignment="1">
      <alignment horizontal="center" vertical="center"/>
    </xf>
    <xf numFmtId="0" fontId="7" fillId="2" borderId="181" xfId="0" applyFont="1" applyFill="1" applyBorder="1" applyAlignment="1">
      <alignment horizontal="left" vertical="center" wrapText="1"/>
    </xf>
    <xf numFmtId="171" fontId="12" fillId="2" borderId="178" xfId="7" applyNumberFormat="1" applyFont="1" applyFill="1" applyBorder="1" applyAlignment="1">
      <alignment horizontal="right" vertical="center"/>
    </xf>
    <xf numFmtId="171" fontId="12" fillId="2" borderId="181" xfId="7" applyNumberFormat="1" applyFont="1" applyFill="1" applyBorder="1" applyAlignment="1">
      <alignment horizontal="right" vertical="center"/>
    </xf>
    <xf numFmtId="171" fontId="12" fillId="2" borderId="222" xfId="7" applyNumberFormat="1" applyFont="1" applyFill="1" applyBorder="1" applyAlignment="1">
      <alignment horizontal="right" vertical="center"/>
    </xf>
    <xf numFmtId="171" fontId="12" fillId="2" borderId="223" xfId="7" applyNumberFormat="1" applyFont="1" applyFill="1" applyBorder="1" applyAlignment="1">
      <alignment horizontal="right" vertical="center"/>
    </xf>
    <xf numFmtId="171" fontId="12" fillId="2" borderId="224" xfId="7" applyNumberFormat="1" applyFont="1" applyFill="1" applyBorder="1" applyAlignment="1">
      <alignment horizontal="right" vertical="center"/>
    </xf>
    <xf numFmtId="171" fontId="14" fillId="2" borderId="226" xfId="2" applyNumberFormat="1" applyFont="1" applyFill="1" applyBorder="1" applyAlignment="1">
      <alignment vertical="center"/>
    </xf>
    <xf numFmtId="0" fontId="12" fillId="2" borderId="49" xfId="10" applyFill="1" applyBorder="1" applyAlignment="1">
      <alignment horizontal="center" vertical="center"/>
    </xf>
    <xf numFmtId="171" fontId="12" fillId="2" borderId="71" xfId="7" applyNumberFormat="1" applyFont="1" applyFill="1" applyBorder="1" applyAlignment="1">
      <alignment horizontal="right" vertical="center"/>
    </xf>
    <xf numFmtId="171" fontId="12" fillId="2" borderId="70" xfId="7" applyNumberFormat="1" applyFont="1" applyFill="1" applyBorder="1" applyAlignment="1">
      <alignment horizontal="right" vertical="center"/>
    </xf>
    <xf numFmtId="171" fontId="12" fillId="2" borderId="7" xfId="7" applyNumberFormat="1" applyFont="1" applyFill="1" applyBorder="1" applyAlignment="1">
      <alignment horizontal="right" vertical="center"/>
    </xf>
    <xf numFmtId="171" fontId="12" fillId="2" borderId="45" xfId="7" applyNumberFormat="1" applyFont="1" applyFill="1" applyBorder="1" applyAlignment="1">
      <alignment horizontal="right" vertical="center"/>
    </xf>
    <xf numFmtId="171" fontId="14" fillId="2" borderId="51" xfId="2" applyNumberFormat="1" applyFont="1" applyFill="1" applyBorder="1" applyAlignment="1">
      <alignment vertical="center"/>
    </xf>
    <xf numFmtId="0" fontId="12" fillId="2" borderId="0" xfId="2" applyFill="1" applyAlignment="1">
      <alignment wrapText="1"/>
    </xf>
    <xf numFmtId="171" fontId="41" fillId="2" borderId="0" xfId="2" applyNumberFormat="1" applyFont="1" applyFill="1" applyAlignment="1">
      <alignment vertical="center"/>
    </xf>
    <xf numFmtId="4" fontId="12" fillId="2" borderId="0" xfId="2" applyNumberFormat="1" applyFill="1" applyAlignment="1">
      <alignment vertical="center"/>
    </xf>
    <xf numFmtId="0" fontId="9" fillId="0" borderId="228" xfId="0" applyFont="1" applyBorder="1" applyAlignment="1">
      <alignment vertical="center"/>
    </xf>
    <xf numFmtId="0" fontId="9" fillId="0" borderId="229" xfId="0" applyFont="1" applyBorder="1" applyAlignment="1">
      <alignment vertical="center"/>
    </xf>
    <xf numFmtId="4" fontId="40" fillId="2" borderId="0" xfId="16" applyNumberFormat="1" applyFont="1" applyFill="1" applyBorder="1" applyAlignment="1">
      <alignment horizontal="right" indent="1"/>
    </xf>
    <xf numFmtId="4" fontId="33" fillId="2" borderId="0" xfId="16" applyNumberFormat="1" applyFont="1" applyFill="1" applyBorder="1" applyAlignment="1">
      <alignment horizontal="right" indent="1"/>
    </xf>
    <xf numFmtId="0" fontId="46" fillId="2" borderId="66" xfId="2" applyFont="1" applyFill="1" applyBorder="1" applyAlignment="1">
      <alignment vertical="center"/>
    </xf>
    <xf numFmtId="0" fontId="46" fillId="2" borderId="161" xfId="2" applyFont="1" applyFill="1" applyBorder="1" applyAlignment="1">
      <alignment horizontal="center" vertical="center"/>
    </xf>
    <xf numFmtId="4" fontId="46" fillId="2" borderId="112" xfId="16" applyNumberFormat="1" applyFont="1" applyFill="1" applyBorder="1" applyAlignment="1">
      <alignment horizontal="right" vertical="center"/>
    </xf>
    <xf numFmtId="0" fontId="46" fillId="2" borderId="68" xfId="2" applyFont="1" applyFill="1" applyBorder="1" applyAlignment="1">
      <alignment vertical="center"/>
    </xf>
    <xf numFmtId="0" fontId="46" fillId="2" borderId="0" xfId="2" applyFont="1" applyFill="1" applyAlignment="1">
      <alignment horizontal="center" vertical="center"/>
    </xf>
    <xf numFmtId="4" fontId="46" fillId="2" borderId="65" xfId="16" applyNumberFormat="1" applyFont="1" applyFill="1" applyBorder="1" applyAlignment="1">
      <alignment horizontal="right" vertical="center"/>
    </xf>
    <xf numFmtId="4" fontId="46" fillId="2" borderId="231" xfId="16" applyNumberFormat="1" applyFont="1" applyFill="1" applyBorder="1" applyAlignment="1">
      <alignment horizontal="right" vertical="center"/>
    </xf>
    <xf numFmtId="0" fontId="46" fillId="2" borderId="168" xfId="2" applyFont="1" applyFill="1" applyBorder="1" applyAlignment="1">
      <alignment vertical="center"/>
    </xf>
    <xf numFmtId="0" fontId="46" fillId="2" borderId="170" xfId="2" applyFont="1" applyFill="1" applyBorder="1" applyAlignment="1">
      <alignment horizontal="center" vertical="center"/>
    </xf>
    <xf numFmtId="4" fontId="46" fillId="2" borderId="183" xfId="16" applyNumberFormat="1" applyFont="1" applyFill="1" applyBorder="1" applyAlignment="1">
      <alignment horizontal="right" vertical="center"/>
    </xf>
    <xf numFmtId="4" fontId="46" fillId="2" borderId="232" xfId="16" applyNumberFormat="1" applyFont="1" applyFill="1" applyBorder="1" applyAlignment="1">
      <alignment horizontal="right" vertical="center"/>
    </xf>
    <xf numFmtId="0" fontId="46" fillId="2" borderId="101" xfId="2" applyFont="1" applyFill="1" applyBorder="1" applyAlignment="1">
      <alignment vertical="center"/>
    </xf>
    <xf numFmtId="0" fontId="46" fillId="2" borderId="102" xfId="2" applyFont="1" applyFill="1" applyBorder="1" applyAlignment="1">
      <alignment horizontal="center" vertical="center"/>
    </xf>
    <xf numFmtId="4" fontId="46" fillId="2" borderId="175" xfId="2" applyNumberFormat="1" applyFont="1" applyFill="1" applyBorder="1" applyAlignment="1">
      <alignment horizontal="center" vertical="center"/>
    </xf>
    <xf numFmtId="0" fontId="14" fillId="2" borderId="64" xfId="2" applyFont="1" applyFill="1" applyBorder="1" applyAlignment="1">
      <alignment horizontal="left"/>
    </xf>
    <xf numFmtId="168" fontId="12" fillId="2" borderId="65" xfId="2" applyNumberFormat="1" applyFill="1" applyBorder="1"/>
    <xf numFmtId="9" fontId="34" fillId="2" borderId="65" xfId="3" applyFont="1" applyFill="1" applyBorder="1" applyAlignment="1">
      <alignment horizontal="center"/>
    </xf>
    <xf numFmtId="1" fontId="12" fillId="2" borderId="65" xfId="2" applyNumberFormat="1" applyFill="1" applyBorder="1"/>
    <xf numFmtId="0" fontId="12" fillId="2" borderId="234" xfId="2" applyFill="1" applyBorder="1" applyAlignment="1">
      <alignment horizontal="left"/>
    </xf>
    <xf numFmtId="9" fontId="34" fillId="2" borderId="96" xfId="3" applyFont="1" applyFill="1" applyBorder="1" applyAlignment="1">
      <alignment horizontal="center"/>
    </xf>
    <xf numFmtId="172" fontId="34" fillId="2" borderId="38" xfId="3" applyNumberFormat="1" applyFont="1" applyFill="1" applyBorder="1" applyAlignment="1">
      <alignment horizontal="center"/>
    </xf>
    <xf numFmtId="0" fontId="14" fillId="0" borderId="27" xfId="2" applyFont="1" applyBorder="1" applyAlignment="1">
      <alignment horizontal="left"/>
    </xf>
    <xf numFmtId="0" fontId="12" fillId="0" borderId="68" xfId="2" applyBorder="1"/>
    <xf numFmtId="0" fontId="12" fillId="0" borderId="210" xfId="2" applyBorder="1"/>
    <xf numFmtId="0" fontId="28" fillId="0" borderId="64" xfId="2" applyFont="1" applyBorder="1" applyAlignment="1">
      <alignment horizontal="center"/>
    </xf>
    <xf numFmtId="168" fontId="12" fillId="0" borderId="65" xfId="2" applyNumberFormat="1" applyBorder="1"/>
    <xf numFmtId="3" fontId="12" fillId="0" borderId="65" xfId="2" applyNumberFormat="1" applyBorder="1"/>
    <xf numFmtId="168" fontId="12" fillId="0" borderId="68" xfId="2" applyNumberFormat="1" applyBorder="1"/>
    <xf numFmtId="168" fontId="14" fillId="0" borderId="210" xfId="2" applyNumberFormat="1" applyFont="1" applyBorder="1"/>
    <xf numFmtId="9" fontId="34" fillId="0" borderId="65" xfId="3" applyFont="1" applyFill="1" applyBorder="1" applyAlignment="1">
      <alignment horizontal="center"/>
    </xf>
    <xf numFmtId="172" fontId="34" fillId="0" borderId="65" xfId="1" applyNumberFormat="1" applyFont="1" applyFill="1" applyBorder="1" applyAlignment="1">
      <alignment horizontal="center"/>
    </xf>
    <xf numFmtId="172" fontId="12" fillId="0" borderId="216" xfId="1" applyNumberFormat="1" applyFont="1" applyFill="1" applyBorder="1"/>
    <xf numFmtId="9" fontId="28" fillId="0" borderId="210" xfId="3" applyFont="1" applyFill="1" applyBorder="1" applyAlignment="1">
      <alignment horizontal="center"/>
    </xf>
    <xf numFmtId="0" fontId="12" fillId="0" borderId="234" xfId="2" applyBorder="1" applyAlignment="1">
      <alignment horizontal="left"/>
    </xf>
    <xf numFmtId="9" fontId="34" fillId="0" borderId="96" xfId="3" applyFont="1" applyFill="1" applyBorder="1" applyAlignment="1">
      <alignment horizontal="center"/>
    </xf>
    <xf numFmtId="0" fontId="12" fillId="0" borderId="97" xfId="2" applyBorder="1"/>
    <xf numFmtId="9" fontId="34" fillId="0" borderId="211" xfId="3" applyFont="1" applyFill="1" applyBorder="1" applyAlignment="1">
      <alignment horizontal="center"/>
    </xf>
    <xf numFmtId="0" fontId="14" fillId="0" borderId="27" xfId="2" applyFont="1" applyBorder="1" applyAlignment="1">
      <alignment horizontal="center"/>
    </xf>
    <xf numFmtId="168" fontId="14" fillId="0" borderId="68" xfId="2" applyNumberFormat="1" applyFont="1" applyBorder="1"/>
    <xf numFmtId="168" fontId="14" fillId="0" borderId="65" xfId="2" applyNumberFormat="1" applyFont="1" applyBorder="1"/>
    <xf numFmtId="3" fontId="14" fillId="0" borderId="65" xfId="2" applyNumberFormat="1" applyFont="1" applyBorder="1"/>
    <xf numFmtId="168" fontId="14" fillId="0" borderId="216" xfId="2" applyNumberFormat="1" applyFont="1" applyBorder="1"/>
    <xf numFmtId="168" fontId="26" fillId="0" borderId="210" xfId="2" applyNumberFormat="1" applyFont="1" applyBorder="1"/>
    <xf numFmtId="0" fontId="12" fillId="0" borderId="34" xfId="2" applyBorder="1"/>
    <xf numFmtId="9" fontId="34" fillId="0" borderId="38" xfId="3" applyFont="1" applyFill="1" applyBorder="1" applyAlignment="1">
      <alignment horizontal="center"/>
    </xf>
    <xf numFmtId="172" fontId="34" fillId="0" borderId="38" xfId="3" applyNumberFormat="1" applyFont="1" applyFill="1" applyBorder="1" applyAlignment="1">
      <alignment horizontal="center"/>
    </xf>
    <xf numFmtId="0" fontId="12" fillId="0" borderId="212" xfId="2" applyBorder="1"/>
    <xf numFmtId="0" fontId="12" fillId="2" borderId="65" xfId="2" applyFill="1" applyBorder="1"/>
    <xf numFmtId="0" fontId="28" fillId="2" borderId="64" xfId="2" applyFont="1" applyFill="1" applyBorder="1" applyAlignment="1">
      <alignment horizontal="left"/>
    </xf>
    <xf numFmtId="9" fontId="13" fillId="2" borderId="0" xfId="1" applyFont="1" applyFill="1"/>
    <xf numFmtId="164" fontId="13" fillId="2" borderId="0" xfId="7" applyFont="1" applyFill="1"/>
    <xf numFmtId="164" fontId="12" fillId="0" borderId="0" xfId="7" applyFont="1"/>
    <xf numFmtId="0" fontId="33" fillId="2" borderId="0" xfId="2" applyFont="1" applyFill="1" applyAlignment="1">
      <alignment horizontal="left" vertical="center"/>
    </xf>
    <xf numFmtId="0" fontId="12" fillId="2" borderId="236" xfId="17" applyFont="1" applyFill="1" applyBorder="1" applyAlignment="1">
      <alignment horizontal="center" vertical="center"/>
    </xf>
    <xf numFmtId="0" fontId="12" fillId="2" borderId="237" xfId="17" applyFont="1" applyFill="1" applyBorder="1" applyAlignment="1">
      <alignment horizontal="left" vertical="center"/>
    </xf>
    <xf numFmtId="0" fontId="12" fillId="2" borderId="239" xfId="17" applyFont="1" applyFill="1" applyBorder="1" applyAlignment="1">
      <alignment horizontal="center" vertical="center"/>
    </xf>
    <xf numFmtId="0" fontId="12" fillId="2" borderId="228" xfId="17" applyFont="1" applyFill="1" applyBorder="1" applyAlignment="1">
      <alignment horizontal="left" vertical="center"/>
    </xf>
    <xf numFmtId="4" fontId="12" fillId="2" borderId="0" xfId="2" applyNumberFormat="1" applyFill="1"/>
    <xf numFmtId="0" fontId="40" fillId="2" borderId="0" xfId="2" applyFont="1" applyFill="1" applyAlignment="1">
      <alignment wrapText="1"/>
    </xf>
    <xf numFmtId="0" fontId="40" fillId="2" borderId="138" xfId="2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4" fontId="9" fillId="2" borderId="246" xfId="2" applyNumberFormat="1" applyFont="1" applyFill="1" applyBorder="1" applyAlignment="1">
      <alignment horizontal="right" vertical="center" indent="1"/>
    </xf>
    <xf numFmtId="4" fontId="9" fillId="2" borderId="247" xfId="2" applyNumberFormat="1" applyFont="1" applyFill="1" applyBorder="1" applyAlignment="1">
      <alignment horizontal="right" vertical="center" indent="1"/>
    </xf>
    <xf numFmtId="4" fontId="9" fillId="2" borderId="6" xfId="2" applyNumberFormat="1" applyFont="1" applyFill="1" applyBorder="1" applyAlignment="1">
      <alignment horizontal="right" vertical="center" indent="1"/>
    </xf>
    <xf numFmtId="4" fontId="40" fillId="2" borderId="248" xfId="16" applyNumberFormat="1" applyFont="1" applyFill="1" applyBorder="1" applyAlignment="1">
      <alignment horizontal="right" vertical="center" indent="1"/>
    </xf>
    <xf numFmtId="4" fontId="6" fillId="2" borderId="182" xfId="2" applyNumberFormat="1" applyFont="1" applyFill="1" applyBorder="1" applyAlignment="1">
      <alignment horizontal="right" vertical="center" indent="1"/>
    </xf>
    <xf numFmtId="0" fontId="40" fillId="2" borderId="46" xfId="2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4" fontId="9" fillId="2" borderId="249" xfId="2" applyNumberFormat="1" applyFont="1" applyFill="1" applyBorder="1" applyAlignment="1">
      <alignment horizontal="right" vertical="center" indent="1"/>
    </xf>
    <xf numFmtId="4" fontId="9" fillId="2" borderId="228" xfId="2" applyNumberFormat="1" applyFont="1" applyFill="1" applyBorder="1" applyAlignment="1">
      <alignment horizontal="right" vertical="center" indent="1"/>
    </xf>
    <xf numFmtId="4" fontId="9" fillId="2" borderId="9" xfId="2" applyNumberFormat="1" applyFont="1" applyFill="1" applyBorder="1" applyAlignment="1">
      <alignment horizontal="right" vertical="center" indent="1"/>
    </xf>
    <xf numFmtId="4" fontId="40" fillId="2" borderId="250" xfId="16" applyNumberFormat="1" applyFont="1" applyFill="1" applyBorder="1" applyAlignment="1">
      <alignment horizontal="right" vertical="center" indent="1"/>
    </xf>
    <xf numFmtId="4" fontId="40" fillId="2" borderId="171" xfId="16" applyNumberFormat="1" applyFont="1" applyFill="1" applyBorder="1" applyAlignment="1">
      <alignment horizontal="right" indent="1"/>
    </xf>
    <xf numFmtId="4" fontId="40" fillId="2" borderId="251" xfId="16" applyNumberFormat="1" applyFont="1" applyFill="1" applyBorder="1" applyAlignment="1">
      <alignment horizontal="right" indent="1"/>
    </xf>
    <xf numFmtId="4" fontId="40" fillId="2" borderId="173" xfId="16" applyNumberFormat="1" applyFont="1" applyFill="1" applyBorder="1" applyAlignment="1">
      <alignment horizontal="right" indent="1"/>
    </xf>
    <xf numFmtId="171" fontId="44" fillId="2" borderId="184" xfId="16" applyNumberFormat="1" applyFont="1" applyFill="1" applyBorder="1" applyAlignment="1">
      <alignment horizontal="right" indent="1"/>
    </xf>
    <xf numFmtId="4" fontId="40" fillId="2" borderId="175" xfId="2" applyNumberFormat="1" applyFont="1" applyFill="1" applyBorder="1" applyAlignment="1">
      <alignment vertical="center"/>
    </xf>
    <xf numFmtId="2" fontId="9" fillId="2" borderId="0" xfId="12" applyNumberFormat="1" applyFont="1" applyFill="1"/>
    <xf numFmtId="0" fontId="40" fillId="0" borderId="0" xfId="12" applyFont="1"/>
    <xf numFmtId="0" fontId="33" fillId="2" borderId="0" xfId="12" applyFont="1" applyFill="1"/>
    <xf numFmtId="0" fontId="40" fillId="2" borderId="66" xfId="12" applyFont="1" applyFill="1" applyBorder="1"/>
    <xf numFmtId="0" fontId="40" fillId="2" borderId="161" xfId="12" applyFont="1" applyFill="1" applyBorder="1"/>
    <xf numFmtId="171" fontId="40" fillId="0" borderId="112" xfId="19" applyNumberFormat="1" applyFont="1" applyFill="1" applyBorder="1" applyAlignment="1"/>
    <xf numFmtId="171" fontId="40" fillId="0" borderId="66" xfId="19" applyNumberFormat="1" applyFont="1" applyFill="1" applyBorder="1" applyAlignment="1"/>
    <xf numFmtId="171" fontId="33" fillId="2" borderId="176" xfId="19" applyNumberFormat="1" applyFont="1" applyFill="1" applyBorder="1" applyAlignment="1"/>
    <xf numFmtId="4" fontId="33" fillId="0" borderId="0" xfId="19" applyNumberFormat="1" applyFont="1" applyFill="1" applyBorder="1" applyAlignment="1"/>
    <xf numFmtId="0" fontId="40" fillId="2" borderId="68" xfId="12" applyFont="1" applyFill="1" applyBorder="1"/>
    <xf numFmtId="171" fontId="33" fillId="2" borderId="177" xfId="19" applyNumberFormat="1" applyFont="1" applyFill="1" applyBorder="1" applyAlignment="1"/>
    <xf numFmtId="0" fontId="40" fillId="0" borderId="168" xfId="12" applyFont="1" applyBorder="1"/>
    <xf numFmtId="0" fontId="40" fillId="0" borderId="170" xfId="12" applyFont="1" applyBorder="1"/>
    <xf numFmtId="171" fontId="40" fillId="0" borderId="183" xfId="19" applyNumberFormat="1" applyFont="1" applyFill="1" applyBorder="1" applyAlignment="1"/>
    <xf numFmtId="171" fontId="40" fillId="0" borderId="168" xfId="19" applyNumberFormat="1" applyFont="1" applyFill="1" applyBorder="1" applyAlignment="1"/>
    <xf numFmtId="4" fontId="44" fillId="0" borderId="0" xfId="19" applyNumberFormat="1" applyFont="1" applyFill="1" applyBorder="1" applyAlignment="1"/>
    <xf numFmtId="0" fontId="40" fillId="0" borderId="101" xfId="12" applyFont="1" applyBorder="1"/>
    <xf numFmtId="0" fontId="40" fillId="0" borderId="102" xfId="12" applyFont="1" applyBorder="1"/>
    <xf numFmtId="180" fontId="12" fillId="2" borderId="0" xfId="12" applyNumberFormat="1" applyFill="1"/>
    <xf numFmtId="0" fontId="51" fillId="2" borderId="0" xfId="20" applyFont="1" applyFill="1"/>
    <xf numFmtId="0" fontId="50" fillId="0" borderId="0" xfId="20"/>
    <xf numFmtId="0" fontId="50" fillId="2" borderId="0" xfId="20" applyFill="1" applyAlignment="1">
      <alignment vertical="center"/>
    </xf>
    <xf numFmtId="0" fontId="50" fillId="2" borderId="0" xfId="20" applyFill="1"/>
    <xf numFmtId="0" fontId="43" fillId="2" borderId="0" xfId="20" applyFont="1" applyFill="1"/>
    <xf numFmtId="181" fontId="50" fillId="2" borderId="0" xfId="20" applyNumberFormat="1" applyFill="1"/>
    <xf numFmtId="0" fontId="52" fillId="2" borderId="0" xfId="20" applyFont="1" applyFill="1"/>
    <xf numFmtId="0" fontId="45" fillId="2" borderId="0" xfId="20" applyFont="1" applyFill="1"/>
    <xf numFmtId="0" fontId="50" fillId="2" borderId="0" xfId="20" applyFill="1" applyAlignment="1"/>
    <xf numFmtId="0" fontId="33" fillId="2" borderId="168" xfId="20" applyFont="1" applyFill="1" applyBorder="1" applyAlignment="1">
      <alignment vertical="center"/>
    </xf>
    <xf numFmtId="0" fontId="33" fillId="2" borderId="172" xfId="20" applyFont="1" applyFill="1" applyBorder="1" applyAlignment="1">
      <alignment vertical="center"/>
    </xf>
    <xf numFmtId="171" fontId="33" fillId="2" borderId="172" xfId="20" applyNumberFormat="1" applyFont="1" applyFill="1" applyBorder="1" applyAlignment="1">
      <alignment horizontal="right" vertical="center"/>
    </xf>
    <xf numFmtId="0" fontId="40" fillId="2" borderId="0" xfId="20" applyFont="1" applyFill="1" applyAlignment="1">
      <alignment vertical="center"/>
    </xf>
    <xf numFmtId="181" fontId="40" fillId="2" borderId="0" xfId="21" applyFont="1" applyFill="1" applyBorder="1"/>
    <xf numFmtId="0" fontId="11" fillId="2" borderId="0" xfId="2" applyFont="1" applyFill="1"/>
    <xf numFmtId="0" fontId="56" fillId="2" borderId="0" xfId="15" applyFont="1" applyFill="1" applyAlignment="1">
      <alignment vertical="center"/>
    </xf>
    <xf numFmtId="0" fontId="57" fillId="2" borderId="0" xfId="20" applyFont="1" applyFill="1"/>
    <xf numFmtId="0" fontId="11" fillId="2" borderId="0" xfId="2" applyFont="1" applyFill="1" applyAlignment="1">
      <alignment horizontal="left"/>
    </xf>
    <xf numFmtId="0" fontId="33" fillId="2" borderId="0" xfId="20" applyFont="1" applyFill="1" applyAlignment="1"/>
    <xf numFmtId="0" fontId="40" fillId="2" borderId="0" xfId="20" applyFont="1" applyFill="1" applyAlignment="1"/>
    <xf numFmtId="0" fontId="40" fillId="2" borderId="0" xfId="20" applyFont="1" applyFill="1"/>
    <xf numFmtId="0" fontId="58" fillId="2" borderId="0" xfId="20" applyFont="1" applyFill="1" applyAlignment="1">
      <alignment horizontal="center"/>
    </xf>
    <xf numFmtId="0" fontId="58" fillId="2" borderId="0" xfId="20" applyFont="1" applyFill="1" applyAlignment="1"/>
    <xf numFmtId="0" fontId="50" fillId="2" borderId="0" xfId="20" applyFill="1" applyAlignment="1">
      <alignment horizontal="center"/>
    </xf>
    <xf numFmtId="0" fontId="40" fillId="2" borderId="0" xfId="20" applyFont="1" applyFill="1" applyAlignment="1">
      <alignment horizontal="center"/>
    </xf>
    <xf numFmtId="181" fontId="40" fillId="2" borderId="0" xfId="21" applyFont="1" applyFill="1" applyBorder="1" applyAlignment="1"/>
    <xf numFmtId="0" fontId="19" fillId="2" borderId="0" xfId="2" applyFont="1" applyFill="1"/>
    <xf numFmtId="0" fontId="59" fillId="2" borderId="0" xfId="20" applyFont="1" applyFill="1" applyAlignment="1">
      <alignment horizontal="center" vertical="center"/>
    </xf>
    <xf numFmtId="0" fontId="19" fillId="0" borderId="0" xfId="2" applyFont="1"/>
    <xf numFmtId="0" fontId="46" fillId="2" borderId="138" xfId="20" applyFont="1" applyFill="1" applyBorder="1" applyAlignment="1">
      <alignment horizontal="center" vertical="center"/>
    </xf>
    <xf numFmtId="0" fontId="11" fillId="2" borderId="181" xfId="2" applyFont="1" applyFill="1" applyBorder="1" applyAlignment="1">
      <alignment horizontal="left" vertical="center"/>
    </xf>
    <xf numFmtId="181" fontId="46" fillId="2" borderId="138" xfId="20" applyNumberFormat="1" applyFont="1" applyFill="1" applyBorder="1" applyAlignment="1">
      <alignment horizontal="right" vertical="center"/>
    </xf>
    <xf numFmtId="181" fontId="32" fillId="2" borderId="182" xfId="20" applyNumberFormat="1" applyFont="1" applyFill="1" applyBorder="1" applyAlignment="1">
      <alignment horizontal="right" vertical="center"/>
    </xf>
    <xf numFmtId="4" fontId="60" fillId="2" borderId="0" xfId="20" applyNumberFormat="1" applyFont="1" applyFill="1" applyAlignment="1">
      <alignment vertical="center"/>
    </xf>
    <xf numFmtId="0" fontId="11" fillId="0" borderId="0" xfId="2" applyFont="1"/>
    <xf numFmtId="0" fontId="46" fillId="2" borderId="46" xfId="20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vertical="center"/>
    </xf>
    <xf numFmtId="181" fontId="46" fillId="2" borderId="46" xfId="20" applyNumberFormat="1" applyFont="1" applyFill="1" applyBorder="1" applyAlignment="1">
      <alignment horizontal="right" vertical="center"/>
    </xf>
    <xf numFmtId="181" fontId="32" fillId="2" borderId="165" xfId="20" applyNumberFormat="1" applyFont="1" applyFill="1" applyBorder="1" applyAlignment="1">
      <alignment horizontal="right" vertical="center"/>
    </xf>
    <xf numFmtId="0" fontId="32" fillId="2" borderId="168" xfId="20" applyFont="1" applyFill="1" applyBorder="1" applyAlignment="1">
      <alignment horizontal="left" vertical="center"/>
    </xf>
    <xf numFmtId="0" fontId="32" fillId="2" borderId="172" xfId="20" applyFont="1" applyFill="1" applyBorder="1" applyAlignment="1">
      <alignment vertical="center"/>
    </xf>
    <xf numFmtId="4" fontId="32" fillId="2" borderId="172" xfId="20" applyNumberFormat="1" applyFont="1" applyFill="1" applyBorder="1" applyAlignment="1">
      <alignment horizontal="right" vertical="center"/>
    </xf>
    <xf numFmtId="171" fontId="32" fillId="2" borderId="184" xfId="20" applyNumberFormat="1" applyFont="1" applyFill="1" applyBorder="1" applyAlignment="1">
      <alignment horizontal="right" vertical="center"/>
    </xf>
    <xf numFmtId="171" fontId="40" fillId="0" borderId="183" xfId="20" applyNumberFormat="1" applyFont="1" applyBorder="1" applyAlignment="1">
      <alignment horizontal="center" vertical="center"/>
    </xf>
    <xf numFmtId="171" fontId="33" fillId="0" borderId="172" xfId="20" applyNumberFormat="1" applyFont="1" applyBorder="1" applyAlignment="1">
      <alignment horizontal="center" vertical="center"/>
    </xf>
    <xf numFmtId="4" fontId="50" fillId="2" borderId="0" xfId="20" applyNumberFormat="1" applyFill="1"/>
    <xf numFmtId="0" fontId="63" fillId="2" borderId="0" xfId="20" applyFont="1" applyFill="1"/>
    <xf numFmtId="181" fontId="12" fillId="2" borderId="0" xfId="2" applyNumberFormat="1" applyFill="1"/>
    <xf numFmtId="0" fontId="51" fillId="2" borderId="0" xfId="22" applyFont="1" applyFill="1"/>
    <xf numFmtId="0" fontId="50" fillId="2" borderId="0" xfId="22" applyFill="1" applyAlignment="1">
      <alignment horizontal="center"/>
    </xf>
    <xf numFmtId="0" fontId="50" fillId="2" borderId="0" xfId="22" applyFill="1"/>
    <xf numFmtId="0" fontId="41" fillId="2" borderId="0" xfId="22" applyFont="1" applyFill="1"/>
    <xf numFmtId="0" fontId="45" fillId="2" borderId="0" xfId="22" applyFont="1" applyFill="1"/>
    <xf numFmtId="0" fontId="5" fillId="2" borderId="62" xfId="0" applyFont="1" applyFill="1" applyBorder="1"/>
    <xf numFmtId="4" fontId="5" fillId="2" borderId="113" xfId="0" applyNumberFormat="1" applyFont="1" applyFill="1" applyBorder="1"/>
    <xf numFmtId="4" fontId="5" fillId="2" borderId="258" xfId="0" applyNumberFormat="1" applyFont="1" applyFill="1" applyBorder="1" applyAlignment="1">
      <alignment horizontal="right" indent="1"/>
    </xf>
    <xf numFmtId="181" fontId="40" fillId="2" borderId="259" xfId="21" applyFont="1" applyFill="1" applyBorder="1" applyAlignment="1">
      <alignment horizontal="right" indent="1"/>
    </xf>
    <xf numFmtId="0" fontId="5" fillId="2" borderId="65" xfId="0" applyFont="1" applyFill="1" applyBorder="1"/>
    <xf numFmtId="0" fontId="5" fillId="2" borderId="46" xfId="0" applyFont="1" applyFill="1" applyBorder="1"/>
    <xf numFmtId="4" fontId="5" fillId="2" borderId="46" xfId="0" applyNumberFormat="1" applyFont="1" applyFill="1" applyBorder="1" applyAlignment="1">
      <alignment horizontal="right" indent="1"/>
    </xf>
    <xf numFmtId="181" fontId="33" fillId="2" borderId="260" xfId="22" applyNumberFormat="1" applyFont="1" applyFill="1" applyBorder="1" applyAlignment="1">
      <alignment horizontal="right" indent="1"/>
    </xf>
    <xf numFmtId="4" fontId="5" fillId="2" borderId="46" xfId="0" applyNumberFormat="1" applyFont="1" applyFill="1" applyBorder="1"/>
    <xf numFmtId="181" fontId="40" fillId="2" borderId="260" xfId="21" applyFont="1" applyFill="1" applyBorder="1" applyAlignment="1">
      <alignment horizontal="right" indent="1"/>
    </xf>
    <xf numFmtId="0" fontId="5" fillId="2" borderId="261" xfId="0" applyFont="1" applyFill="1" applyBorder="1"/>
    <xf numFmtId="181" fontId="33" fillId="2" borderId="262" xfId="22" applyNumberFormat="1" applyFont="1" applyFill="1" applyBorder="1" applyAlignment="1">
      <alignment horizontal="right" indent="1"/>
    </xf>
    <xf numFmtId="0" fontId="5" fillId="2" borderId="112" xfId="0" applyFont="1" applyFill="1" applyBorder="1"/>
    <xf numFmtId="4" fontId="5" fillId="2" borderId="130" xfId="0" applyNumberFormat="1" applyFont="1" applyFill="1" applyBorder="1"/>
    <xf numFmtId="4" fontId="5" fillId="2" borderId="113" xfId="0" applyNumberFormat="1" applyFont="1" applyFill="1" applyBorder="1" applyAlignment="1">
      <alignment horizontal="right" indent="1"/>
    </xf>
    <xf numFmtId="4" fontId="5" fillId="2" borderId="263" xfId="0" applyNumberFormat="1" applyFont="1" applyFill="1" applyBorder="1" applyAlignment="1">
      <alignment horizontal="right" indent="1"/>
    </xf>
    <xf numFmtId="181" fontId="33" fillId="2" borderId="264" xfId="22" applyNumberFormat="1" applyFont="1" applyFill="1" applyBorder="1" applyAlignment="1">
      <alignment horizontal="right" indent="1"/>
    </xf>
    <xf numFmtId="0" fontId="5" fillId="2" borderId="45" xfId="0" applyFont="1" applyFill="1" applyBorder="1"/>
    <xf numFmtId="4" fontId="5" fillId="2" borderId="45" xfId="0" applyNumberFormat="1" applyFont="1" applyFill="1" applyBorder="1"/>
    <xf numFmtId="0" fontId="5" fillId="2" borderId="116" xfId="0" applyFont="1" applyFill="1" applyBorder="1"/>
    <xf numFmtId="0" fontId="5" fillId="2" borderId="128" xfId="0" applyFont="1" applyFill="1" applyBorder="1"/>
    <xf numFmtId="4" fontId="5" fillId="2" borderId="117" xfId="0" applyNumberFormat="1" applyFont="1" applyFill="1" applyBorder="1" applyAlignment="1">
      <alignment horizontal="right" indent="1"/>
    </xf>
    <xf numFmtId="4" fontId="5" fillId="2" borderId="265" xfId="0" applyNumberFormat="1" applyFont="1" applyFill="1" applyBorder="1" applyAlignment="1">
      <alignment horizontal="right" indent="1"/>
    </xf>
    <xf numFmtId="0" fontId="5" fillId="2" borderId="117" xfId="0" applyFont="1" applyFill="1" applyBorder="1"/>
    <xf numFmtId="182" fontId="33" fillId="2" borderId="262" xfId="22" applyNumberFormat="1" applyFont="1" applyFill="1" applyBorder="1" applyAlignment="1">
      <alignment horizontal="right" indent="1"/>
    </xf>
    <xf numFmtId="0" fontId="5" fillId="2" borderId="39" xfId="0" applyFont="1" applyFill="1" applyBorder="1"/>
    <xf numFmtId="0" fontId="33" fillId="2" borderId="21" xfId="22" applyFont="1" applyFill="1" applyBorder="1" applyAlignment="1">
      <alignment vertical="center"/>
    </xf>
    <xf numFmtId="0" fontId="33" fillId="2" borderId="90" xfId="22" applyFont="1" applyFill="1" applyBorder="1" applyAlignment="1">
      <alignment vertical="center"/>
    </xf>
    <xf numFmtId="0" fontId="40" fillId="2" borderId="258" xfId="22" applyFont="1" applyFill="1" applyBorder="1"/>
    <xf numFmtId="182" fontId="40" fillId="2" borderId="267" xfId="21" applyNumberFormat="1" applyFont="1" applyFill="1" applyBorder="1" applyAlignment="1">
      <alignment horizontal="right" indent="1"/>
    </xf>
    <xf numFmtId="182" fontId="33" fillId="2" borderId="259" xfId="21" applyNumberFormat="1" applyFont="1" applyFill="1" applyBorder="1" applyAlignment="1">
      <alignment horizontal="right" indent="1"/>
    </xf>
    <xf numFmtId="0" fontId="33" fillId="2" borderId="27" xfId="22" applyFont="1" applyFill="1" applyBorder="1" applyAlignment="1">
      <alignment vertical="center"/>
    </xf>
    <xf numFmtId="0" fontId="33" fillId="2" borderId="105" xfId="22" applyFont="1" applyFill="1" applyBorder="1" applyAlignment="1">
      <alignment vertical="center"/>
    </xf>
    <xf numFmtId="0" fontId="40" fillId="2" borderId="46" xfId="22" applyFont="1" applyFill="1" applyBorder="1"/>
    <xf numFmtId="182" fontId="40" fillId="2" borderId="268" xfId="21" applyNumberFormat="1" applyFont="1" applyFill="1" applyBorder="1" applyAlignment="1">
      <alignment horizontal="right" indent="1"/>
    </xf>
    <xf numFmtId="182" fontId="33" fillId="2" borderId="260" xfId="21" applyNumberFormat="1" applyFont="1" applyFill="1" applyBorder="1" applyAlignment="1">
      <alignment horizontal="right" indent="1"/>
    </xf>
    <xf numFmtId="0" fontId="33" fillId="2" borderId="34" xfId="22" applyFont="1" applyFill="1" applyBorder="1" applyAlignment="1">
      <alignment vertical="center"/>
    </xf>
    <xf numFmtId="0" fontId="33" fillId="2" borderId="57" xfId="22" applyFont="1" applyFill="1" applyBorder="1" applyAlignment="1">
      <alignment vertical="center"/>
    </xf>
    <xf numFmtId="0" fontId="40" fillId="2" borderId="269" xfId="22" applyFont="1" applyFill="1" applyBorder="1"/>
    <xf numFmtId="182" fontId="40" fillId="2" borderId="270" xfId="21" applyNumberFormat="1" applyFont="1" applyFill="1" applyBorder="1" applyAlignment="1">
      <alignment horizontal="right" indent="1"/>
    </xf>
    <xf numFmtId="182" fontId="33" fillId="2" borderId="266" xfId="21" applyNumberFormat="1" applyFont="1" applyFill="1" applyBorder="1" applyAlignment="1">
      <alignment horizontal="right" indent="1"/>
    </xf>
    <xf numFmtId="0" fontId="33" fillId="2" borderId="82" xfId="22" applyFont="1" applyFill="1" applyBorder="1" applyAlignment="1">
      <alignment vertical="center"/>
    </xf>
    <xf numFmtId="0" fontId="33" fillId="2" borderId="83" xfId="22" applyFont="1" applyFill="1" applyBorder="1" applyAlignment="1">
      <alignment vertical="center"/>
    </xf>
    <xf numFmtId="0" fontId="33" fillId="2" borderId="86" xfId="22" applyFont="1" applyFill="1" applyBorder="1" applyAlignment="1">
      <alignment vertical="center"/>
    </xf>
    <xf numFmtId="182" fontId="33" fillId="2" borderId="271" xfId="21" applyNumberFormat="1" applyFont="1" applyFill="1" applyBorder="1" applyAlignment="1">
      <alignment horizontal="right" vertical="center" indent="1"/>
    </xf>
    <xf numFmtId="182" fontId="33" fillId="2" borderId="83" xfId="21" applyNumberFormat="1" applyFont="1" applyFill="1" applyBorder="1" applyAlignment="1">
      <alignment horizontal="right" vertical="center" indent="1"/>
    </xf>
    <xf numFmtId="182" fontId="33" fillId="2" borderId="272" xfId="21" applyNumberFormat="1" applyFont="1" applyFill="1" applyBorder="1" applyAlignment="1">
      <alignment horizontal="right" vertical="center" indent="1"/>
    </xf>
    <xf numFmtId="0" fontId="40" fillId="2" borderId="0" xfId="22" applyFont="1" applyFill="1"/>
    <xf numFmtId="0" fontId="50" fillId="2" borderId="0" xfId="22" applyFill="1" applyAlignment="1">
      <alignment horizontal="left"/>
    </xf>
    <xf numFmtId="0" fontId="40" fillId="2" borderId="0" xfId="22" applyFont="1" applyFill="1" applyAlignment="1">
      <alignment horizontal="center"/>
    </xf>
    <xf numFmtId="0" fontId="12" fillId="2" borderId="0" xfId="2" applyFill="1" applyAlignment="1">
      <alignment horizontal="right"/>
    </xf>
    <xf numFmtId="0" fontId="41" fillId="2" borderId="0" xfId="22" applyFont="1" applyFill="1" applyAlignment="1">
      <alignment horizontal="center"/>
    </xf>
    <xf numFmtId="181" fontId="41" fillId="2" borderId="0" xfId="21" applyFont="1" applyFill="1" applyBorder="1" applyAlignment="1"/>
    <xf numFmtId="0" fontId="50" fillId="2" borderId="0" xfId="22" applyFill="1" applyAlignment="1">
      <alignment horizontal="left" indent="5"/>
    </xf>
    <xf numFmtId="0" fontId="43" fillId="2" borderId="0" xfId="22" applyFont="1" applyFill="1"/>
    <xf numFmtId="0" fontId="12" fillId="2" borderId="0" xfId="2" applyFill="1" applyAlignment="1">
      <alignment vertical="top"/>
    </xf>
    <xf numFmtId="0" fontId="43" fillId="2" borderId="0" xfId="22" applyFont="1" applyFill="1" applyAlignment="1">
      <alignment vertical="top"/>
    </xf>
    <xf numFmtId="0" fontId="12" fillId="2" borderId="274" xfId="2" applyFill="1" applyBorder="1" applyAlignment="1">
      <alignment vertical="center"/>
    </xf>
    <xf numFmtId="0" fontId="41" fillId="2" borderId="275" xfId="22" applyFont="1" applyFill="1" applyBorder="1" applyAlignment="1">
      <alignment vertical="center"/>
    </xf>
    <xf numFmtId="4" fontId="41" fillId="2" borderId="275" xfId="21" applyNumberFormat="1" applyFont="1" applyFill="1" applyBorder="1" applyAlignment="1">
      <alignment horizontal="right" vertical="center" indent="1"/>
    </xf>
    <xf numFmtId="0" fontId="12" fillId="2" borderId="276" xfId="2" applyFill="1" applyBorder="1" applyAlignment="1">
      <alignment vertical="center"/>
    </xf>
    <xf numFmtId="0" fontId="41" fillId="2" borderId="277" xfId="22" applyFont="1" applyFill="1" applyBorder="1" applyAlignment="1">
      <alignment vertical="center"/>
    </xf>
    <xf numFmtId="4" fontId="41" fillId="2" borderId="277" xfId="21" applyNumberFormat="1" applyFont="1" applyFill="1" applyBorder="1" applyAlignment="1">
      <alignment horizontal="right" vertical="center" indent="1"/>
    </xf>
    <xf numFmtId="0" fontId="12" fillId="2" borderId="279" xfId="2" applyFill="1" applyBorder="1" applyAlignment="1">
      <alignment vertical="center"/>
    </xf>
    <xf numFmtId="0" fontId="41" fillId="2" borderId="280" xfId="22" applyFont="1" applyFill="1" applyBorder="1" applyAlignment="1">
      <alignment vertical="center"/>
    </xf>
    <xf numFmtId="4" fontId="41" fillId="2" borderId="280" xfId="21" applyNumberFormat="1" applyFont="1" applyFill="1" applyBorder="1" applyAlignment="1">
      <alignment horizontal="right" vertical="center" indent="1"/>
    </xf>
    <xf numFmtId="4" fontId="41" fillId="2" borderId="281" xfId="21" applyNumberFormat="1" applyFont="1" applyFill="1" applyBorder="1" applyAlignment="1">
      <alignment horizontal="right" vertical="center" indent="1"/>
    </xf>
    <xf numFmtId="4" fontId="41" fillId="2" borderId="282" xfId="21" applyNumberFormat="1" applyFont="1" applyFill="1" applyBorder="1" applyAlignment="1">
      <alignment horizontal="right" vertical="center" indent="1"/>
    </xf>
    <xf numFmtId="4" fontId="41" fillId="2" borderId="283" xfId="21" applyNumberFormat="1" applyFont="1" applyFill="1" applyBorder="1" applyAlignment="1">
      <alignment horizontal="right" vertical="center" indent="1"/>
    </xf>
    <xf numFmtId="0" fontId="41" fillId="2" borderId="285" xfId="22" applyFont="1" applyFill="1" applyBorder="1" applyAlignment="1">
      <alignment vertical="center"/>
    </xf>
    <xf numFmtId="4" fontId="41" fillId="2" borderId="285" xfId="21" applyNumberFormat="1" applyFont="1" applyFill="1" applyBorder="1" applyAlignment="1">
      <alignment horizontal="right" vertical="center" indent="1"/>
    </xf>
    <xf numFmtId="0" fontId="41" fillId="2" borderId="288" xfId="22" applyFont="1" applyFill="1" applyBorder="1" applyAlignment="1">
      <alignment vertical="center"/>
    </xf>
    <xf numFmtId="4" fontId="41" fillId="2" borderId="288" xfId="21" applyNumberFormat="1" applyFont="1" applyFill="1" applyBorder="1" applyAlignment="1">
      <alignment horizontal="right" vertical="center" indent="1"/>
    </xf>
    <xf numFmtId="4" fontId="64" fillId="2" borderId="292" xfId="22" applyNumberFormat="1" applyFont="1" applyFill="1" applyBorder="1" applyAlignment="1">
      <alignment horizontal="right" vertical="center" indent="1"/>
    </xf>
    <xf numFmtId="4" fontId="64" fillId="2" borderId="293" xfId="22" applyNumberFormat="1" applyFont="1" applyFill="1" applyBorder="1" applyAlignment="1">
      <alignment horizontal="right" vertical="center" indent="1"/>
    </xf>
    <xf numFmtId="0" fontId="0" fillId="2" borderId="0" xfId="0" applyFill="1" applyAlignment="1">
      <alignment horizontal="left"/>
    </xf>
    <xf numFmtId="0" fontId="12" fillId="0" borderId="0" xfId="5" applyAlignment="1">
      <alignment vertical="center"/>
    </xf>
    <xf numFmtId="0" fontId="46" fillId="2" borderId="294" xfId="22" applyFont="1" applyFill="1" applyBorder="1" applyAlignment="1">
      <alignment horizontal="left"/>
    </xf>
    <xf numFmtId="171" fontId="46" fillId="2" borderId="295" xfId="22" applyNumberFormat="1" applyFont="1" applyFill="1" applyBorder="1" applyAlignment="1">
      <alignment horizontal="right"/>
    </xf>
    <xf numFmtId="171" fontId="46" fillId="2" borderId="238" xfId="22" applyNumberFormat="1" applyFont="1" applyFill="1" applyBorder="1" applyAlignment="1">
      <alignment horizontal="right"/>
    </xf>
    <xf numFmtId="171" fontId="46" fillId="2" borderId="237" xfId="22" applyNumberFormat="1" applyFont="1" applyFill="1" applyBorder="1" applyAlignment="1">
      <alignment horizontal="right"/>
    </xf>
    <xf numFmtId="171" fontId="32" fillId="2" borderId="259" xfId="21" applyNumberFormat="1" applyFont="1" applyFill="1" applyBorder="1" applyAlignment="1">
      <alignment horizontal="right"/>
    </xf>
    <xf numFmtId="0" fontId="46" fillId="2" borderId="71" xfId="22" applyFont="1" applyFill="1" applyBorder="1" applyAlignment="1">
      <alignment horizontal="left"/>
    </xf>
    <xf numFmtId="171" fontId="46" fillId="2" borderId="7" xfId="21" applyNumberFormat="1" applyFont="1" applyFill="1" applyBorder="1"/>
    <xf numFmtId="171" fontId="46" fillId="2" borderId="8" xfId="21" applyNumberFormat="1" applyFont="1" applyFill="1" applyBorder="1"/>
    <xf numFmtId="171" fontId="46" fillId="2" borderId="228" xfId="21" applyNumberFormat="1" applyFont="1" applyFill="1" applyBorder="1"/>
    <xf numFmtId="171" fontId="32" fillId="2" borderId="260" xfId="21" applyNumberFormat="1" applyFont="1" applyFill="1" applyBorder="1" applyAlignment="1">
      <alignment horizontal="right"/>
    </xf>
    <xf numFmtId="0" fontId="46" fillId="2" borderId="296" xfId="22" applyFont="1" applyFill="1" applyBorder="1" applyAlignment="1">
      <alignment horizontal="left"/>
    </xf>
    <xf numFmtId="171" fontId="46" fillId="2" borderId="297" xfId="22" applyNumberFormat="1" applyFont="1" applyFill="1" applyBorder="1" applyAlignment="1">
      <alignment horizontal="right"/>
    </xf>
    <xf numFmtId="171" fontId="46" fillId="2" borderId="298" xfId="22" applyNumberFormat="1" applyFont="1" applyFill="1" applyBorder="1" applyAlignment="1">
      <alignment horizontal="right"/>
    </xf>
    <xf numFmtId="171" fontId="46" fillId="2" borderId="299" xfId="22" applyNumberFormat="1" applyFont="1" applyFill="1" applyBorder="1" applyAlignment="1">
      <alignment horizontal="right"/>
    </xf>
    <xf numFmtId="171" fontId="32" fillId="2" borderId="266" xfId="21" applyNumberFormat="1" applyFont="1" applyFill="1" applyBorder="1" applyAlignment="1">
      <alignment horizontal="right"/>
    </xf>
    <xf numFmtId="171" fontId="46" fillId="2" borderId="295" xfId="22" applyNumberFormat="1" applyFont="1" applyFill="1" applyBorder="1"/>
    <xf numFmtId="171" fontId="46" fillId="2" borderId="238" xfId="22" applyNumberFormat="1" applyFont="1" applyFill="1" applyBorder="1"/>
    <xf numFmtId="171" fontId="46" fillId="2" borderId="237" xfId="22" applyNumberFormat="1" applyFont="1" applyFill="1" applyBorder="1"/>
    <xf numFmtId="171" fontId="46" fillId="2" borderId="297" xfId="22" applyNumberFormat="1" applyFont="1" applyFill="1" applyBorder="1"/>
    <xf numFmtId="171" fontId="46" fillId="2" borderId="298" xfId="22" applyNumberFormat="1" applyFont="1" applyFill="1" applyBorder="1"/>
    <xf numFmtId="171" fontId="46" fillId="2" borderId="299" xfId="22" applyNumberFormat="1" applyFont="1" applyFill="1" applyBorder="1"/>
    <xf numFmtId="0" fontId="41" fillId="2" borderId="0" xfId="22" applyFont="1" applyFill="1" applyAlignment="1">
      <alignment vertical="center"/>
    </xf>
    <xf numFmtId="171" fontId="33" fillId="2" borderId="82" xfId="22" applyNumberFormat="1" applyFont="1" applyFill="1" applyBorder="1" applyAlignment="1">
      <alignment horizontal="center" vertical="center"/>
    </xf>
    <xf numFmtId="171" fontId="32" fillId="2" borderId="85" xfId="22" applyNumberFormat="1" applyFont="1" applyFill="1" applyBorder="1" applyAlignment="1">
      <alignment vertical="center"/>
    </xf>
    <xf numFmtId="171" fontId="32" fillId="2" borderId="300" xfId="22" applyNumberFormat="1" applyFont="1" applyFill="1" applyBorder="1" applyAlignment="1">
      <alignment vertical="center"/>
    </xf>
    <xf numFmtId="171" fontId="32" fillId="2" borderId="301" xfId="22" applyNumberFormat="1" applyFont="1" applyFill="1" applyBorder="1" applyAlignment="1">
      <alignment vertical="center"/>
    </xf>
    <xf numFmtId="171" fontId="32" fillId="2" borderId="302" xfId="22" applyNumberFormat="1" applyFont="1" applyFill="1" applyBorder="1" applyAlignment="1">
      <alignment vertical="center"/>
    </xf>
    <xf numFmtId="183" fontId="32" fillId="2" borderId="272" xfId="22" applyNumberFormat="1" applyFont="1" applyFill="1" applyBorder="1" applyAlignment="1">
      <alignment horizontal="right" vertical="center"/>
    </xf>
    <xf numFmtId="1" fontId="12" fillId="2" borderId="65" xfId="12" applyNumberFormat="1" applyFill="1" applyBorder="1" applyAlignment="1">
      <alignment horizontal="center" vertical="center"/>
    </xf>
    <xf numFmtId="20" fontId="12" fillId="2" borderId="0" xfId="12" applyNumberFormat="1" applyFill="1" applyAlignment="1">
      <alignment horizontal="center" vertical="center"/>
    </xf>
    <xf numFmtId="0" fontId="12" fillId="2" borderId="68" xfId="12" applyFill="1" applyBorder="1" applyAlignment="1">
      <alignment vertical="center"/>
    </xf>
    <xf numFmtId="0" fontId="12" fillId="2" borderId="304" xfId="12" applyFill="1" applyBorder="1" applyAlignment="1">
      <alignment vertical="center"/>
    </xf>
    <xf numFmtId="1" fontId="14" fillId="2" borderId="305" xfId="12" applyNumberFormat="1" applyFont="1" applyFill="1" applyBorder="1" applyAlignment="1">
      <alignment horizontal="center" vertical="center"/>
    </xf>
    <xf numFmtId="20" fontId="14" fillId="2" borderId="306" xfId="12" applyNumberFormat="1" applyFont="1" applyFill="1" applyBorder="1" applyAlignment="1">
      <alignment horizontal="center" vertical="center"/>
    </xf>
    <xf numFmtId="0" fontId="14" fillId="2" borderId="307" xfId="12" applyFont="1" applyFill="1" applyBorder="1" applyAlignment="1">
      <alignment horizontal="center" vertical="center"/>
    </xf>
    <xf numFmtId="49" fontId="12" fillId="2" borderId="307" xfId="12" applyNumberFormat="1" applyFill="1" applyBorder="1" applyAlignment="1">
      <alignment horizontal="center" vertical="center"/>
    </xf>
    <xf numFmtId="20" fontId="12" fillId="2" borderId="307" xfId="12" applyNumberFormat="1" applyFill="1" applyBorder="1" applyAlignment="1">
      <alignment horizontal="center" vertical="center"/>
    </xf>
    <xf numFmtId="49" fontId="12" fillId="2" borderId="0" xfId="12" applyNumberFormat="1" applyFill="1" applyAlignment="1">
      <alignment horizontal="center" vertical="center"/>
    </xf>
    <xf numFmtId="168" fontId="12" fillId="2" borderId="0" xfId="12" applyNumberFormat="1" applyFill="1" applyAlignment="1">
      <alignment vertical="center"/>
    </xf>
    <xf numFmtId="171" fontId="7" fillId="2" borderId="65" xfId="0" applyNumberFormat="1" applyFont="1" applyFill="1" applyBorder="1" applyAlignment="1">
      <alignment horizontal="right" indent="1"/>
    </xf>
    <xf numFmtId="3" fontId="12" fillId="2" borderId="29" xfId="0" applyNumberFormat="1" applyFont="1" applyFill="1" applyBorder="1" applyAlignment="1">
      <alignment horizontal="right" indent="1"/>
    </xf>
    <xf numFmtId="3" fontId="14" fillId="2" borderId="29" xfId="0" applyNumberFormat="1" applyFont="1" applyFill="1" applyBorder="1" applyAlignment="1">
      <alignment horizontal="right" indent="1"/>
    </xf>
    <xf numFmtId="3" fontId="7" fillId="2" borderId="29" xfId="0" applyNumberFormat="1" applyFont="1" applyFill="1" applyBorder="1" applyAlignment="1">
      <alignment horizontal="right" indent="1"/>
    </xf>
    <xf numFmtId="171" fontId="12" fillId="2" borderId="29" xfId="0" applyNumberFormat="1" applyFont="1" applyFill="1" applyBorder="1" applyAlignment="1">
      <alignment horizontal="right" indent="1"/>
    </xf>
    <xf numFmtId="3" fontId="7" fillId="2" borderId="65" xfId="0" applyNumberFormat="1" applyFont="1" applyFill="1" applyBorder="1" applyAlignment="1">
      <alignment horizontal="right" indent="1"/>
    </xf>
    <xf numFmtId="3" fontId="7" fillId="2" borderId="39" xfId="0" applyNumberFormat="1" applyFont="1" applyFill="1" applyBorder="1" applyAlignment="1">
      <alignment horizontal="right" indent="1"/>
    </xf>
    <xf numFmtId="4" fontId="12" fillId="2" borderId="36" xfId="0" applyNumberFormat="1" applyFont="1" applyFill="1" applyBorder="1" applyAlignment="1">
      <alignment horizontal="right" indent="1"/>
    </xf>
    <xf numFmtId="0" fontId="1" fillId="2" borderId="0" xfId="12" applyFont="1" applyFill="1"/>
    <xf numFmtId="0" fontId="14" fillId="2" borderId="0" xfId="12" applyFont="1" applyFill="1"/>
    <xf numFmtId="0" fontId="6" fillId="2" borderId="0" xfId="12" applyFont="1" applyFill="1"/>
    <xf numFmtId="0" fontId="26" fillId="2" borderId="0" xfId="12" applyFont="1" applyFill="1"/>
    <xf numFmtId="0" fontId="14" fillId="2" borderId="64" xfId="12" applyFont="1" applyFill="1" applyBorder="1" applyAlignment="1">
      <alignment horizontal="left" vertical="center"/>
    </xf>
    <xf numFmtId="170" fontId="7" fillId="2" borderId="65" xfId="12" applyNumberFormat="1" applyFont="1" applyFill="1" applyBorder="1" applyAlignment="1">
      <alignment horizontal="right" indent="3"/>
    </xf>
    <xf numFmtId="170" fontId="7" fillId="2" borderId="68" xfId="12" applyNumberFormat="1" applyFont="1" applyFill="1" applyBorder="1" applyAlignment="1">
      <alignment horizontal="right" indent="3"/>
    </xf>
    <xf numFmtId="170" fontId="12" fillId="2" borderId="207" xfId="12" applyNumberFormat="1" applyFill="1" applyBorder="1" applyAlignment="1">
      <alignment horizontal="right" indent="3"/>
    </xf>
    <xf numFmtId="170" fontId="12" fillId="2" borderId="210" xfId="12" applyNumberFormat="1" applyFill="1" applyBorder="1" applyAlignment="1">
      <alignment horizontal="right" indent="3"/>
    </xf>
    <xf numFmtId="167" fontId="7" fillId="2" borderId="65" xfId="12" applyNumberFormat="1" applyFont="1" applyFill="1" applyBorder="1" applyAlignment="1">
      <alignment horizontal="right" indent="3"/>
    </xf>
    <xf numFmtId="167" fontId="7" fillId="2" borderId="68" xfId="12" applyNumberFormat="1" applyFont="1" applyFill="1" applyBorder="1" applyAlignment="1">
      <alignment horizontal="right" indent="3"/>
    </xf>
    <xf numFmtId="170" fontId="11" fillId="2" borderId="210" xfId="12" applyNumberFormat="1" applyFont="1" applyFill="1" applyBorder="1" applyAlignment="1">
      <alignment horizontal="right" indent="3"/>
    </xf>
    <xf numFmtId="0" fontId="14" fillId="2" borderId="310" xfId="12" applyFont="1" applyFill="1" applyBorder="1" applyAlignment="1">
      <alignment horizontal="left" vertical="center"/>
    </xf>
    <xf numFmtId="170" fontId="26" fillId="2" borderId="311" xfId="12" applyNumberFormat="1" applyFont="1" applyFill="1" applyBorder="1" applyAlignment="1">
      <alignment horizontal="right" indent="3"/>
    </xf>
    <xf numFmtId="170" fontId="26" fillId="2" borderId="312" xfId="12" applyNumberFormat="1" applyFont="1" applyFill="1" applyBorder="1" applyAlignment="1">
      <alignment horizontal="right" indent="3"/>
    </xf>
    <xf numFmtId="170" fontId="26" fillId="2" borderId="313" xfId="12" applyNumberFormat="1" applyFont="1" applyFill="1" applyBorder="1" applyAlignment="1">
      <alignment horizontal="right" indent="3"/>
    </xf>
    <xf numFmtId="0" fontId="14" fillId="2" borderId="64" xfId="12" applyFont="1" applyFill="1" applyBorder="1"/>
    <xf numFmtId="170" fontId="7" fillId="0" borderId="68" xfId="12" applyNumberFormat="1" applyFont="1" applyBorder="1" applyAlignment="1">
      <alignment horizontal="right" indent="3"/>
    </xf>
    <xf numFmtId="170" fontId="7" fillId="2" borderId="210" xfId="12" applyNumberFormat="1" applyFont="1" applyFill="1" applyBorder="1" applyAlignment="1">
      <alignment horizontal="right" indent="3"/>
    </xf>
    <xf numFmtId="0" fontId="14" fillId="2" borderId="310" xfId="12" applyFont="1" applyFill="1" applyBorder="1"/>
    <xf numFmtId="170" fontId="20" fillId="2" borderId="312" xfId="12" applyNumberFormat="1" applyFont="1" applyFill="1" applyBorder="1" applyAlignment="1">
      <alignment horizontal="right" indent="3"/>
    </xf>
    <xf numFmtId="170" fontId="20" fillId="2" borderId="313" xfId="12" applyNumberFormat="1" applyFont="1" applyFill="1" applyBorder="1" applyAlignment="1">
      <alignment horizontal="right" indent="3"/>
    </xf>
    <xf numFmtId="0" fontId="34" fillId="2" borderId="0" xfId="0" applyFont="1" applyFill="1"/>
    <xf numFmtId="0" fontId="4" fillId="2" borderId="0" xfId="24" applyFont="1" applyFill="1"/>
    <xf numFmtId="0" fontId="12" fillId="2" borderId="0" xfId="24" applyFill="1" applyAlignment="1">
      <alignment horizontal="centerContinuous"/>
    </xf>
    <xf numFmtId="0" fontId="12" fillId="2" borderId="0" xfId="24" applyFill="1"/>
    <xf numFmtId="0" fontId="12" fillId="0" borderId="0" xfId="24"/>
    <xf numFmtId="0" fontId="14" fillId="2" borderId="0" xfId="24" applyFont="1" applyFill="1" applyAlignment="1">
      <alignment horizontal="centerContinuous"/>
    </xf>
    <xf numFmtId="0" fontId="6" fillId="2" borderId="0" xfId="24" applyFont="1" applyFill="1" applyAlignment="1">
      <alignment horizontal="left" indent="1"/>
    </xf>
    <xf numFmtId="0" fontId="11" fillId="2" borderId="68" xfId="24" applyFont="1" applyFill="1" applyBorder="1"/>
    <xf numFmtId="0" fontId="11" fillId="2" borderId="68" xfId="24" applyFont="1" applyFill="1" applyBorder="1" applyAlignment="1">
      <alignment horizontal="center"/>
    </xf>
    <xf numFmtId="184" fontId="11" fillId="2" borderId="68" xfId="24" quotePrefix="1" applyNumberFormat="1" applyFont="1" applyFill="1" applyBorder="1" applyAlignment="1">
      <alignment horizontal="right"/>
    </xf>
    <xf numFmtId="184" fontId="26" fillId="2" borderId="65" xfId="24" applyNumberFormat="1" applyFont="1" applyFill="1" applyBorder="1" applyAlignment="1">
      <alignment horizontal="right"/>
    </xf>
    <xf numFmtId="3" fontId="12" fillId="2" borderId="0" xfId="24" quotePrefix="1" applyNumberFormat="1" applyFill="1" applyAlignment="1">
      <alignment horizontal="right"/>
    </xf>
    <xf numFmtId="3" fontId="12" fillId="2" borderId="0" xfId="24" applyNumberFormat="1" applyFill="1" applyAlignment="1">
      <alignment horizontal="left"/>
    </xf>
    <xf numFmtId="184" fontId="11" fillId="2" borderId="68" xfId="24" applyNumberFormat="1" applyFont="1" applyFill="1" applyBorder="1" applyAlignment="1">
      <alignment horizontal="right"/>
    </xf>
    <xf numFmtId="185" fontId="11" fillId="2" borderId="68" xfId="24" applyNumberFormat="1" applyFont="1" applyFill="1" applyBorder="1" applyAlignment="1">
      <alignment horizontal="right"/>
    </xf>
    <xf numFmtId="185" fontId="26" fillId="2" borderId="65" xfId="24" applyNumberFormat="1" applyFont="1" applyFill="1" applyBorder="1" applyAlignment="1">
      <alignment horizontal="right"/>
    </xf>
    <xf numFmtId="0" fontId="11" fillId="2" borderId="304" xfId="24" applyFont="1" applyFill="1" applyBorder="1"/>
    <xf numFmtId="184" fontId="11" fillId="2" borderId="304" xfId="24" applyNumberFormat="1" applyFont="1" applyFill="1" applyBorder="1" applyAlignment="1">
      <alignment horizontal="right"/>
    </xf>
    <xf numFmtId="184" fontId="26" fillId="2" borderId="305" xfId="24" applyNumberFormat="1" applyFont="1" applyFill="1" applyBorder="1" applyAlignment="1">
      <alignment horizontal="right"/>
    </xf>
    <xf numFmtId="0" fontId="11" fillId="2" borderId="0" xfId="24" applyFont="1" applyFill="1"/>
    <xf numFmtId="3" fontId="11" fillId="2" borderId="0" xfId="24" applyNumberFormat="1" applyFont="1" applyFill="1"/>
    <xf numFmtId="186" fontId="11" fillId="2" borderId="0" xfId="24" applyNumberFormat="1" applyFont="1" applyFill="1"/>
    <xf numFmtId="3" fontId="12" fillId="2" borderId="0" xfId="25" quotePrefix="1" applyNumberFormat="1" applyFont="1" applyFill="1" applyBorder="1" applyAlignment="1">
      <alignment horizontal="right"/>
    </xf>
    <xf numFmtId="0" fontId="34" fillId="2" borderId="0" xfId="24" applyFont="1" applyFill="1"/>
    <xf numFmtId="0" fontId="27" fillId="2" borderId="0" xfId="24" applyFont="1" applyFill="1" applyAlignment="1">
      <alignment horizontal="right"/>
    </xf>
    <xf numFmtId="0" fontId="27" fillId="2" borderId="0" xfId="24" applyFont="1" applyFill="1"/>
    <xf numFmtId="0" fontId="19" fillId="2" borderId="0" xfId="24" applyFont="1" applyFill="1"/>
    <xf numFmtId="0" fontId="11" fillId="2" borderId="30" xfId="24" applyFont="1" applyFill="1" applyBorder="1" applyAlignment="1">
      <alignment horizontal="center" vertical="center"/>
    </xf>
    <xf numFmtId="0" fontId="11" fillId="2" borderId="109" xfId="24" applyFont="1" applyFill="1" applyBorder="1" applyAlignment="1">
      <alignment vertical="center"/>
    </xf>
    <xf numFmtId="3" fontId="11" fillId="2" borderId="31" xfId="24" applyNumberFormat="1" applyFont="1" applyFill="1" applyBorder="1" applyAlignment="1">
      <alignment horizontal="center" vertical="center"/>
    </xf>
    <xf numFmtId="184" fontId="26" fillId="2" borderId="109" xfId="24" quotePrefix="1" applyNumberFormat="1" applyFont="1" applyFill="1" applyBorder="1" applyAlignment="1">
      <alignment horizontal="right" vertical="center"/>
    </xf>
    <xf numFmtId="0" fontId="17" fillId="2" borderId="0" xfId="24" applyFont="1" applyFill="1" applyAlignment="1">
      <alignment horizontal="left" vertical="center"/>
    </xf>
    <xf numFmtId="0" fontId="27" fillId="2" borderId="0" xfId="24" applyFont="1" applyFill="1" applyAlignment="1">
      <alignment horizontal="left"/>
    </xf>
    <xf numFmtId="0" fontId="11" fillId="2" borderId="0" xfId="24" applyFont="1" applyFill="1" applyAlignment="1">
      <alignment horizontal="left"/>
    </xf>
    <xf numFmtId="0" fontId="11" fillId="0" borderId="0" xfId="24" applyFont="1"/>
    <xf numFmtId="3" fontId="11" fillId="2" borderId="0" xfId="24" applyNumberFormat="1" applyFont="1" applyFill="1" applyAlignment="1">
      <alignment horizontal="left"/>
    </xf>
    <xf numFmtId="0" fontId="67" fillId="2" borderId="0" xfId="24" applyFont="1" applyFill="1"/>
    <xf numFmtId="0" fontId="3" fillId="2" borderId="0" xfId="24" applyFont="1" applyFill="1"/>
    <xf numFmtId="0" fontId="7" fillId="2" borderId="0" xfId="24" applyFont="1" applyFill="1" applyAlignment="1">
      <alignment horizontal="right"/>
    </xf>
    <xf numFmtId="0" fontId="7" fillId="2" borderId="0" xfId="24" applyFont="1" applyFill="1"/>
    <xf numFmtId="0" fontId="28" fillId="2" borderId="0" xfId="24" applyFont="1" applyFill="1"/>
    <xf numFmtId="0" fontId="7" fillId="2" borderId="0" xfId="24" applyFont="1" applyFill="1" applyAlignment="1">
      <alignment horizontal="left"/>
    </xf>
    <xf numFmtId="0" fontId="71" fillId="2" borderId="315" xfId="26" applyFont="1" applyFill="1" applyBorder="1" applyAlignment="1">
      <alignment horizontal="center" vertical="center"/>
    </xf>
    <xf numFmtId="0" fontId="71" fillId="2" borderId="317" xfId="26" applyFont="1" applyFill="1" applyBorder="1" applyAlignment="1">
      <alignment horizontal="center" vertical="center"/>
    </xf>
    <xf numFmtId="0" fontId="71" fillId="2" borderId="318" xfId="26" applyFont="1" applyFill="1" applyBorder="1" applyAlignment="1">
      <alignment horizontal="center" vertical="center"/>
    </xf>
    <xf numFmtId="0" fontId="71" fillId="2" borderId="319" xfId="26" applyFont="1" applyFill="1" applyBorder="1" applyAlignment="1">
      <alignment horizontal="center" vertical="center"/>
    </xf>
    <xf numFmtId="0" fontId="71" fillId="2" borderId="305" xfId="26" applyFont="1" applyFill="1" applyBorder="1" applyAlignment="1">
      <alignment horizontal="center" vertical="center"/>
    </xf>
    <xf numFmtId="0" fontId="71" fillId="2" borderId="321" xfId="26" applyFont="1" applyFill="1" applyBorder="1" applyAlignment="1">
      <alignment horizontal="center" vertical="center"/>
    </xf>
    <xf numFmtId="0" fontId="71" fillId="2" borderId="109" xfId="26" applyFont="1" applyFill="1" applyBorder="1" applyAlignment="1">
      <alignment horizontal="center" vertical="center"/>
    </xf>
    <xf numFmtId="0" fontId="71" fillId="2" borderId="322" xfId="26" applyFont="1" applyFill="1" applyBorder="1" applyAlignment="1">
      <alignment horizontal="center" vertical="center"/>
    </xf>
    <xf numFmtId="0" fontId="71" fillId="2" borderId="113" xfId="26" applyFont="1" applyFill="1" applyBorder="1" applyAlignment="1">
      <alignment horizontal="center" vertical="center"/>
    </xf>
    <xf numFmtId="0" fontId="71" fillId="2" borderId="329" xfId="26" applyFont="1" applyFill="1" applyBorder="1" applyAlignment="1">
      <alignment horizontal="center" vertical="center"/>
    </xf>
    <xf numFmtId="0" fontId="71" fillId="2" borderId="334" xfId="26" applyFont="1" applyFill="1" applyBorder="1" applyAlignment="1">
      <alignment horizontal="center" vertical="center"/>
    </xf>
    <xf numFmtId="0" fontId="71" fillId="2" borderId="341" xfId="26" applyFont="1" applyFill="1" applyBorder="1" applyAlignment="1">
      <alignment horizontal="center" vertical="center"/>
    </xf>
    <xf numFmtId="0" fontId="71" fillId="2" borderId="350" xfId="26" applyFont="1" applyFill="1" applyBorder="1" applyAlignment="1">
      <alignment horizontal="center" vertical="center"/>
    </xf>
    <xf numFmtId="0" fontId="71" fillId="2" borderId="353" xfId="26" applyFont="1" applyFill="1" applyBorder="1" applyAlignment="1">
      <alignment horizontal="center" vertical="center"/>
    </xf>
    <xf numFmtId="0" fontId="71" fillId="2" borderId="357" xfId="26" applyFont="1" applyFill="1" applyBorder="1" applyAlignment="1">
      <alignment horizontal="center" vertical="center"/>
    </xf>
    <xf numFmtId="0" fontId="71" fillId="2" borderId="361" xfId="26" applyFont="1" applyFill="1" applyBorder="1" applyAlignment="1">
      <alignment horizontal="center" vertical="center"/>
    </xf>
    <xf numFmtId="0" fontId="71" fillId="2" borderId="365" xfId="26" applyFont="1" applyFill="1" applyBorder="1" applyAlignment="1">
      <alignment horizontal="center" vertical="center"/>
    </xf>
    <xf numFmtId="0" fontId="12" fillId="2" borderId="0" xfId="26" applyFill="1" applyAlignment="1">
      <alignment vertical="center"/>
    </xf>
    <xf numFmtId="0" fontId="71" fillId="11" borderId="356" xfId="26" applyFont="1" applyFill="1" applyBorder="1" applyAlignment="1">
      <alignment horizontal="left" vertical="center"/>
    </xf>
    <xf numFmtId="185" fontId="71" fillId="12" borderId="353" xfId="26" applyNumberFormat="1" applyFont="1" applyFill="1" applyBorder="1" applyAlignment="1">
      <alignment horizontal="right" vertical="center"/>
    </xf>
    <xf numFmtId="185" fontId="71" fillId="12" borderId="358" xfId="26" applyNumberFormat="1" applyFont="1" applyFill="1" applyBorder="1" applyAlignment="1">
      <alignment horizontal="right" vertical="center"/>
    </xf>
    <xf numFmtId="185" fontId="12" fillId="2" borderId="0" xfId="26" applyNumberFormat="1" applyFill="1" applyAlignment="1">
      <alignment vertical="center"/>
    </xf>
    <xf numFmtId="0" fontId="12" fillId="0" borderId="0" xfId="26" applyAlignment="1">
      <alignment vertical="center"/>
    </xf>
    <xf numFmtId="0" fontId="71" fillId="2" borderId="369" xfId="26" applyFont="1" applyFill="1" applyBorder="1" applyAlignment="1">
      <alignment horizontal="center" vertical="center"/>
    </xf>
    <xf numFmtId="0" fontId="71" fillId="2" borderId="370" xfId="26" applyFont="1" applyFill="1" applyBorder="1" applyAlignment="1">
      <alignment horizontal="center" vertical="center"/>
    </xf>
    <xf numFmtId="0" fontId="71" fillId="2" borderId="371" xfId="26" applyFont="1" applyFill="1" applyBorder="1" applyAlignment="1">
      <alignment horizontal="center" vertical="center"/>
    </xf>
    <xf numFmtId="0" fontId="71" fillId="11" borderId="0" xfId="26" applyFont="1" applyFill="1" applyAlignment="1">
      <alignment horizontal="left" vertical="center"/>
    </xf>
    <xf numFmtId="0" fontId="71" fillId="3" borderId="65" xfId="26" applyFont="1" applyFill="1" applyBorder="1" applyAlignment="1">
      <alignment horizontal="center" vertical="center"/>
    </xf>
    <xf numFmtId="185" fontId="71" fillId="0" borderId="303" xfId="26" applyNumberFormat="1" applyFont="1" applyBorder="1" applyAlignment="1">
      <alignment horizontal="right" vertical="center"/>
    </xf>
    <xf numFmtId="185" fontId="71" fillId="0" borderId="28" xfId="26" applyNumberFormat="1" applyFont="1" applyBorder="1" applyAlignment="1">
      <alignment horizontal="right" vertical="center"/>
    </xf>
    <xf numFmtId="0" fontId="71" fillId="11" borderId="37" xfId="26" applyFont="1" applyFill="1" applyBorder="1" applyAlignment="1">
      <alignment horizontal="left" vertical="center"/>
    </xf>
    <xf numFmtId="0" fontId="71" fillId="3" borderId="39" xfId="26" applyFont="1" applyFill="1" applyBorder="1" applyAlignment="1">
      <alignment horizontal="center" vertical="center"/>
    </xf>
    <xf numFmtId="185" fontId="71" fillId="0" borderId="39" xfId="26" applyNumberFormat="1" applyFont="1" applyBorder="1" applyAlignment="1">
      <alignment horizontal="right" vertical="center"/>
    </xf>
    <xf numFmtId="185" fontId="71" fillId="0" borderId="35" xfId="26" applyNumberFormat="1" applyFont="1" applyBorder="1" applyAlignment="1">
      <alignment horizontal="right" vertical="center"/>
    </xf>
    <xf numFmtId="0" fontId="81" fillId="2" borderId="0" xfId="9" applyFont="1" applyFill="1" applyAlignment="1">
      <alignment horizontal="left"/>
    </xf>
    <xf numFmtId="0" fontId="7" fillId="2" borderId="0" xfId="9" applyFont="1" applyFill="1"/>
    <xf numFmtId="0" fontId="7" fillId="0" borderId="0" xfId="9" applyFont="1"/>
    <xf numFmtId="0" fontId="12" fillId="2" borderId="0" xfId="0" applyFont="1" applyFill="1" applyAlignment="1">
      <alignment horizontal="center" vertical="center" wrapText="1"/>
    </xf>
    <xf numFmtId="164" fontId="12" fillId="2" borderId="0" xfId="7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168" fontId="38" fillId="0" borderId="0" xfId="7" applyNumberFormat="1" applyFont="1" applyBorder="1" applyAlignment="1">
      <alignment horizontal="right" indent="1"/>
    </xf>
    <xf numFmtId="9" fontId="38" fillId="0" borderId="0" xfId="13" applyFont="1" applyBorder="1"/>
    <xf numFmtId="9" fontId="37" fillId="0" borderId="0" xfId="13" applyFont="1" applyBorder="1"/>
    <xf numFmtId="2" fontId="37" fillId="0" borderId="0" xfId="13" applyNumberFormat="1" applyFont="1" applyBorder="1"/>
    <xf numFmtId="1" fontId="38" fillId="0" borderId="0" xfId="13" applyNumberFormat="1" applyFont="1" applyBorder="1"/>
    <xf numFmtId="168" fontId="38" fillId="0" borderId="0" xfId="7" applyNumberFormat="1" applyFont="1" applyFill="1" applyBorder="1"/>
    <xf numFmtId="9" fontId="38" fillId="0" borderId="0" xfId="3" applyFont="1" applyFill="1" applyBorder="1"/>
    <xf numFmtId="1" fontId="38" fillId="0" borderId="0" xfId="2" applyNumberFormat="1" applyFont="1"/>
    <xf numFmtId="4" fontId="38" fillId="0" borderId="0" xfId="2" applyNumberFormat="1" applyFont="1"/>
    <xf numFmtId="9" fontId="38" fillId="8" borderId="0" xfId="3" applyFont="1" applyFill="1" applyBorder="1"/>
    <xf numFmtId="9" fontId="39" fillId="8" borderId="0" xfId="3" applyFont="1" applyFill="1" applyBorder="1"/>
    <xf numFmtId="0" fontId="38" fillId="2" borderId="0" xfId="2" applyFont="1" applyFill="1"/>
    <xf numFmtId="0" fontId="82" fillId="2" borderId="0" xfId="2" applyFont="1" applyFill="1" applyAlignment="1">
      <alignment horizontal="center" vertical="center"/>
    </xf>
    <xf numFmtId="9" fontId="85" fillId="0" borderId="0" xfId="13" applyFont="1" applyBorder="1"/>
    <xf numFmtId="2" fontId="39" fillId="0" borderId="0" xfId="13" applyNumberFormat="1" applyFont="1" applyBorder="1"/>
    <xf numFmtId="9" fontId="39" fillId="0" borderId="0" xfId="13" applyFont="1" applyBorder="1"/>
    <xf numFmtId="9" fontId="85" fillId="4" borderId="0" xfId="13" applyFont="1" applyFill="1" applyBorder="1"/>
    <xf numFmtId="172" fontId="85" fillId="0" borderId="0" xfId="3" applyNumberFormat="1" applyFont="1" applyFill="1" applyBorder="1"/>
    <xf numFmtId="0" fontId="7" fillId="2" borderId="0" xfId="10" applyFont="1" applyFill="1"/>
    <xf numFmtId="0" fontId="87" fillId="0" borderId="0" xfId="20" applyFont="1"/>
    <xf numFmtId="0" fontId="87" fillId="2" borderId="0" xfId="20" applyFont="1" applyFill="1"/>
    <xf numFmtId="0" fontId="87" fillId="0" borderId="0" xfId="20" applyFont="1" applyAlignment="1">
      <alignment vertical="center"/>
    </xf>
    <xf numFmtId="0" fontId="39" fillId="2" borderId="0" xfId="0" applyFont="1" applyFill="1"/>
    <xf numFmtId="0" fontId="37" fillId="0" borderId="0" xfId="20" applyFont="1" applyAlignment="1">
      <alignment vertical="center"/>
    </xf>
    <xf numFmtId="4" fontId="37" fillId="0" borderId="0" xfId="20" applyNumberFormat="1" applyFont="1" applyAlignment="1">
      <alignment horizontal="center"/>
    </xf>
    <xf numFmtId="171" fontId="37" fillId="0" borderId="0" xfId="20" applyNumberFormat="1" applyFont="1" applyAlignment="1">
      <alignment horizontal="right"/>
    </xf>
    <xf numFmtId="0" fontId="88" fillId="0" borderId="0" xfId="2" applyFont="1"/>
    <xf numFmtId="164" fontId="39" fillId="0" borderId="0" xfId="7" applyFont="1"/>
    <xf numFmtId="0" fontId="37" fillId="9" borderId="0" xfId="20" applyFont="1" applyFill="1" applyAlignment="1">
      <alignment horizontal="center"/>
    </xf>
    <xf numFmtId="0" fontId="88" fillId="10" borderId="0" xfId="20" applyFont="1" applyFill="1"/>
    <xf numFmtId="4" fontId="38" fillId="10" borderId="0" xfId="20" applyNumberFormat="1" applyFont="1" applyFill="1" applyAlignment="1">
      <alignment horizontal="center"/>
    </xf>
    <xf numFmtId="4" fontId="38" fillId="0" borderId="0" xfId="20" applyNumberFormat="1" applyFont="1" applyAlignment="1">
      <alignment horizontal="right"/>
    </xf>
    <xf numFmtId="0" fontId="87" fillId="2" borderId="0" xfId="22" applyFont="1" applyFill="1"/>
    <xf numFmtId="0" fontId="39" fillId="0" borderId="0" xfId="0" applyFont="1" applyAlignment="1">
      <alignment horizontal="center"/>
    </xf>
    <xf numFmtId="164" fontId="89" fillId="0" borderId="0" xfId="0" applyNumberFormat="1" applyFont="1"/>
    <xf numFmtId="164" fontId="89" fillId="0" borderId="0" xfId="7" applyFont="1"/>
    <xf numFmtId="164" fontId="39" fillId="0" borderId="0" xfId="0" applyNumberFormat="1" applyFont="1"/>
    <xf numFmtId="0" fontId="38" fillId="2" borderId="0" xfId="2" applyFont="1" applyFill="1" applyAlignment="1">
      <alignment vertical="center"/>
    </xf>
    <xf numFmtId="170" fontId="39" fillId="0" borderId="0" xfId="0" applyNumberFormat="1" applyFont="1"/>
    <xf numFmtId="0" fontId="38" fillId="0" borderId="0" xfId="24" applyFont="1"/>
    <xf numFmtId="0" fontId="38" fillId="2" borderId="0" xfId="24" applyFont="1" applyFill="1"/>
    <xf numFmtId="0" fontId="38" fillId="0" borderId="0" xfId="26" applyFont="1" applyAlignment="1">
      <alignment vertical="center"/>
    </xf>
    <xf numFmtId="0" fontId="7" fillId="0" borderId="8" xfId="0" applyFont="1" applyBorder="1" applyAlignment="1">
      <alignment horizontal="left" vertical="center" wrapText="1"/>
    </xf>
    <xf numFmtId="43" fontId="0" fillId="0" borderId="0" xfId="29" applyFont="1"/>
    <xf numFmtId="0" fontId="14" fillId="0" borderId="0" xfId="2" applyFont="1"/>
    <xf numFmtId="0" fontId="12" fillId="0" borderId="8" xfId="0" applyFont="1" applyBorder="1" applyAlignment="1">
      <alignment horizontal="left" vertical="center" wrapText="1"/>
    </xf>
    <xf numFmtId="0" fontId="90" fillId="0" borderId="0" xfId="0" applyFont="1"/>
    <xf numFmtId="43" fontId="0" fillId="0" borderId="0" xfId="0" applyNumberFormat="1"/>
    <xf numFmtId="171" fontId="0" fillId="0" borderId="0" xfId="0" applyNumberFormat="1"/>
    <xf numFmtId="0" fontId="11" fillId="2" borderId="378" xfId="0" applyFont="1" applyFill="1" applyBorder="1" applyAlignment="1">
      <alignment horizontal="center" vertical="center"/>
    </xf>
    <xf numFmtId="0" fontId="3" fillId="2" borderId="379" xfId="0" applyFont="1" applyFill="1" applyBorder="1" applyAlignment="1">
      <alignment horizontal="left" vertical="center" wrapText="1"/>
    </xf>
    <xf numFmtId="165" fontId="3" fillId="2" borderId="380" xfId="0" applyNumberFormat="1" applyFont="1" applyFill="1" applyBorder="1" applyAlignment="1">
      <alignment horizontal="center" vertical="center"/>
    </xf>
    <xf numFmtId="1" fontId="12" fillId="5" borderId="91" xfId="0" applyNumberFormat="1" applyFont="1" applyFill="1" applyBorder="1" applyAlignment="1">
      <alignment horizontal="center" vertical="center"/>
    </xf>
    <xf numFmtId="1" fontId="12" fillId="5" borderId="62" xfId="0" applyNumberFormat="1" applyFont="1" applyFill="1" applyBorder="1" applyAlignment="1">
      <alignment horizontal="center" vertical="center"/>
    </xf>
    <xf numFmtId="1" fontId="12" fillId="5" borderId="90" xfId="0" applyNumberFormat="1" applyFont="1" applyFill="1" applyBorder="1" applyAlignment="1">
      <alignment horizontal="center" vertical="center"/>
    </xf>
    <xf numFmtId="1" fontId="12" fillId="5" borderId="92" xfId="0" applyNumberFormat="1" applyFont="1" applyFill="1" applyBorder="1" applyAlignment="1">
      <alignment horizontal="center" vertical="center"/>
    </xf>
    <xf numFmtId="169" fontId="38" fillId="0" borderId="0" xfId="29" applyNumberFormat="1" applyFont="1" applyBorder="1"/>
    <xf numFmtId="43" fontId="12" fillId="2" borderId="181" xfId="29" applyFont="1" applyFill="1" applyBorder="1" applyAlignment="1">
      <alignment horizontal="right" vertical="center"/>
    </xf>
    <xf numFmtId="43" fontId="12" fillId="2" borderId="225" xfId="29" applyFont="1" applyFill="1" applyBorder="1" applyAlignment="1">
      <alignment horizontal="right" vertical="center"/>
    </xf>
    <xf numFmtId="43" fontId="12" fillId="2" borderId="8" xfId="29" applyFont="1" applyFill="1" applyBorder="1" applyAlignment="1">
      <alignment horizontal="right" vertical="center"/>
    </xf>
    <xf numFmtId="43" fontId="12" fillId="2" borderId="164" xfId="29" applyFont="1" applyFill="1" applyBorder="1" applyAlignment="1">
      <alignment horizontal="right" vertical="center"/>
    </xf>
    <xf numFmtId="4" fontId="32" fillId="2" borderId="383" xfId="16" applyNumberFormat="1" applyFont="1" applyFill="1" applyBorder="1" applyAlignment="1">
      <alignment horizontal="right" vertical="center"/>
    </xf>
    <xf numFmtId="4" fontId="32" fillId="2" borderId="177" xfId="16" applyNumberFormat="1" applyFont="1" applyFill="1" applyBorder="1" applyAlignment="1">
      <alignment horizontal="right" vertical="center"/>
    </xf>
    <xf numFmtId="4" fontId="32" fillId="2" borderId="184" xfId="16" applyNumberFormat="1" applyFont="1" applyFill="1" applyBorder="1" applyAlignment="1">
      <alignment horizontal="right" vertical="center"/>
    </xf>
    <xf numFmtId="189" fontId="12" fillId="0" borderId="65" xfId="2" applyNumberFormat="1" applyBorder="1"/>
    <xf numFmtId="0" fontId="10" fillId="0" borderId="0" xfId="12" applyFont="1" applyAlignment="1">
      <alignment horizontal="center"/>
    </xf>
    <xf numFmtId="4" fontId="5" fillId="2" borderId="376" xfId="0" applyNumberFormat="1" applyFont="1" applyFill="1" applyBorder="1" applyAlignment="1">
      <alignment horizontal="right" indent="1"/>
    </xf>
    <xf numFmtId="0" fontId="5" fillId="2" borderId="385" xfId="0" applyFont="1" applyFill="1" applyBorder="1"/>
    <xf numFmtId="4" fontId="5" fillId="2" borderId="373" xfId="0" applyNumberFormat="1" applyFont="1" applyFill="1" applyBorder="1"/>
    <xf numFmtId="4" fontId="5" fillId="2" borderId="373" xfId="0" applyNumberFormat="1" applyFont="1" applyFill="1" applyBorder="1" applyAlignment="1">
      <alignment horizontal="right" indent="1"/>
    </xf>
    <xf numFmtId="0" fontId="5" fillId="2" borderId="375" xfId="0" applyFont="1" applyFill="1" applyBorder="1"/>
    <xf numFmtId="4" fontId="5" fillId="2" borderId="375" xfId="0" applyNumberFormat="1" applyFont="1" applyFill="1" applyBorder="1" applyAlignment="1">
      <alignment horizontal="right" indent="1"/>
    </xf>
    <xf numFmtId="4" fontId="5" fillId="2" borderId="375" xfId="0" applyNumberFormat="1" applyFont="1" applyFill="1" applyBorder="1"/>
    <xf numFmtId="0" fontId="5" fillId="2" borderId="305" xfId="0" applyFont="1" applyFill="1" applyBorder="1"/>
    <xf numFmtId="0" fontId="5" fillId="2" borderId="377" xfId="0" applyFont="1" applyFill="1" applyBorder="1"/>
    <xf numFmtId="4" fontId="5" fillId="2" borderId="377" xfId="0" applyNumberFormat="1" applyFont="1" applyFill="1" applyBorder="1" applyAlignment="1">
      <alignment horizontal="right" indent="1"/>
    </xf>
    <xf numFmtId="181" fontId="33" fillId="2" borderId="354" xfId="22" applyNumberFormat="1" applyFont="1" applyFill="1" applyBorder="1" applyAlignment="1">
      <alignment horizontal="right" indent="1"/>
    </xf>
    <xf numFmtId="181" fontId="33" fillId="2" borderId="260" xfId="21" applyFont="1" applyFill="1" applyBorder="1" applyAlignment="1">
      <alignment horizontal="right" indent="1"/>
    </xf>
    <xf numFmtId="0" fontId="71" fillId="2" borderId="376" xfId="26" applyFont="1" applyFill="1" applyBorder="1" applyAlignment="1">
      <alignment horizontal="center" vertical="center"/>
    </xf>
    <xf numFmtId="0" fontId="71" fillId="2" borderId="377" xfId="26" applyFont="1" applyFill="1" applyBorder="1" applyAlignment="1">
      <alignment horizontal="center" vertical="center"/>
    </xf>
    <xf numFmtId="0" fontId="71" fillId="2" borderId="387" xfId="26" applyFont="1" applyFill="1" applyBorder="1" applyAlignment="1">
      <alignment horizontal="center" vertical="center"/>
    </xf>
    <xf numFmtId="0" fontId="71" fillId="11" borderId="388" xfId="26" applyFont="1" applyFill="1" applyBorder="1" applyAlignment="1">
      <alignment horizontal="left" vertical="center"/>
    </xf>
    <xf numFmtId="0" fontId="71" fillId="11" borderId="366" xfId="26" applyFont="1" applyFill="1" applyBorder="1" applyAlignment="1">
      <alignment horizontal="left" vertical="center"/>
    </xf>
    <xf numFmtId="0" fontId="3" fillId="0" borderId="50" xfId="0" applyFont="1" applyBorder="1" applyAlignment="1">
      <alignment horizontal="left" vertical="center" wrapText="1"/>
    </xf>
    <xf numFmtId="43" fontId="12" fillId="0" borderId="0" xfId="29" applyFont="1"/>
    <xf numFmtId="1" fontId="26" fillId="5" borderId="61" xfId="0" applyNumberFormat="1" applyFont="1" applyFill="1" applyBorder="1" applyAlignment="1">
      <alignment horizontal="center" vertical="center"/>
    </xf>
    <xf numFmtId="1" fontId="26" fillId="2" borderId="37" xfId="0" applyNumberFormat="1" applyFont="1" applyFill="1" applyBorder="1" applyAlignment="1">
      <alignment horizontal="center" vertical="center"/>
    </xf>
    <xf numFmtId="0" fontId="12" fillId="2" borderId="111" xfId="5" applyFill="1" applyBorder="1" applyAlignment="1">
      <alignment horizontal="center" vertical="center"/>
    </xf>
    <xf numFmtId="0" fontId="12" fillId="2" borderId="112" xfId="5" applyFill="1" applyBorder="1" applyAlignment="1">
      <alignment horizontal="left" vertical="center" wrapText="1"/>
    </xf>
    <xf numFmtId="0" fontId="12" fillId="0" borderId="111" xfId="5" applyBorder="1" applyAlignment="1">
      <alignment horizontal="center" vertical="center"/>
    </xf>
    <xf numFmtId="0" fontId="7" fillId="2" borderId="112" xfId="5" applyFont="1" applyFill="1" applyBorder="1" applyAlignment="1">
      <alignment horizontal="left" vertical="center" wrapText="1"/>
    </xf>
    <xf numFmtId="0" fontId="12" fillId="0" borderId="112" xfId="5" applyBorder="1" applyAlignment="1">
      <alignment horizontal="left" vertical="center"/>
    </xf>
    <xf numFmtId="0" fontId="12" fillId="0" borderId="66" xfId="5" applyBorder="1" applyAlignment="1">
      <alignment horizontal="left" vertical="center"/>
    </xf>
    <xf numFmtId="0" fontId="12" fillId="0" borderId="131" xfId="5" applyBorder="1" applyAlignment="1">
      <alignment horizontal="center" vertical="center"/>
    </xf>
    <xf numFmtId="0" fontId="12" fillId="0" borderId="66" xfId="5" applyBorder="1" applyAlignment="1">
      <alignment horizontal="left" vertical="center" wrapText="1"/>
    </xf>
    <xf numFmtId="43" fontId="39" fillId="0" borderId="0" xfId="29" applyFont="1" applyBorder="1"/>
    <xf numFmtId="43" fontId="40" fillId="2" borderId="4" xfId="29" applyFont="1" applyFill="1" applyBorder="1" applyAlignment="1">
      <alignment horizontal="right" vertical="center" indent="1"/>
    </xf>
    <xf numFmtId="43" fontId="40" fillId="2" borderId="7" xfId="29" applyFont="1" applyFill="1" applyBorder="1" applyAlignment="1">
      <alignment horizontal="right" vertical="center" indent="1"/>
    </xf>
    <xf numFmtId="43" fontId="39" fillId="0" borderId="0" xfId="0" applyNumberFormat="1" applyFont="1"/>
    <xf numFmtId="0" fontId="5" fillId="2" borderId="385" xfId="5" applyFont="1" applyFill="1" applyBorder="1" applyAlignment="1">
      <alignment vertical="center" wrapText="1"/>
    </xf>
    <xf numFmtId="2" fontId="5" fillId="2" borderId="112" xfId="5" applyNumberFormat="1" applyFont="1" applyFill="1" applyBorder="1" applyAlignment="1">
      <alignment horizontal="center" vertical="center"/>
    </xf>
    <xf numFmtId="0" fontId="5" fillId="2" borderId="384" xfId="5" applyFont="1" applyFill="1" applyBorder="1" applyAlignment="1">
      <alignment horizontal="center" vertical="center" wrapText="1"/>
    </xf>
    <xf numFmtId="164" fontId="9" fillId="2" borderId="119" xfId="5" applyNumberFormat="1" applyFont="1" applyFill="1" applyBorder="1" applyAlignment="1">
      <alignment vertical="center"/>
    </xf>
    <xf numFmtId="164" fontId="6" fillId="2" borderId="35" xfId="5" applyNumberFormat="1" applyFont="1" applyFill="1" applyBorder="1"/>
    <xf numFmtId="175" fontId="7" fillId="2" borderId="305" xfId="5" applyNumberFormat="1" applyFont="1" applyFill="1" applyBorder="1" applyAlignment="1">
      <alignment horizontal="center" vertical="center"/>
    </xf>
    <xf numFmtId="2" fontId="7" fillId="2" borderId="305" xfId="5" applyNumberFormat="1" applyFont="1" applyFill="1" applyBorder="1" applyAlignment="1">
      <alignment horizontal="right" vertical="center" indent="2"/>
    </xf>
    <xf numFmtId="0" fontId="7" fillId="2" borderId="305" xfId="5" applyFont="1" applyFill="1" applyBorder="1" applyAlignment="1">
      <alignment vertical="center"/>
    </xf>
    <xf numFmtId="0" fontId="7" fillId="2" borderId="109" xfId="5" applyFont="1" applyFill="1" applyBorder="1" applyAlignment="1">
      <alignment vertical="center"/>
    </xf>
    <xf numFmtId="175" fontId="7" fillId="2" borderId="388" xfId="5" applyNumberFormat="1" applyFont="1" applyFill="1" applyBorder="1" applyAlignment="1">
      <alignment horizontal="center" vertical="center"/>
    </xf>
    <xf numFmtId="0" fontId="7" fillId="0" borderId="118" xfId="5" applyFont="1" applyBorder="1" applyAlignment="1">
      <alignment horizontal="center" vertical="center"/>
    </xf>
    <xf numFmtId="0" fontId="7" fillId="0" borderId="109" xfId="5" applyFont="1" applyBorder="1" applyAlignment="1">
      <alignment vertical="center" wrapText="1"/>
    </xf>
    <xf numFmtId="0" fontId="12" fillId="0" borderId="65" xfId="5" applyBorder="1" applyAlignment="1">
      <alignment vertical="center"/>
    </xf>
    <xf numFmtId="0" fontId="12" fillId="2" borderId="386" xfId="5" applyFill="1" applyBorder="1" applyAlignment="1">
      <alignment horizontal="center" vertical="center"/>
    </xf>
    <xf numFmtId="164" fontId="12" fillId="2" borderId="119" xfId="5" applyNumberFormat="1" applyFill="1" applyBorder="1"/>
    <xf numFmtId="164" fontId="14" fillId="2" borderId="35" xfId="5" applyNumberFormat="1" applyFont="1" applyFill="1" applyBorder="1"/>
    <xf numFmtId="0" fontId="12" fillId="2" borderId="112" xfId="5" applyFill="1" applyBorder="1" applyAlignment="1">
      <alignment vertical="center"/>
    </xf>
    <xf numFmtId="0" fontId="20" fillId="0" borderId="0" xfId="0" applyFont="1" applyAlignment="1">
      <alignment vertical="center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 wrapText="1"/>
    </xf>
    <xf numFmtId="164" fontId="12" fillId="2" borderId="0" xfId="7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91" fillId="2" borderId="0" xfId="0" applyFont="1" applyFill="1" applyAlignment="1">
      <alignment horizontal="left" vertical="center"/>
    </xf>
    <xf numFmtId="0" fontId="11" fillId="0" borderId="385" xfId="24" applyFont="1" applyBorder="1"/>
    <xf numFmtId="0" fontId="10" fillId="14" borderId="1" xfId="0" applyFont="1" applyFill="1" applyBorder="1" applyAlignment="1">
      <alignment horizontal="center" vertical="center"/>
    </xf>
    <xf numFmtId="0" fontId="10" fillId="14" borderId="2" xfId="0" applyFont="1" applyFill="1" applyBorder="1" applyAlignment="1">
      <alignment horizontal="center" vertical="center"/>
    </xf>
    <xf numFmtId="0" fontId="10" fillId="14" borderId="3" xfId="0" applyFont="1" applyFill="1" applyBorder="1" applyAlignment="1">
      <alignment horizontal="center" vertical="center"/>
    </xf>
    <xf numFmtId="0" fontId="11" fillId="2" borderId="392" xfId="0" applyFont="1" applyFill="1" applyBorder="1" applyAlignment="1">
      <alignment horizontal="center" vertical="center"/>
    </xf>
    <xf numFmtId="0" fontId="11" fillId="2" borderId="39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17" fillId="14" borderId="60" xfId="2" applyFont="1" applyFill="1" applyBorder="1" applyAlignment="1">
      <alignment horizontal="center"/>
    </xf>
    <xf numFmtId="0" fontId="17" fillId="14" borderId="22" xfId="2" applyFont="1" applyFill="1" applyBorder="1" applyAlignment="1">
      <alignment horizontal="center"/>
    </xf>
    <xf numFmtId="0" fontId="17" fillId="14" borderId="26" xfId="2" applyFont="1" applyFill="1" applyBorder="1" applyAlignment="1">
      <alignment horizontal="center"/>
    </xf>
    <xf numFmtId="0" fontId="17" fillId="14" borderId="64" xfId="2" applyFont="1" applyFill="1" applyBorder="1" applyAlignment="1">
      <alignment horizontal="center"/>
    </xf>
    <xf numFmtId="0" fontId="17" fillId="14" borderId="28" xfId="2" applyFont="1" applyFill="1" applyBorder="1" applyAlignment="1">
      <alignment horizontal="left"/>
    </xf>
    <xf numFmtId="0" fontId="17" fillId="14" borderId="28" xfId="2" applyFont="1" applyFill="1" applyBorder="1" applyAlignment="1">
      <alignment horizontal="center"/>
    </xf>
    <xf numFmtId="0" fontId="17" fillId="14" borderId="27" xfId="2" applyFont="1" applyFill="1" applyBorder="1" applyAlignment="1">
      <alignment horizontal="center"/>
    </xf>
    <xf numFmtId="0" fontId="17" fillId="14" borderId="29" xfId="2" applyFont="1" applyFill="1" applyBorder="1" applyAlignment="1">
      <alignment horizontal="center"/>
    </xf>
    <xf numFmtId="0" fontId="17" fillId="14" borderId="0" xfId="2" applyFont="1" applyFill="1" applyAlignment="1">
      <alignment horizontal="center"/>
    </xf>
    <xf numFmtId="0" fontId="17" fillId="14" borderId="33" xfId="2" applyFont="1" applyFill="1" applyBorder="1" applyAlignment="1">
      <alignment horizontal="center"/>
    </xf>
    <xf numFmtId="0" fontId="17" fillId="14" borderId="67" xfId="2" applyFont="1" applyFill="1" applyBorder="1" applyAlignment="1">
      <alignment horizontal="center"/>
    </xf>
    <xf numFmtId="0" fontId="17" fillId="14" borderId="35" xfId="2" applyFont="1" applyFill="1" applyBorder="1" applyAlignment="1">
      <alignment horizontal="center"/>
    </xf>
    <xf numFmtId="0" fontId="17" fillId="14" borderId="34" xfId="2" applyFont="1" applyFill="1" applyBorder="1" applyAlignment="1">
      <alignment horizontal="center"/>
    </xf>
    <xf numFmtId="0" fontId="17" fillId="14" borderId="36" xfId="2" applyFont="1" applyFill="1" applyBorder="1" applyAlignment="1">
      <alignment horizontal="center"/>
    </xf>
    <xf numFmtId="0" fontId="17" fillId="14" borderId="37" xfId="2" applyFont="1" applyFill="1" applyBorder="1" applyAlignment="1">
      <alignment horizontal="center"/>
    </xf>
    <xf numFmtId="0" fontId="17" fillId="14" borderId="38" xfId="2" applyFont="1" applyFill="1" applyBorder="1" applyAlignment="1">
      <alignment horizontal="center"/>
    </xf>
    <xf numFmtId="0" fontId="17" fillId="14" borderId="39" xfId="2" applyFont="1" applyFill="1" applyBorder="1" applyAlignment="1">
      <alignment horizontal="center"/>
    </xf>
    <xf numFmtId="0" fontId="17" fillId="14" borderId="40" xfId="2" applyFont="1" applyFill="1" applyBorder="1" applyAlignment="1">
      <alignment horizontal="center"/>
    </xf>
    <xf numFmtId="0" fontId="22" fillId="14" borderId="52" xfId="2" applyFont="1" applyFill="1" applyBorder="1" applyAlignment="1">
      <alignment horizontal="left" vertical="center"/>
    </xf>
    <xf numFmtId="0" fontId="22" fillId="14" borderId="53" xfId="2" applyFont="1" applyFill="1" applyBorder="1" applyAlignment="1">
      <alignment horizontal="center" vertical="center"/>
    </xf>
    <xf numFmtId="1" fontId="22" fillId="14" borderId="54" xfId="2" applyNumberFormat="1" applyFont="1" applyFill="1" applyBorder="1" applyAlignment="1">
      <alignment horizontal="center" vertical="center"/>
    </xf>
    <xf numFmtId="1" fontId="22" fillId="14" borderId="55" xfId="2" applyNumberFormat="1" applyFont="1" applyFill="1" applyBorder="1" applyAlignment="1">
      <alignment horizontal="center" vertical="center"/>
    </xf>
    <xf numFmtId="1" fontId="22" fillId="14" borderId="56" xfId="2" applyNumberFormat="1" applyFont="1" applyFill="1" applyBorder="1" applyAlignment="1">
      <alignment horizontal="center" vertical="center"/>
    </xf>
    <xf numFmtId="1" fontId="22" fillId="14" borderId="57" xfId="2" applyNumberFormat="1" applyFont="1" applyFill="1" applyBorder="1" applyAlignment="1">
      <alignment horizontal="center" vertical="center"/>
    </xf>
    <xf numFmtId="1" fontId="22" fillId="14" borderId="58" xfId="2" applyNumberFormat="1" applyFont="1" applyFill="1" applyBorder="1" applyAlignment="1">
      <alignment horizontal="center" vertical="center"/>
    </xf>
    <xf numFmtId="1" fontId="22" fillId="14" borderId="59" xfId="2" applyNumberFormat="1" applyFont="1" applyFill="1" applyBorder="1" applyAlignment="1">
      <alignment horizontal="center" vertical="center"/>
    </xf>
    <xf numFmtId="1" fontId="22" fillId="14" borderId="35" xfId="2" applyNumberFormat="1" applyFont="1" applyFill="1" applyBorder="1" applyAlignment="1">
      <alignment horizontal="center" vertical="center"/>
    </xf>
    <xf numFmtId="0" fontId="17" fillId="14" borderId="61" xfId="2" applyFont="1" applyFill="1" applyBorder="1" applyAlignment="1">
      <alignment horizontal="center" vertical="center"/>
    </xf>
    <xf numFmtId="0" fontId="17" fillId="14" borderId="62" xfId="2" applyFont="1" applyFill="1" applyBorder="1" applyAlignment="1">
      <alignment horizontal="centerContinuous"/>
    </xf>
    <xf numFmtId="0" fontId="17" fillId="14" borderId="63" xfId="2" applyFont="1" applyFill="1" applyBorder="1" applyAlignment="1">
      <alignment horizontal="center"/>
    </xf>
    <xf numFmtId="0" fontId="17" fillId="14" borderId="0" xfId="2" applyFont="1" applyFill="1" applyAlignment="1">
      <alignment horizontal="center" vertical="center"/>
    </xf>
    <xf numFmtId="0" fontId="17" fillId="14" borderId="65" xfId="2" applyFont="1" applyFill="1" applyBorder="1" applyAlignment="1">
      <alignment horizontal="centerContinuous"/>
    </xf>
    <xf numFmtId="0" fontId="17" fillId="14" borderId="66" xfId="2" applyFont="1" applyFill="1" applyBorder="1" applyAlignment="1">
      <alignment horizontal="center"/>
    </xf>
    <xf numFmtId="0" fontId="17" fillId="14" borderId="37" xfId="2" applyFont="1" applyFill="1" applyBorder="1" applyAlignment="1">
      <alignment horizontal="center" vertical="center"/>
    </xf>
    <xf numFmtId="0" fontId="17" fillId="14" borderId="39" xfId="2" applyFont="1" applyFill="1" applyBorder="1" applyAlignment="1">
      <alignment horizontal="centerContinuous" vertical="top"/>
    </xf>
    <xf numFmtId="0" fontId="17" fillId="14" borderId="38" xfId="2" applyFont="1" applyFill="1" applyBorder="1" applyAlignment="1">
      <alignment horizontal="center" vertical="top"/>
    </xf>
    <xf numFmtId="0" fontId="23" fillId="14" borderId="38" xfId="2" applyFont="1" applyFill="1" applyBorder="1" applyAlignment="1">
      <alignment horizontal="centerContinuous" vertical="top"/>
    </xf>
    <xf numFmtId="0" fontId="23" fillId="14" borderId="35" xfId="2" applyFont="1" applyFill="1" applyBorder="1" applyAlignment="1">
      <alignment horizontal="center" vertical="top"/>
    </xf>
    <xf numFmtId="0" fontId="24" fillId="14" borderId="82" xfId="2" applyFont="1" applyFill="1" applyBorder="1" applyAlignment="1">
      <alignment horizontal="center" vertical="center"/>
    </xf>
    <xf numFmtId="0" fontId="24" fillId="14" borderId="83" xfId="2" applyFont="1" applyFill="1" applyBorder="1" applyAlignment="1">
      <alignment horizontal="center" vertical="center"/>
    </xf>
    <xf numFmtId="0" fontId="22" fillId="14" borderId="84" xfId="2" applyFont="1" applyFill="1" applyBorder="1" applyAlignment="1">
      <alignment horizontal="center" vertical="center"/>
    </xf>
    <xf numFmtId="0" fontId="25" fillId="14" borderId="85" xfId="2" applyFont="1" applyFill="1" applyBorder="1" applyAlignment="1">
      <alignment horizontal="center" vertical="center"/>
    </xf>
    <xf numFmtId="0" fontId="24" fillId="14" borderId="82" xfId="0" applyFont="1" applyFill="1" applyBorder="1" applyAlignment="1">
      <alignment horizontal="left" vertical="center"/>
    </xf>
    <xf numFmtId="0" fontId="24" fillId="14" borderId="86" xfId="0" applyFont="1" applyFill="1" applyBorder="1" applyAlignment="1">
      <alignment horizontal="center" vertical="center"/>
    </xf>
    <xf numFmtId="0" fontId="24" fillId="14" borderId="85" xfId="0" applyFont="1" applyFill="1" applyBorder="1" applyAlignment="1">
      <alignment horizontal="center" vertical="center"/>
    </xf>
    <xf numFmtId="0" fontId="24" fillId="14" borderId="84" xfId="0" applyFont="1" applyFill="1" applyBorder="1" applyAlignment="1">
      <alignment horizontal="center" vertical="center"/>
    </xf>
    <xf numFmtId="0" fontId="24" fillId="14" borderId="87" xfId="0" applyFont="1" applyFill="1" applyBorder="1" applyAlignment="1">
      <alignment horizontal="center" vertical="center"/>
    </xf>
    <xf numFmtId="0" fontId="24" fillId="14" borderId="88" xfId="0" applyFont="1" applyFill="1" applyBorder="1" applyAlignment="1">
      <alignment horizontal="center" vertical="center" wrapText="1"/>
    </xf>
    <xf numFmtId="0" fontId="24" fillId="14" borderId="89" xfId="0" applyFont="1" applyFill="1" applyBorder="1" applyAlignment="1">
      <alignment horizontal="center" vertical="center" wrapText="1"/>
    </xf>
    <xf numFmtId="0" fontId="25" fillId="14" borderId="134" xfId="2" applyFont="1" applyFill="1" applyBorder="1" applyAlignment="1">
      <alignment horizontal="center" vertical="center"/>
    </xf>
    <xf numFmtId="0" fontId="18" fillId="14" borderId="103" xfId="2" applyFont="1" applyFill="1" applyBorder="1" applyAlignment="1">
      <alignment horizontal="center" vertical="top"/>
    </xf>
    <xf numFmtId="0" fontId="18" fillId="14" borderId="104" xfId="2" applyFont="1" applyFill="1" applyBorder="1" applyAlignment="1">
      <alignment horizontal="center" vertical="top"/>
    </xf>
    <xf numFmtId="0" fontId="18" fillId="14" borderId="60" xfId="2" applyFont="1" applyFill="1" applyBorder="1" applyAlignment="1">
      <alignment horizontal="center" vertical="center"/>
    </xf>
    <xf numFmtId="0" fontId="18" fillId="14" borderId="62" xfId="2" applyFont="1" applyFill="1" applyBorder="1" applyAlignment="1">
      <alignment horizontal="center" vertical="center"/>
    </xf>
    <xf numFmtId="0" fontId="18" fillId="14" borderId="67" xfId="2" applyFont="1" applyFill="1" applyBorder="1" applyAlignment="1">
      <alignment horizontal="center" vertical="center"/>
    </xf>
    <xf numFmtId="0" fontId="18" fillId="14" borderId="39" xfId="2" applyFont="1" applyFill="1" applyBorder="1" applyAlignment="1">
      <alignment horizontal="center" vertical="center"/>
    </xf>
    <xf numFmtId="0" fontId="18" fillId="14" borderId="103" xfId="2" applyFont="1" applyFill="1" applyBorder="1" applyAlignment="1">
      <alignment horizontal="center" vertical="center"/>
    </xf>
    <xf numFmtId="0" fontId="18" fillId="14" borderId="107" xfId="2" applyFont="1" applyFill="1" applyBorder="1" applyAlignment="1">
      <alignment horizontal="center" vertical="center"/>
    </xf>
    <xf numFmtId="0" fontId="18" fillId="14" borderId="104" xfId="2" applyFont="1" applyFill="1" applyBorder="1" applyAlignment="1">
      <alignment horizontal="center" vertical="center"/>
    </xf>
    <xf numFmtId="194" fontId="7" fillId="2" borderId="0" xfId="4" applyNumberFormat="1" applyFont="1" applyFill="1" applyBorder="1" applyAlignment="1">
      <alignment horizontal="right" indent="2"/>
    </xf>
    <xf numFmtId="0" fontId="18" fillId="14" borderId="63" xfId="6" applyFont="1" applyFill="1" applyBorder="1" applyAlignment="1">
      <alignment horizontal="center"/>
    </xf>
    <xf numFmtId="0" fontId="18" fillId="14" borderId="106" xfId="6" applyFont="1" applyFill="1" applyBorder="1" applyAlignment="1">
      <alignment horizontal="center"/>
    </xf>
    <xf numFmtId="0" fontId="18" fillId="14" borderId="24" xfId="6" applyFont="1" applyFill="1" applyBorder="1" applyAlignment="1">
      <alignment horizontal="center"/>
    </xf>
    <xf numFmtId="0" fontId="18" fillId="14" borderId="103" xfId="6" applyFont="1" applyFill="1" applyBorder="1" applyAlignment="1">
      <alignment horizontal="center" vertical="top"/>
    </xf>
    <xf numFmtId="0" fontId="18" fillId="14" borderId="104" xfId="6" applyFont="1" applyFill="1" applyBorder="1" applyAlignment="1">
      <alignment horizontal="center" vertical="top"/>
    </xf>
    <xf numFmtId="0" fontId="14" fillId="14" borderId="82" xfId="6" applyFont="1" applyFill="1" applyBorder="1" applyAlignment="1">
      <alignment horizontal="center" vertical="center"/>
    </xf>
    <xf numFmtId="0" fontId="14" fillId="14" borderId="83" xfId="6" applyFont="1" applyFill="1" applyBorder="1" applyAlignment="1">
      <alignment horizontal="center" vertical="center"/>
    </xf>
    <xf numFmtId="0" fontId="14" fillId="14" borderId="89" xfId="6" applyFont="1" applyFill="1" applyBorder="1" applyAlignment="1">
      <alignment horizontal="center" vertical="center"/>
    </xf>
    <xf numFmtId="0" fontId="15" fillId="14" borderId="82" xfId="6" applyFont="1" applyFill="1" applyBorder="1" applyAlignment="1">
      <alignment horizontal="center" vertical="center"/>
    </xf>
    <xf numFmtId="0" fontId="15" fillId="14" borderId="83" xfId="6" applyFont="1" applyFill="1" applyBorder="1" applyAlignment="1">
      <alignment horizontal="center" vertical="center"/>
    </xf>
    <xf numFmtId="0" fontId="15" fillId="14" borderId="89" xfId="6" applyFont="1" applyFill="1" applyBorder="1" applyAlignment="1">
      <alignment horizontal="center" vertical="center"/>
    </xf>
    <xf numFmtId="0" fontId="17" fillId="14" borderId="82" xfId="6" applyFont="1" applyFill="1" applyBorder="1" applyAlignment="1">
      <alignment horizontal="right" indent="2"/>
    </xf>
    <xf numFmtId="0" fontId="17" fillId="14" borderId="83" xfId="6" applyFont="1" applyFill="1" applyBorder="1" applyAlignment="1">
      <alignment horizontal="right" indent="2"/>
    </xf>
    <xf numFmtId="0" fontId="17" fillId="14" borderId="86" xfId="6" applyFont="1" applyFill="1" applyBorder="1" applyAlignment="1">
      <alignment horizontal="right" indent="2"/>
    </xf>
    <xf numFmtId="4" fontId="17" fillId="14" borderId="84" xfId="6" applyNumberFormat="1" applyFont="1" applyFill="1" applyBorder="1" applyAlignment="1">
      <alignment horizontal="right" indent="1"/>
    </xf>
    <xf numFmtId="171" fontId="17" fillId="14" borderId="89" xfId="6" applyNumberFormat="1" applyFont="1" applyFill="1" applyBorder="1" applyAlignment="1">
      <alignment horizontal="right" indent="1"/>
    </xf>
    <xf numFmtId="0" fontId="17" fillId="14" borderId="82" xfId="6" applyFont="1" applyFill="1" applyBorder="1" applyAlignment="1">
      <alignment horizontal="left" indent="2"/>
    </xf>
    <xf numFmtId="172" fontId="17" fillId="14" borderId="84" xfId="8" applyNumberFormat="1" applyFont="1" applyFill="1" applyBorder="1" applyAlignment="1">
      <alignment horizontal="right" indent="1"/>
    </xf>
    <xf numFmtId="172" fontId="17" fillId="14" borderId="89" xfId="8" applyNumberFormat="1" applyFont="1" applyFill="1" applyBorder="1" applyAlignment="1">
      <alignment horizontal="right" indent="1"/>
    </xf>
    <xf numFmtId="0" fontId="14" fillId="15" borderId="82" xfId="6" applyFont="1" applyFill="1" applyBorder="1" applyAlignment="1">
      <alignment horizontal="center"/>
    </xf>
    <xf numFmtId="0" fontId="14" fillId="15" borderId="83" xfId="6" applyFont="1" applyFill="1" applyBorder="1"/>
    <xf numFmtId="0" fontId="14" fillId="15" borderId="89" xfId="6" applyFont="1" applyFill="1" applyBorder="1"/>
    <xf numFmtId="0" fontId="15" fillId="15" borderId="82" xfId="6" applyFont="1" applyFill="1" applyBorder="1" applyAlignment="1">
      <alignment horizontal="right" vertical="center"/>
    </xf>
    <xf numFmtId="0" fontId="15" fillId="15" borderId="83" xfId="6" applyFont="1" applyFill="1" applyBorder="1" applyAlignment="1">
      <alignment horizontal="right" vertical="center"/>
    </xf>
    <xf numFmtId="0" fontId="15" fillId="15" borderId="86" xfId="6" applyFont="1" applyFill="1" applyBorder="1" applyAlignment="1">
      <alignment horizontal="right" vertical="center"/>
    </xf>
    <xf numFmtId="167" fontId="15" fillId="15" borderId="86" xfId="6" applyNumberFormat="1" applyFont="1" applyFill="1" applyBorder="1" applyAlignment="1">
      <alignment horizontal="right" vertical="center"/>
    </xf>
    <xf numFmtId="170" fontId="15" fillId="15" borderId="84" xfId="6" applyNumberFormat="1" applyFont="1" applyFill="1" applyBorder="1" applyAlignment="1">
      <alignment horizontal="right" vertical="center"/>
    </xf>
    <xf numFmtId="171" fontId="15" fillId="15" borderId="89" xfId="7" applyNumberFormat="1" applyFont="1" applyFill="1" applyBorder="1" applyAlignment="1">
      <alignment horizontal="right" vertical="center"/>
    </xf>
    <xf numFmtId="0" fontId="15" fillId="15" borderId="82" xfId="6" applyFont="1" applyFill="1" applyBorder="1" applyAlignment="1">
      <alignment horizontal="right" indent="2"/>
    </xf>
    <xf numFmtId="0" fontId="15" fillId="15" borderId="83" xfId="6" applyFont="1" applyFill="1" applyBorder="1" applyAlignment="1">
      <alignment horizontal="right" indent="2"/>
    </xf>
    <xf numFmtId="0" fontId="15" fillId="15" borderId="86" xfId="6" applyFont="1" applyFill="1" applyBorder="1" applyAlignment="1">
      <alignment horizontal="right" indent="2"/>
    </xf>
    <xf numFmtId="167" fontId="15" fillId="15" borderId="84" xfId="6" applyNumberFormat="1" applyFont="1" applyFill="1" applyBorder="1" applyAlignment="1">
      <alignment horizontal="right" indent="1"/>
    </xf>
    <xf numFmtId="170" fontId="15" fillId="15" borderId="84" xfId="6" applyNumberFormat="1" applyFont="1" applyFill="1" applyBorder="1" applyAlignment="1">
      <alignment horizontal="right" indent="1"/>
    </xf>
    <xf numFmtId="170" fontId="15" fillId="15" borderId="89" xfId="6" applyNumberFormat="1" applyFont="1" applyFill="1" applyBorder="1" applyAlignment="1">
      <alignment horizontal="right" indent="1"/>
    </xf>
    <xf numFmtId="0" fontId="15" fillId="15" borderId="82" xfId="6" applyFont="1" applyFill="1" applyBorder="1" applyAlignment="1">
      <alignment horizontal="right" vertical="center" indent="2"/>
    </xf>
    <xf numFmtId="0" fontId="15" fillId="15" borderId="83" xfId="6" applyFont="1" applyFill="1" applyBorder="1" applyAlignment="1">
      <alignment horizontal="right" vertical="center" indent="2"/>
    </xf>
    <xf numFmtId="0" fontId="15" fillId="15" borderId="86" xfId="6" applyFont="1" applyFill="1" applyBorder="1" applyAlignment="1">
      <alignment horizontal="right" vertical="center" indent="2"/>
    </xf>
    <xf numFmtId="167" fontId="15" fillId="15" borderId="86" xfId="6" applyNumberFormat="1" applyFont="1" applyFill="1" applyBorder="1" applyAlignment="1">
      <alignment horizontal="right" vertical="center" indent="1"/>
    </xf>
    <xf numFmtId="167" fontId="15" fillId="15" borderId="84" xfId="6" applyNumberFormat="1" applyFont="1" applyFill="1" applyBorder="1" applyAlignment="1">
      <alignment horizontal="right" vertical="center" indent="1"/>
    </xf>
    <xf numFmtId="171" fontId="15" fillId="15" borderId="89" xfId="6" applyNumberFormat="1" applyFont="1" applyFill="1" applyBorder="1" applyAlignment="1">
      <alignment horizontal="right" vertical="center" indent="1"/>
    </xf>
    <xf numFmtId="0" fontId="40" fillId="2" borderId="0" xfId="2" applyFont="1" applyFill="1" applyAlignment="1">
      <alignment horizontal="center"/>
    </xf>
    <xf numFmtId="0" fontId="9" fillId="0" borderId="0" xfId="0" applyFont="1" applyAlignment="1">
      <alignment vertical="center"/>
    </xf>
    <xf numFmtId="43" fontId="40" fillId="2" borderId="0" xfId="29" applyFont="1" applyFill="1" applyBorder="1" applyAlignment="1">
      <alignment horizontal="right" indent="1"/>
    </xf>
    <xf numFmtId="0" fontId="18" fillId="14" borderId="139" xfId="2" applyFont="1" applyFill="1" applyBorder="1" applyAlignment="1">
      <alignment horizontal="center"/>
    </xf>
    <xf numFmtId="0" fontId="18" fillId="14" borderId="142" xfId="2" applyFont="1" applyFill="1" applyBorder="1" applyAlignment="1">
      <alignment horizontal="center"/>
    </xf>
    <xf numFmtId="0" fontId="18" fillId="14" borderId="153" xfId="2" applyFont="1" applyFill="1" applyBorder="1" applyAlignment="1">
      <alignment horizontal="center"/>
    </xf>
    <xf numFmtId="0" fontId="18" fillId="14" borderId="157" xfId="2" applyFont="1" applyFill="1" applyBorder="1" applyAlignment="1">
      <alignment horizontal="center"/>
    </xf>
    <xf numFmtId="0" fontId="18" fillId="14" borderId="100" xfId="10" applyFont="1" applyFill="1" applyBorder="1" applyAlignment="1">
      <alignment horizontal="center" vertical="center"/>
    </xf>
    <xf numFmtId="0" fontId="18" fillId="14" borderId="129" xfId="10" applyFont="1" applyFill="1" applyBorder="1" applyAlignment="1">
      <alignment horizontal="center" vertical="center" wrapText="1"/>
    </xf>
    <xf numFmtId="0" fontId="18" fillId="14" borderId="109" xfId="10" applyFont="1" applyFill="1" applyBorder="1" applyAlignment="1">
      <alignment horizontal="center" vertical="center" wrapText="1"/>
    </xf>
    <xf numFmtId="0" fontId="18" fillId="14" borderId="30" xfId="10" applyFont="1" applyFill="1" applyBorder="1" applyAlignment="1">
      <alignment horizontal="center" vertical="center" wrapText="1"/>
    </xf>
    <xf numFmtId="0" fontId="18" fillId="14" borderId="163" xfId="10" applyFont="1" applyFill="1" applyBorder="1" applyAlignment="1">
      <alignment horizontal="center" vertical="center" wrapText="1"/>
    </xf>
    <xf numFmtId="0" fontId="18" fillId="14" borderId="102" xfId="10" applyFont="1" applyFill="1" applyBorder="1" applyAlignment="1">
      <alignment horizontal="center" vertical="center"/>
    </xf>
    <xf numFmtId="0" fontId="10" fillId="14" borderId="176" xfId="2" applyFont="1" applyFill="1" applyBorder="1" applyAlignment="1">
      <alignment horizontal="center" vertical="center"/>
    </xf>
    <xf numFmtId="0" fontId="10" fillId="14" borderId="129" xfId="2" applyFont="1" applyFill="1" applyBorder="1" applyAlignment="1">
      <alignment horizontal="center" vertical="center"/>
    </xf>
    <xf numFmtId="0" fontId="10" fillId="14" borderId="109" xfId="2" applyFont="1" applyFill="1" applyBorder="1" applyAlignment="1">
      <alignment horizontal="center" vertical="center"/>
    </xf>
    <xf numFmtId="0" fontId="10" fillId="14" borderId="100" xfId="2" applyFont="1" applyFill="1" applyBorder="1" applyAlignment="1">
      <alignment horizontal="center" vertical="center"/>
    </xf>
    <xf numFmtId="0" fontId="10" fillId="14" borderId="112" xfId="2" applyFont="1" applyFill="1" applyBorder="1" applyAlignment="1">
      <alignment horizontal="center" vertical="center"/>
    </xf>
    <xf numFmtId="0" fontId="10" fillId="14" borderId="177" xfId="2" applyFont="1" applyFill="1" applyBorder="1" applyAlignment="1">
      <alignment horizontal="center" vertical="center"/>
    </xf>
    <xf numFmtId="0" fontId="17" fillId="14" borderId="190" xfId="12" applyFont="1" applyFill="1" applyBorder="1" applyAlignment="1">
      <alignment horizontal="center" vertical="center"/>
    </xf>
    <xf numFmtId="0" fontId="17" fillId="14" borderId="192" xfId="12" applyFont="1" applyFill="1" applyBorder="1" applyAlignment="1">
      <alignment horizontal="center" vertical="center"/>
    </xf>
    <xf numFmtId="0" fontId="17" fillId="14" borderId="193" xfId="12" applyFont="1" applyFill="1" applyBorder="1" applyAlignment="1">
      <alignment horizontal="center" vertical="center"/>
    </xf>
    <xf numFmtId="0" fontId="18" fillId="14" borderId="21" xfId="2" applyFont="1" applyFill="1" applyBorder="1" applyAlignment="1">
      <alignment horizontal="right"/>
    </xf>
    <xf numFmtId="0" fontId="18" fillId="14" borderId="132" xfId="2" applyFont="1" applyFill="1" applyBorder="1" applyAlignment="1">
      <alignment horizontal="center"/>
    </xf>
    <xf numFmtId="0" fontId="30" fillId="14" borderId="109" xfId="2" applyFont="1" applyFill="1" applyBorder="1" applyAlignment="1">
      <alignment horizontal="center" vertical="center"/>
    </xf>
    <xf numFmtId="0" fontId="30" fillId="14" borderId="129" xfId="2" applyFont="1" applyFill="1" applyBorder="1" applyAlignment="1">
      <alignment horizontal="center" vertical="center"/>
    </xf>
    <xf numFmtId="0" fontId="10" fillId="14" borderId="227" xfId="2" applyFont="1" applyFill="1" applyBorder="1" applyAlignment="1">
      <alignment horizontal="center" vertical="center"/>
    </xf>
    <xf numFmtId="0" fontId="17" fillId="14" borderId="31" xfId="2" applyFont="1" applyFill="1" applyBorder="1" applyAlignment="1">
      <alignment horizontal="center" vertical="center"/>
    </xf>
    <xf numFmtId="0" fontId="17" fillId="14" borderId="383" xfId="2" applyFont="1" applyFill="1" applyBorder="1" applyAlignment="1">
      <alignment horizontal="center" vertical="center"/>
    </xf>
    <xf numFmtId="0" fontId="17" fillId="14" borderId="100" xfId="2" applyFont="1" applyFill="1" applyBorder="1" applyAlignment="1">
      <alignment horizontal="center" vertical="center"/>
    </xf>
    <xf numFmtId="0" fontId="17" fillId="14" borderId="109" xfId="2" applyFont="1" applyFill="1" applyBorder="1" applyAlignment="1">
      <alignment horizontal="center" vertical="center"/>
    </xf>
    <xf numFmtId="0" fontId="17" fillId="14" borderId="163" xfId="2" applyFont="1" applyFill="1" applyBorder="1" applyAlignment="1">
      <alignment horizontal="center" vertical="center"/>
    </xf>
    <xf numFmtId="0" fontId="17" fillId="14" borderId="227" xfId="2" applyFont="1" applyFill="1" applyBorder="1" applyAlignment="1">
      <alignment horizontal="center" vertical="center"/>
    </xf>
    <xf numFmtId="0" fontId="18" fillId="14" borderId="60" xfId="2" applyFont="1" applyFill="1" applyBorder="1" applyAlignment="1">
      <alignment horizontal="right"/>
    </xf>
    <xf numFmtId="0" fontId="18" fillId="14" borderId="67" xfId="2" applyFont="1" applyFill="1" applyBorder="1" applyAlignment="1">
      <alignment horizontal="left"/>
    </xf>
    <xf numFmtId="0" fontId="18" fillId="14" borderId="153" xfId="2" applyFont="1" applyFill="1" applyBorder="1" applyAlignment="1">
      <alignment horizontal="right"/>
    </xf>
    <xf numFmtId="0" fontId="18" fillId="14" borderId="157" xfId="2" applyFont="1" applyFill="1" applyBorder="1" applyAlignment="1">
      <alignment horizontal="left"/>
    </xf>
    <xf numFmtId="0" fontId="18" fillId="14" borderId="221" xfId="2" applyFont="1" applyFill="1" applyBorder="1" applyAlignment="1">
      <alignment horizontal="center" vertical="center"/>
    </xf>
    <xf numFmtId="0" fontId="18" fillId="14" borderId="122" xfId="2" applyFont="1" applyFill="1" applyBorder="1" applyAlignment="1">
      <alignment horizontal="center" vertical="center"/>
    </xf>
    <xf numFmtId="0" fontId="18" fillId="14" borderId="123" xfId="2" applyFont="1" applyFill="1" applyBorder="1" applyAlignment="1">
      <alignment horizontal="center" vertical="center"/>
    </xf>
    <xf numFmtId="0" fontId="10" fillId="14" borderId="176" xfId="12" applyFont="1" applyFill="1" applyBorder="1" applyAlignment="1">
      <alignment horizontal="center"/>
    </xf>
    <xf numFmtId="0" fontId="10" fillId="14" borderId="129" xfId="12" applyFont="1" applyFill="1" applyBorder="1" applyAlignment="1">
      <alignment horizontal="center"/>
    </xf>
    <xf numFmtId="0" fontId="10" fillId="14" borderId="109" xfId="12" applyFont="1" applyFill="1" applyBorder="1" applyAlignment="1">
      <alignment horizontal="center"/>
    </xf>
    <xf numFmtId="0" fontId="10" fillId="14" borderId="30" xfId="12" applyFont="1" applyFill="1" applyBorder="1" applyAlignment="1">
      <alignment horizontal="center"/>
    </xf>
    <xf numFmtId="0" fontId="10" fillId="14" borderId="227" xfId="12" applyFont="1" applyFill="1" applyBorder="1" applyAlignment="1">
      <alignment horizontal="center"/>
    </xf>
    <xf numFmtId="0" fontId="92" fillId="14" borderId="0" xfId="20" applyFont="1" applyFill="1" applyAlignment="1">
      <alignment horizontal="center" vertical="center"/>
    </xf>
    <xf numFmtId="0" fontId="92" fillId="14" borderId="0" xfId="20" applyFont="1" applyFill="1" applyAlignment="1">
      <alignment horizontal="center"/>
    </xf>
    <xf numFmtId="0" fontId="58" fillId="14" borderId="100" xfId="20" applyFont="1" applyFill="1" applyBorder="1" applyAlignment="1">
      <alignment horizontal="center" vertical="center"/>
    </xf>
    <xf numFmtId="0" fontId="58" fillId="14" borderId="161" xfId="20" applyFont="1" applyFill="1" applyBorder="1" applyAlignment="1">
      <alignment horizontal="center" vertical="center"/>
    </xf>
    <xf numFmtId="0" fontId="58" fillId="14" borderId="112" xfId="20" applyFont="1" applyFill="1" applyBorder="1" applyAlignment="1">
      <alignment horizontal="center" vertical="center"/>
    </xf>
    <xf numFmtId="0" fontId="58" fillId="14" borderId="254" xfId="20" applyFont="1" applyFill="1" applyBorder="1" applyAlignment="1">
      <alignment horizontal="center" vertical="center"/>
    </xf>
    <xf numFmtId="0" fontId="58" fillId="14" borderId="60" xfId="22" applyFont="1" applyFill="1" applyBorder="1" applyAlignment="1">
      <alignment horizontal="center" vertical="center"/>
    </xf>
    <xf numFmtId="0" fontId="10" fillId="14" borderId="62" xfId="22" applyFont="1" applyFill="1" applyBorder="1" applyAlignment="1">
      <alignment horizontal="center" vertical="center"/>
    </xf>
    <xf numFmtId="0" fontId="10" fillId="14" borderId="61" xfId="22" applyFont="1" applyFill="1" applyBorder="1" applyAlignment="1">
      <alignment horizontal="center" vertical="center"/>
    </xf>
    <xf numFmtId="0" fontId="10" fillId="14" borderId="207" xfId="22" applyFont="1" applyFill="1" applyBorder="1" applyAlignment="1">
      <alignment horizontal="center" vertical="center"/>
    </xf>
    <xf numFmtId="0" fontId="23" fillId="14" borderId="133" xfId="22" applyFont="1" applyFill="1" applyBorder="1" applyAlignment="1">
      <alignment horizontal="center" vertical="center"/>
    </xf>
    <xf numFmtId="0" fontId="23" fillId="14" borderId="84" xfId="22" applyFont="1" applyFill="1" applyBorder="1" applyAlignment="1">
      <alignment horizontal="center" vertical="center"/>
    </xf>
    <xf numFmtId="0" fontId="23" fillId="14" borderId="83" xfId="22" applyFont="1" applyFill="1" applyBorder="1" applyAlignment="1">
      <alignment horizontal="center" vertical="center"/>
    </xf>
    <xf numFmtId="0" fontId="18" fillId="14" borderId="82" xfId="22" applyFont="1" applyFill="1" applyBorder="1" applyAlignment="1">
      <alignment horizontal="center" vertical="center"/>
    </xf>
    <xf numFmtId="0" fontId="18" fillId="14" borderId="85" xfId="22" applyFont="1" applyFill="1" applyBorder="1" applyAlignment="1">
      <alignment horizontal="center" vertical="center"/>
    </xf>
    <xf numFmtId="0" fontId="18" fillId="14" borderId="84" xfId="22" applyFont="1" applyFill="1" applyBorder="1" applyAlignment="1">
      <alignment horizontal="center" vertical="center"/>
    </xf>
    <xf numFmtId="0" fontId="18" fillId="14" borderId="83" xfId="22" applyFont="1" applyFill="1" applyBorder="1" applyAlignment="1">
      <alignment horizontal="center" vertical="center"/>
    </xf>
    <xf numFmtId="0" fontId="18" fillId="14" borderId="272" xfId="22" applyFont="1" applyFill="1" applyBorder="1" applyAlignment="1">
      <alignment horizontal="center" vertical="center"/>
    </xf>
    <xf numFmtId="0" fontId="18" fillId="14" borderId="303" xfId="12" applyFont="1" applyFill="1" applyBorder="1" applyAlignment="1">
      <alignment horizontal="center" vertical="center"/>
    </xf>
    <xf numFmtId="0" fontId="18" fillId="14" borderId="303" xfId="12" applyFont="1" applyFill="1" applyBorder="1" applyAlignment="1">
      <alignment horizontal="center" vertical="center" wrapText="1"/>
    </xf>
    <xf numFmtId="0" fontId="18" fillId="14" borderId="235" xfId="12" applyFont="1" applyFill="1" applyBorder="1" applyAlignment="1">
      <alignment horizontal="center"/>
    </xf>
    <xf numFmtId="0" fontId="18" fillId="14" borderId="21" xfId="12" applyFont="1" applyFill="1" applyBorder="1" applyAlignment="1">
      <alignment horizontal="center"/>
    </xf>
    <xf numFmtId="0" fontId="18" fillId="14" borderId="40" xfId="12" applyFont="1" applyFill="1" applyBorder="1" applyAlignment="1">
      <alignment horizontal="center"/>
    </xf>
    <xf numFmtId="0" fontId="18" fillId="14" borderId="34" xfId="12" applyFont="1" applyFill="1" applyBorder="1" applyAlignment="1">
      <alignment horizontal="center"/>
    </xf>
    <xf numFmtId="0" fontId="18" fillId="14" borderId="62" xfId="12" applyFont="1" applyFill="1" applyBorder="1" applyAlignment="1">
      <alignment horizontal="center"/>
    </xf>
    <xf numFmtId="0" fontId="18" fillId="14" borderId="91" xfId="12" applyFont="1" applyFill="1" applyBorder="1" applyAlignment="1">
      <alignment horizontal="center"/>
    </xf>
    <xf numFmtId="0" fontId="18" fillId="14" borderId="206" xfId="12" applyFont="1" applyFill="1" applyBorder="1" applyAlignment="1">
      <alignment horizontal="center"/>
    </xf>
    <xf numFmtId="0" fontId="18" fillId="14" borderId="39" xfId="12" applyFont="1" applyFill="1" applyBorder="1" applyAlignment="1">
      <alignment horizontal="center"/>
    </xf>
    <xf numFmtId="0" fontId="18" fillId="14" borderId="38" xfId="12" applyFont="1" applyFill="1" applyBorder="1" applyAlignment="1">
      <alignment horizontal="center"/>
    </xf>
    <xf numFmtId="0" fontId="18" fillId="14" borderId="233" xfId="12" applyFont="1" applyFill="1" applyBorder="1" applyAlignment="1">
      <alignment horizontal="center"/>
    </xf>
    <xf numFmtId="0" fontId="18" fillId="14" borderId="110" xfId="5" applyFont="1" applyFill="1" applyBorder="1" applyAlignment="1">
      <alignment horizontal="center" vertical="center"/>
    </xf>
    <xf numFmtId="0" fontId="18" fillId="14" borderId="90" xfId="5" applyFont="1" applyFill="1" applyBorder="1" applyAlignment="1">
      <alignment vertical="center" wrapText="1"/>
    </xf>
    <xf numFmtId="0" fontId="18" fillId="14" borderId="62" xfId="5" applyFont="1" applyFill="1" applyBorder="1" applyAlignment="1">
      <alignment horizontal="center" vertical="center"/>
    </xf>
    <xf numFmtId="0" fontId="18" fillId="14" borderId="62" xfId="5" applyFont="1" applyFill="1" applyBorder="1" applyAlignment="1">
      <alignment horizontal="center" vertical="center" wrapText="1"/>
    </xf>
    <xf numFmtId="0" fontId="18" fillId="14" borderId="63" xfId="5" applyFont="1" applyFill="1" applyBorder="1" applyAlignment="1">
      <alignment horizontal="center" vertical="center" wrapText="1"/>
    </xf>
    <xf numFmtId="0" fontId="18" fillId="14" borderId="126" xfId="5" applyFont="1" applyFill="1" applyBorder="1" applyAlignment="1">
      <alignment horizontal="center" vertical="center" wrapText="1"/>
    </xf>
    <xf numFmtId="0" fontId="18" fillId="14" borderId="23" xfId="5" applyFont="1" applyFill="1" applyBorder="1" applyAlignment="1">
      <alignment horizontal="center" vertical="center"/>
    </xf>
    <xf numFmtId="0" fontId="18" fillId="14" borderId="124" xfId="5" applyFont="1" applyFill="1" applyBorder="1" applyAlignment="1">
      <alignment vertical="center" wrapText="1"/>
    </xf>
    <xf numFmtId="0" fontId="18" fillId="14" borderId="124" xfId="5" applyFont="1" applyFill="1" applyBorder="1" applyAlignment="1">
      <alignment horizontal="center" vertical="center"/>
    </xf>
    <xf numFmtId="0" fontId="18" fillId="14" borderId="91" xfId="5" applyFont="1" applyFill="1" applyBorder="1" applyAlignment="1">
      <alignment horizontal="center" vertical="center" wrapText="1"/>
    </xf>
    <xf numFmtId="0" fontId="18" fillId="14" borderId="22" xfId="5" applyFont="1" applyFill="1" applyBorder="1" applyAlignment="1">
      <alignment horizontal="center" vertical="center" wrapText="1"/>
    </xf>
    <xf numFmtId="0" fontId="18" fillId="14" borderId="60" xfId="5" applyFont="1" applyFill="1" applyBorder="1" applyAlignment="1">
      <alignment horizontal="center" vertical="center"/>
    </xf>
    <xf numFmtId="0" fontId="18" fillId="14" borderId="62" xfId="5" applyFont="1" applyFill="1" applyBorder="1" applyAlignment="1">
      <alignment vertical="center" wrapText="1"/>
    </xf>
    <xf numFmtId="0" fontId="18" fillId="14" borderId="124" xfId="5" applyFont="1" applyFill="1" applyBorder="1" applyAlignment="1">
      <alignment horizontal="center" vertical="center" wrapText="1"/>
    </xf>
    <xf numFmtId="0" fontId="24" fillId="14" borderId="62" xfId="5" applyFont="1" applyFill="1" applyBorder="1" applyAlignment="1">
      <alignment vertical="center" wrapText="1"/>
    </xf>
    <xf numFmtId="0" fontId="24" fillId="14" borderId="62" xfId="5" applyFont="1" applyFill="1" applyBorder="1" applyAlignment="1">
      <alignment horizontal="center" vertical="center"/>
    </xf>
    <xf numFmtId="0" fontId="18" fillId="14" borderId="108" xfId="5" applyFont="1" applyFill="1" applyBorder="1" applyAlignment="1">
      <alignment horizontal="center" vertical="center" wrapText="1"/>
    </xf>
    <xf numFmtId="0" fontId="18" fillId="14" borderId="124" xfId="5" applyFont="1" applyFill="1" applyBorder="1" applyAlignment="1">
      <alignment horizontal="left" vertical="center" wrapText="1"/>
    </xf>
    <xf numFmtId="0" fontId="18" fillId="14" borderId="124" xfId="5" applyFont="1" applyFill="1" applyBorder="1" applyAlignment="1">
      <alignment horizontal="left" vertical="center"/>
    </xf>
    <xf numFmtId="0" fontId="24" fillId="14" borderId="124" xfId="5" applyFont="1" applyFill="1" applyBorder="1" applyAlignment="1">
      <alignment horizontal="center" vertical="center" wrapText="1"/>
    </xf>
    <xf numFmtId="0" fontId="18" fillId="14" borderId="62" xfId="5" applyFont="1" applyFill="1" applyBorder="1" applyAlignment="1">
      <alignment horizontal="left" vertical="center" wrapText="1"/>
    </xf>
    <xf numFmtId="0" fontId="18" fillId="14" borderId="133" xfId="5" applyFont="1" applyFill="1" applyBorder="1" applyAlignment="1">
      <alignment horizontal="center" vertical="center"/>
    </xf>
    <xf numFmtId="0" fontId="18" fillId="14" borderId="86" xfId="5" applyFont="1" applyFill="1" applyBorder="1" applyAlignment="1">
      <alignment vertical="center" wrapText="1"/>
    </xf>
    <xf numFmtId="0" fontId="18" fillId="14" borderId="84" xfId="5" applyFont="1" applyFill="1" applyBorder="1" applyAlignment="1">
      <alignment horizontal="center" vertical="center"/>
    </xf>
    <xf numFmtId="0" fontId="18" fillId="14" borderId="85" xfId="5" applyFont="1" applyFill="1" applyBorder="1" applyAlignment="1">
      <alignment horizontal="center" vertical="center" wrapText="1"/>
    </xf>
    <xf numFmtId="0" fontId="18" fillId="14" borderId="134" xfId="5" applyFont="1" applyFill="1" applyBorder="1" applyAlignment="1">
      <alignment horizontal="center" vertical="center" wrapText="1"/>
    </xf>
    <xf numFmtId="0" fontId="10" fillId="14" borderId="110" xfId="5" applyFont="1" applyFill="1" applyBorder="1" applyAlignment="1">
      <alignment horizontal="center" vertical="center"/>
    </xf>
    <xf numFmtId="0" fontId="10" fillId="14" borderId="106" xfId="5" applyFont="1" applyFill="1" applyBorder="1" applyAlignment="1">
      <alignment vertical="center"/>
    </xf>
    <xf numFmtId="0" fontId="10" fillId="14" borderId="62" xfId="5" applyFont="1" applyFill="1" applyBorder="1" applyAlignment="1">
      <alignment horizontal="center" vertical="center"/>
    </xf>
    <xf numFmtId="0" fontId="10" fillId="14" borderId="91" xfId="5" applyFont="1" applyFill="1" applyBorder="1" applyAlignment="1">
      <alignment horizontal="center" vertical="center" wrapText="1"/>
    </xf>
    <xf numFmtId="0" fontId="10" fillId="14" borderId="108" xfId="5" applyFont="1" applyFill="1" applyBorder="1" applyAlignment="1">
      <alignment horizontal="center" vertical="center" wrapText="1"/>
    </xf>
    <xf numFmtId="0" fontId="10" fillId="14" borderId="61" xfId="5" applyFont="1" applyFill="1" applyBorder="1" applyAlignment="1">
      <alignment vertical="center"/>
    </xf>
    <xf numFmtId="0" fontId="10" fillId="14" borderId="124" xfId="5" applyFont="1" applyFill="1" applyBorder="1" applyAlignment="1">
      <alignment vertical="center"/>
    </xf>
    <xf numFmtId="0" fontId="10" fillId="14" borderId="124" xfId="5" applyFont="1" applyFill="1" applyBorder="1" applyAlignment="1">
      <alignment horizontal="center" vertical="center"/>
    </xf>
    <xf numFmtId="0" fontId="10" fillId="14" borderId="124" xfId="5" applyFont="1" applyFill="1" applyBorder="1" applyAlignment="1">
      <alignment horizontal="center" vertical="center" wrapText="1"/>
    </xf>
    <xf numFmtId="0" fontId="10" fillId="14" borderId="126" xfId="5" applyFont="1" applyFill="1" applyBorder="1" applyAlignment="1">
      <alignment horizontal="center" vertical="center" wrapText="1"/>
    </xf>
    <xf numFmtId="0" fontId="30" fillId="14" borderId="124" xfId="5" applyFont="1" applyFill="1" applyBorder="1" applyAlignment="1">
      <alignment vertical="center"/>
    </xf>
    <xf numFmtId="0" fontId="30" fillId="14" borderId="124" xfId="5" applyFont="1" applyFill="1" applyBorder="1" applyAlignment="1">
      <alignment horizontal="center" vertical="center"/>
    </xf>
    <xf numFmtId="0" fontId="30" fillId="14" borderId="124" xfId="5" applyFont="1" applyFill="1" applyBorder="1" applyAlignment="1">
      <alignment horizontal="center" vertical="center" wrapText="1"/>
    </xf>
    <xf numFmtId="0" fontId="10" fillId="14" borderId="124" xfId="5" applyFont="1" applyFill="1" applyBorder="1" applyAlignment="1">
      <alignment horizontal="left" vertical="center"/>
    </xf>
    <xf numFmtId="0" fontId="10" fillId="14" borderId="21" xfId="5" applyFont="1" applyFill="1" applyBorder="1" applyAlignment="1">
      <alignment horizontal="center" vertical="center"/>
    </xf>
    <xf numFmtId="0" fontId="10" fillId="14" borderId="60" xfId="5" applyFont="1" applyFill="1" applyBorder="1" applyAlignment="1">
      <alignment horizontal="left" vertical="center"/>
    </xf>
    <xf numFmtId="0" fontId="26" fillId="14" borderId="109" xfId="24" applyFont="1" applyFill="1" applyBorder="1" applyAlignment="1">
      <alignment horizontal="center" vertical="center" wrapText="1"/>
    </xf>
    <xf numFmtId="0" fontId="26" fillId="14" borderId="109" xfId="24" applyFont="1" applyFill="1" applyBorder="1" applyAlignment="1">
      <alignment horizontal="center" vertical="center"/>
    </xf>
    <xf numFmtId="0" fontId="17" fillId="14" borderId="109" xfId="24" applyFont="1" applyFill="1" applyBorder="1" applyAlignment="1">
      <alignment horizontal="center" vertical="center"/>
    </xf>
    <xf numFmtId="0" fontId="22" fillId="16" borderId="110" xfId="26" applyFont="1" applyFill="1" applyBorder="1" applyAlignment="1">
      <alignment horizontal="center" vertical="center"/>
    </xf>
    <xf numFmtId="0" fontId="22" fillId="16" borderId="124" xfId="26" applyFont="1" applyFill="1" applyBorder="1" applyAlignment="1">
      <alignment horizontal="center" vertical="center"/>
    </xf>
    <xf numFmtId="0" fontId="22" fillId="16" borderId="124" xfId="26" applyFont="1" applyFill="1" applyBorder="1" applyAlignment="1">
      <alignment horizontal="center" vertical="center" wrapText="1"/>
    </xf>
    <xf numFmtId="0" fontId="22" fillId="16" borderId="325" xfId="26" applyFont="1" applyFill="1" applyBorder="1" applyAlignment="1">
      <alignment horizontal="center" vertical="center" wrapText="1"/>
    </xf>
    <xf numFmtId="0" fontId="22" fillId="16" borderId="326" xfId="26" applyFont="1" applyFill="1" applyBorder="1" applyAlignment="1">
      <alignment horizontal="center" vertical="center"/>
    </xf>
    <xf numFmtId="0" fontId="73" fillId="15" borderId="115" xfId="26" applyFont="1" applyFill="1" applyBorder="1" applyAlignment="1">
      <alignment horizontal="center" vertical="center"/>
    </xf>
    <xf numFmtId="0" fontId="73" fillId="15" borderId="118" xfId="26" applyFont="1" applyFill="1" applyBorder="1" applyAlignment="1">
      <alignment horizontal="center" vertical="center"/>
    </xf>
    <xf numFmtId="0" fontId="73" fillId="15" borderId="111" xfId="26" applyFont="1" applyFill="1" applyBorder="1" applyAlignment="1">
      <alignment horizontal="center" vertical="center"/>
    </xf>
    <xf numFmtId="0" fontId="73" fillId="15" borderId="384" xfId="26" applyFont="1" applyFill="1" applyBorder="1" applyAlignment="1">
      <alignment horizontal="center" vertical="center"/>
    </xf>
    <xf numFmtId="0" fontId="73" fillId="15" borderId="64" xfId="26" applyFont="1" applyFill="1" applyBorder="1" applyAlignment="1">
      <alignment horizontal="center" vertical="center"/>
    </xf>
    <xf numFmtId="0" fontId="22" fillId="16" borderId="345" xfId="26" applyFont="1" applyFill="1" applyBorder="1" applyAlignment="1">
      <alignment horizontal="center" vertical="center"/>
    </xf>
    <xf numFmtId="0" fontId="22" fillId="16" borderId="346" xfId="26" applyFont="1" applyFill="1" applyBorder="1" applyAlignment="1">
      <alignment horizontal="center" vertical="center"/>
    </xf>
    <xf numFmtId="0" fontId="22" fillId="16" borderId="347" xfId="26" applyFont="1" applyFill="1" applyBorder="1" applyAlignment="1">
      <alignment horizontal="center" vertical="center" wrapText="1"/>
    </xf>
    <xf numFmtId="0" fontId="22" fillId="16" borderId="347" xfId="26" applyFont="1" applyFill="1" applyBorder="1" applyAlignment="1">
      <alignment horizontal="center" vertical="center"/>
    </xf>
    <xf numFmtId="0" fontId="22" fillId="16" borderId="348" xfId="26" applyFont="1" applyFill="1" applyBorder="1" applyAlignment="1">
      <alignment horizontal="center" vertical="center"/>
    </xf>
    <xf numFmtId="0" fontId="22" fillId="16" borderId="89" xfId="26" applyFont="1" applyFill="1" applyBorder="1" applyAlignment="1">
      <alignment horizontal="center" vertical="center"/>
    </xf>
    <xf numFmtId="0" fontId="73" fillId="17" borderId="235" xfId="26" applyFont="1" applyFill="1" applyBorder="1" applyAlignment="1">
      <alignment horizontal="center" vertical="center"/>
    </xf>
    <xf numFmtId="0" fontId="73" fillId="17" borderId="351" xfId="26" applyFont="1" applyFill="1" applyBorder="1" applyAlignment="1">
      <alignment horizontal="center" vertical="center"/>
    </xf>
    <xf numFmtId="0" fontId="73" fillId="17" borderId="355" xfId="26" applyFont="1" applyFill="1" applyBorder="1" applyAlignment="1">
      <alignment horizontal="center" vertical="center"/>
    </xf>
    <xf numFmtId="0" fontId="73" fillId="17" borderId="359" xfId="26" applyFont="1" applyFill="1" applyBorder="1" applyAlignment="1">
      <alignment horizontal="center" vertical="center"/>
    </xf>
    <xf numFmtId="0" fontId="73" fillId="17" borderId="33" xfId="26" applyFont="1" applyFill="1" applyBorder="1" applyAlignment="1">
      <alignment horizontal="center" vertical="center"/>
    </xf>
    <xf numFmtId="0" fontId="73" fillId="17" borderId="64" xfId="26" applyFont="1" applyFill="1" applyBorder="1" applyAlignment="1">
      <alignment horizontal="center" vertical="center"/>
    </xf>
    <xf numFmtId="0" fontId="73" fillId="17" borderId="67" xfId="26" applyFont="1" applyFill="1" applyBorder="1" applyAlignment="1">
      <alignment horizontal="center" vertical="center"/>
    </xf>
    <xf numFmtId="0" fontId="79" fillId="16" borderId="110" xfId="26" applyFont="1" applyFill="1" applyBorder="1" applyAlignment="1">
      <alignment horizontal="center" vertical="center"/>
    </xf>
    <xf numFmtId="0" fontId="79" fillId="16" borderId="25" xfId="26" applyFont="1" applyFill="1" applyBorder="1" applyAlignment="1">
      <alignment horizontal="center" vertical="center"/>
    </xf>
    <xf numFmtId="0" fontId="79" fillId="16" borderId="124" xfId="26" applyFont="1" applyFill="1" applyBorder="1" applyAlignment="1">
      <alignment horizontal="center" vertical="center" wrapText="1"/>
    </xf>
    <xf numFmtId="0" fontId="79" fillId="16" borderId="124" xfId="26" applyFont="1" applyFill="1" applyBorder="1" applyAlignment="1">
      <alignment horizontal="center" vertical="center"/>
    </xf>
    <xf numFmtId="0" fontId="79" fillId="16" borderId="24" xfId="26" applyFont="1" applyFill="1" applyBorder="1" applyAlignment="1">
      <alignment horizontal="center" vertical="center"/>
    </xf>
    <xf numFmtId="0" fontId="79" fillId="16" borderId="368" xfId="26" applyFont="1" applyFill="1" applyBorder="1" applyAlignment="1">
      <alignment horizontal="center" vertical="center"/>
    </xf>
    <xf numFmtId="0" fontId="71" fillId="2" borderId="398" xfId="26" applyFont="1" applyFill="1" applyBorder="1" applyAlignment="1">
      <alignment horizontal="center" vertical="center"/>
    </xf>
    <xf numFmtId="0" fontId="71" fillId="2" borderId="401" xfId="26" applyFont="1" applyFill="1" applyBorder="1" applyAlignment="1">
      <alignment horizontal="center" vertical="center"/>
    </xf>
    <xf numFmtId="0" fontId="71" fillId="2" borderId="389" xfId="26" applyFont="1" applyFill="1" applyBorder="1" applyAlignment="1">
      <alignment horizontal="center" vertical="center"/>
    </xf>
    <xf numFmtId="0" fontId="73" fillId="17" borderId="405" xfId="26" applyFont="1" applyFill="1" applyBorder="1" applyAlignment="1">
      <alignment horizontal="center" vertical="center"/>
    </xf>
    <xf numFmtId="0" fontId="71" fillId="2" borderId="407" xfId="26" applyFont="1" applyFill="1" applyBorder="1" applyAlignment="1">
      <alignment horizontal="center" vertical="center"/>
    </xf>
    <xf numFmtId="0" fontId="7" fillId="0" borderId="105" xfId="6" applyFont="1" applyBorder="1" applyAlignment="1">
      <alignment vertical="center"/>
    </xf>
    <xf numFmtId="0" fontId="12" fillId="0" borderId="62" xfId="6" applyBorder="1"/>
    <xf numFmtId="0" fontId="12" fillId="0" borderId="65" xfId="6" applyBorder="1"/>
    <xf numFmtId="0" fontId="12" fillId="2" borderId="385" xfId="5" applyFill="1" applyBorder="1" applyAlignment="1">
      <alignment horizontal="left" vertical="center" wrapText="1"/>
    </xf>
    <xf numFmtId="0" fontId="12" fillId="2" borderId="384" xfId="5" applyFill="1" applyBorder="1" applyAlignment="1">
      <alignment horizontal="center" vertical="center"/>
    </xf>
    <xf numFmtId="0" fontId="12" fillId="2" borderId="64" xfId="5" applyFill="1" applyBorder="1" applyAlignment="1">
      <alignment horizontal="center" vertical="center"/>
    </xf>
    <xf numFmtId="0" fontId="7" fillId="0" borderId="384" xfId="5" applyFont="1" applyBorder="1" applyAlignment="1">
      <alignment horizontal="center" vertical="center"/>
    </xf>
    <xf numFmtId="0" fontId="7" fillId="0" borderId="64" xfId="5" applyFont="1" applyBorder="1" applyAlignment="1">
      <alignment horizontal="center" vertical="center"/>
    </xf>
    <xf numFmtId="0" fontId="9" fillId="0" borderId="384" xfId="5" applyFont="1" applyBorder="1" applyAlignment="1">
      <alignment horizontal="center" vertical="center"/>
    </xf>
    <xf numFmtId="0" fontId="5" fillId="2" borderId="385" xfId="5" applyFont="1" applyFill="1" applyBorder="1" applyAlignment="1">
      <alignment horizontal="left" vertical="center" wrapText="1"/>
    </xf>
    <xf numFmtId="4" fontId="12" fillId="2" borderId="109" xfId="5" applyNumberFormat="1" applyFill="1" applyBorder="1" applyAlignment="1">
      <alignment horizontal="right" vertical="center" indent="2"/>
    </xf>
    <xf numFmtId="165" fontId="12" fillId="2" borderId="119" xfId="5" applyNumberFormat="1" applyFill="1" applyBorder="1" applyAlignment="1">
      <alignment horizontal="center"/>
    </xf>
    <xf numFmtId="0" fontId="7" fillId="0" borderId="385" xfId="5" applyFont="1" applyBorder="1" applyAlignment="1">
      <alignment vertical="center" wrapText="1"/>
    </xf>
    <xf numFmtId="0" fontId="7" fillId="2" borderId="385" xfId="5" applyFont="1" applyFill="1" applyBorder="1" applyAlignment="1">
      <alignment vertical="center"/>
    </xf>
    <xf numFmtId="0" fontId="7" fillId="0" borderId="65" xfId="5" applyFont="1" applyBorder="1" applyAlignment="1">
      <alignment vertical="center" wrapText="1"/>
    </xf>
    <xf numFmtId="0" fontId="7" fillId="2" borderId="65" xfId="5" applyFont="1" applyFill="1" applyBorder="1" applyAlignment="1">
      <alignment vertical="center"/>
    </xf>
    <xf numFmtId="175" fontId="7" fillId="2" borderId="65" xfId="5" applyNumberFormat="1" applyFont="1" applyFill="1" applyBorder="1" applyAlignment="1">
      <alignment horizontal="center" vertical="center"/>
    </xf>
    <xf numFmtId="2" fontId="7" fillId="2" borderId="65" xfId="5" applyNumberFormat="1" applyFont="1" applyFill="1" applyBorder="1" applyAlignment="1">
      <alignment horizontal="right" vertical="center" indent="2"/>
    </xf>
    <xf numFmtId="0" fontId="7" fillId="2" borderId="29" xfId="5" applyFont="1" applyFill="1" applyBorder="1" applyAlignment="1">
      <alignment horizontal="center"/>
    </xf>
    <xf numFmtId="175" fontId="7" fillId="2" borderId="105" xfId="5" applyNumberFormat="1" applyFont="1" applyFill="1" applyBorder="1" applyAlignment="1">
      <alignment horizontal="center" vertical="center"/>
    </xf>
    <xf numFmtId="2" fontId="14" fillId="0" borderId="122" xfId="5" applyNumberFormat="1" applyFont="1" applyBorder="1" applyAlignment="1">
      <alignment horizontal="right" indent="2"/>
    </xf>
    <xf numFmtId="175" fontId="7" fillId="2" borderId="385" xfId="5" applyNumberFormat="1" applyFont="1" applyFill="1" applyBorder="1" applyAlignment="1">
      <alignment horizontal="center" vertical="center"/>
    </xf>
    <xf numFmtId="2" fontId="7" fillId="2" borderId="385" xfId="5" applyNumberFormat="1" applyFont="1" applyFill="1" applyBorder="1" applyAlignment="1">
      <alignment horizontal="right" vertical="center" indent="2"/>
    </xf>
    <xf numFmtId="0" fontId="7" fillId="2" borderId="391" xfId="5" applyFont="1" applyFill="1" applyBorder="1" applyAlignment="1">
      <alignment horizontal="center"/>
    </xf>
    <xf numFmtId="175" fontId="7" fillId="2" borderId="382" xfId="5" applyNumberFormat="1" applyFont="1" applyFill="1" applyBorder="1" applyAlignment="1">
      <alignment horizontal="center" vertical="center"/>
    </xf>
    <xf numFmtId="0" fontId="7" fillId="2" borderId="109" xfId="5" applyFont="1" applyFill="1" applyBorder="1" applyAlignment="1">
      <alignment horizontal="left" vertical="center"/>
    </xf>
    <xf numFmtId="0" fontId="12" fillId="2" borderId="385" xfId="5" applyFill="1" applyBorder="1" applyAlignment="1">
      <alignment vertical="center" wrapText="1"/>
    </xf>
    <xf numFmtId="0" fontId="12" fillId="2" borderId="64" xfId="5" applyFill="1" applyBorder="1" applyAlignment="1">
      <alignment vertical="center"/>
    </xf>
    <xf numFmtId="0" fontId="12" fillId="2" borderId="65" xfId="5" applyFill="1" applyBorder="1" applyAlignment="1">
      <alignment vertical="center" wrapText="1"/>
    </xf>
    <xf numFmtId="0" fontId="12" fillId="0" borderId="385" xfId="5" applyBorder="1" applyAlignment="1">
      <alignment vertical="center"/>
    </xf>
    <xf numFmtId="0" fontId="12" fillId="0" borderId="385" xfId="5" applyBorder="1" applyAlignment="1">
      <alignment horizontal="center" vertical="center"/>
    </xf>
    <xf numFmtId="2" fontId="12" fillId="0" borderId="385" xfId="5" applyNumberFormat="1" applyBorder="1" applyAlignment="1">
      <alignment horizontal="right" indent="2"/>
    </xf>
    <xf numFmtId="166" fontId="12" fillId="0" borderId="391" xfId="5" applyNumberFormat="1" applyBorder="1" applyAlignment="1">
      <alignment horizontal="center"/>
    </xf>
    <xf numFmtId="0" fontId="12" fillId="0" borderId="65" xfId="5" applyBorder="1" applyAlignment="1">
      <alignment horizontal="center" vertical="center"/>
    </xf>
    <xf numFmtId="2" fontId="12" fillId="0" borderId="65" xfId="5" applyNumberFormat="1" applyBorder="1" applyAlignment="1">
      <alignment horizontal="right" indent="2"/>
    </xf>
    <xf numFmtId="166" fontId="12" fillId="0" borderId="29" xfId="5" applyNumberFormat="1" applyBorder="1" applyAlignment="1">
      <alignment horizontal="center"/>
    </xf>
    <xf numFmtId="166" fontId="14" fillId="0" borderId="104" xfId="5" applyNumberFormat="1" applyFont="1" applyBorder="1" applyAlignment="1">
      <alignment horizontal="center"/>
    </xf>
    <xf numFmtId="0" fontId="6" fillId="0" borderId="0" xfId="5" applyFont="1"/>
    <xf numFmtId="0" fontId="10" fillId="0" borderId="29" xfId="5" applyFont="1" applyBorder="1" applyAlignment="1">
      <alignment horizontal="center" vertical="center" wrapText="1"/>
    </xf>
    <xf numFmtId="4" fontId="6" fillId="5" borderId="122" xfId="5" applyNumberFormat="1" applyFont="1" applyFill="1" applyBorder="1" applyAlignment="1">
      <alignment horizontal="center" vertical="center"/>
    </xf>
    <xf numFmtId="173" fontId="6" fillId="0" borderId="137" xfId="5" applyNumberFormat="1" applyFont="1" applyBorder="1" applyAlignment="1">
      <alignment horizontal="center" vertical="center"/>
    </xf>
    <xf numFmtId="0" fontId="10" fillId="0" borderId="120" xfId="5" applyFont="1" applyBorder="1" applyAlignment="1">
      <alignment horizontal="center" vertical="center" wrapText="1"/>
    </xf>
    <xf numFmtId="0" fontId="10" fillId="0" borderId="119" xfId="5" applyFont="1" applyBorder="1" applyAlignment="1">
      <alignment horizontal="center" vertical="center" wrapText="1"/>
    </xf>
    <xf numFmtId="0" fontId="10" fillId="0" borderId="391" xfId="5" applyFont="1" applyBorder="1" applyAlignment="1">
      <alignment horizontal="center" vertical="center" wrapText="1"/>
    </xf>
    <xf numFmtId="0" fontId="9" fillId="2" borderId="385" xfId="5" applyFont="1" applyFill="1" applyBorder="1" applyAlignment="1">
      <alignment horizontal="left" vertical="center"/>
    </xf>
    <xf numFmtId="0" fontId="9" fillId="2" borderId="385" xfId="5" applyFont="1" applyFill="1" applyBorder="1" applyAlignment="1">
      <alignment vertical="center"/>
    </xf>
    <xf numFmtId="2" fontId="9" fillId="2" borderId="385" xfId="5" applyNumberFormat="1" applyFont="1" applyFill="1" applyBorder="1" applyAlignment="1">
      <alignment horizontal="center" vertical="center"/>
    </xf>
    <xf numFmtId="0" fontId="9" fillId="2" borderId="391" xfId="5" applyFont="1" applyFill="1" applyBorder="1" applyAlignment="1">
      <alignment horizontal="center" vertical="center"/>
    </xf>
    <xf numFmtId="2" fontId="6" fillId="2" borderId="122" xfId="5" applyNumberFormat="1" applyFont="1" applyFill="1" applyBorder="1" applyAlignment="1">
      <alignment horizontal="center" vertical="center"/>
    </xf>
    <xf numFmtId="0" fontId="6" fillId="0" borderId="120" xfId="5" applyFont="1" applyBorder="1" applyAlignment="1">
      <alignment horizontal="center" vertical="center" wrapText="1"/>
    </xf>
    <xf numFmtId="0" fontId="6" fillId="0" borderId="0" xfId="5" applyFont="1" applyAlignment="1">
      <alignment vertical="center"/>
    </xf>
    <xf numFmtId="0" fontId="12" fillId="2" borderId="385" xfId="5" applyFill="1" applyBorder="1" applyAlignment="1">
      <alignment vertical="center"/>
    </xf>
    <xf numFmtId="0" fontId="12" fillId="2" borderId="65" xfId="5" applyFill="1" applyBorder="1" applyAlignment="1">
      <alignment vertical="center"/>
    </xf>
    <xf numFmtId="0" fontId="12" fillId="2" borderId="305" xfId="5" applyFill="1" applyBorder="1" applyAlignment="1">
      <alignment vertical="center"/>
    </xf>
    <xf numFmtId="0" fontId="12" fillId="0" borderId="64" xfId="5" applyBorder="1" applyAlignment="1">
      <alignment horizontal="center" vertical="center"/>
    </xf>
    <xf numFmtId="0" fontId="12" fillId="0" borderId="305" xfId="5" applyBorder="1" applyAlignment="1">
      <alignment horizontal="left" vertical="center"/>
    </xf>
    <xf numFmtId="0" fontId="12" fillId="0" borderId="305" xfId="5" applyBorder="1" applyAlignment="1">
      <alignment horizontal="center" vertical="center" wrapText="1"/>
    </xf>
    <xf numFmtId="0" fontId="12" fillId="0" borderId="118" xfId="5" applyBorder="1" applyAlignment="1">
      <alignment horizontal="center" vertical="center"/>
    </xf>
    <xf numFmtId="0" fontId="12" fillId="0" borderId="68" xfId="5" applyBorder="1" applyAlignment="1">
      <alignment horizontal="center" vertical="center" wrapText="1"/>
    </xf>
    <xf numFmtId="0" fontId="12" fillId="2" borderId="109" xfId="5" applyFill="1" applyBorder="1" applyAlignment="1">
      <alignment horizontal="left" vertical="center"/>
    </xf>
    <xf numFmtId="4" fontId="12" fillId="5" borderId="109" xfId="5" applyNumberFormat="1" applyFill="1" applyBorder="1" applyAlignment="1">
      <alignment horizontal="center" vertical="center"/>
    </xf>
    <xf numFmtId="0" fontId="12" fillId="0" borderId="132" xfId="5" applyBorder="1" applyAlignment="1">
      <alignment horizontal="center" vertical="center"/>
    </xf>
    <xf numFmtId="0" fontId="12" fillId="0" borderId="305" xfId="5" applyBorder="1" applyAlignment="1">
      <alignment vertical="center"/>
    </xf>
    <xf numFmtId="0" fontId="12" fillId="0" borderId="304" xfId="5" applyBorder="1" applyAlignment="1">
      <alignment horizontal="center" vertical="center" wrapText="1"/>
    </xf>
    <xf numFmtId="2" fontId="12" fillId="0" borderId="305" xfId="5" applyNumberFormat="1" applyBorder="1" applyAlignment="1">
      <alignment horizontal="center" vertical="center" wrapText="1"/>
    </xf>
    <xf numFmtId="0" fontId="12" fillId="0" borderId="422" xfId="5" applyBorder="1" applyAlignment="1">
      <alignment horizontal="center" vertical="center"/>
    </xf>
    <xf numFmtId="0" fontId="12" fillId="0" borderId="109" xfId="5" applyBorder="1" applyAlignment="1">
      <alignment horizontal="left" vertical="center"/>
    </xf>
    <xf numFmtId="0" fontId="12" fillId="0" borderId="30" xfId="5" applyBorder="1" applyAlignment="1">
      <alignment horizontal="center" vertical="center" wrapText="1"/>
    </xf>
    <xf numFmtId="2" fontId="12" fillId="0" borderId="30" xfId="5" applyNumberFormat="1" applyBorder="1" applyAlignment="1">
      <alignment horizontal="center" vertical="center" wrapText="1"/>
    </xf>
    <xf numFmtId="0" fontId="12" fillId="0" borderId="27" xfId="5" applyBorder="1" applyAlignment="1">
      <alignment horizontal="center" vertical="center"/>
    </xf>
    <xf numFmtId="0" fontId="12" fillId="0" borderId="65" xfId="5" applyBorder="1" applyAlignment="1">
      <alignment horizontal="left" vertical="center"/>
    </xf>
    <xf numFmtId="2" fontId="12" fillId="0" borderId="68" xfId="5" applyNumberFormat="1" applyBorder="1" applyAlignment="1">
      <alignment horizontal="center" vertical="center" wrapText="1"/>
    </xf>
    <xf numFmtId="0" fontId="12" fillId="0" borderId="390" xfId="5" applyBorder="1" applyAlignment="1">
      <alignment horizontal="center" vertical="center"/>
    </xf>
    <xf numFmtId="0" fontId="12" fillId="0" borderId="385" xfId="5" applyBorder="1" applyAlignment="1">
      <alignment horizontal="left" vertical="center"/>
    </xf>
    <xf numFmtId="0" fontId="12" fillId="0" borderId="381" xfId="5" applyBorder="1" applyAlignment="1">
      <alignment horizontal="center" vertical="center" wrapText="1"/>
    </xf>
    <xf numFmtId="2" fontId="12" fillId="0" borderId="381" xfId="5" applyNumberFormat="1" applyBorder="1" applyAlignment="1">
      <alignment horizontal="center" vertical="center" wrapText="1"/>
    </xf>
    <xf numFmtId="0" fontId="11" fillId="0" borderId="304" xfId="24" applyFont="1" applyBorder="1" applyAlignment="1">
      <alignment horizontal="center"/>
    </xf>
    <xf numFmtId="3" fontId="0" fillId="0" borderId="0" xfId="0" applyNumberFormat="1" applyAlignment="1">
      <alignment vertical="center"/>
    </xf>
    <xf numFmtId="0" fontId="36" fillId="0" borderId="0" xfId="0" applyFont="1"/>
    <xf numFmtId="0" fontId="19" fillId="2" borderId="0" xfId="0" applyFont="1" applyFill="1"/>
    <xf numFmtId="0" fontId="94" fillId="0" borderId="0" xfId="0" applyFont="1"/>
    <xf numFmtId="0" fontId="37" fillId="0" borderId="0" xfId="0" applyFont="1"/>
    <xf numFmtId="0" fontId="38" fillId="0" borderId="0" xfId="0" applyFont="1"/>
    <xf numFmtId="0" fontId="11" fillId="0" borderId="393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49" fontId="19" fillId="2" borderId="0" xfId="0" applyNumberFormat="1" applyFont="1" applyFill="1" applyAlignment="1">
      <alignment horizontal="left" vertical="center"/>
    </xf>
    <xf numFmtId="0" fontId="38" fillId="0" borderId="0" xfId="2" applyFont="1" applyAlignment="1">
      <alignment horizontal="center"/>
    </xf>
    <xf numFmtId="165" fontId="38" fillId="0" borderId="0" xfId="2" applyNumberFormat="1" applyFont="1"/>
    <xf numFmtId="165" fontId="38" fillId="0" borderId="0" xfId="3" applyNumberFormat="1" applyFont="1" applyFill="1" applyBorder="1" applyAlignment="1">
      <alignment horizontal="center"/>
    </xf>
    <xf numFmtId="188" fontId="39" fillId="0" borderId="0" xfId="29" applyNumberFormat="1" applyFont="1" applyFill="1" applyBorder="1"/>
    <xf numFmtId="165" fontId="39" fillId="0" borderId="0" xfId="0" applyNumberFormat="1" applyFont="1"/>
    <xf numFmtId="0" fontId="38" fillId="0" borderId="0" xfId="6" applyFont="1"/>
    <xf numFmtId="0" fontId="38" fillId="0" borderId="0" xfId="6" applyFont="1" applyAlignment="1">
      <alignment vertical="center"/>
    </xf>
    <xf numFmtId="0" fontId="37" fillId="0" borderId="0" xfId="5" applyFont="1"/>
    <xf numFmtId="0" fontId="37" fillId="2" borderId="0" xfId="5" applyFont="1" applyFill="1"/>
    <xf numFmtId="0" fontId="37" fillId="0" borderId="0" xfId="5" applyFont="1" applyAlignment="1">
      <alignment horizontal="left"/>
    </xf>
    <xf numFmtId="167" fontId="37" fillId="0" borderId="0" xfId="5" applyNumberFormat="1" applyFont="1"/>
    <xf numFmtId="175" fontId="82" fillId="2" borderId="0" xfId="5" applyNumberFormat="1" applyFont="1" applyFill="1" applyAlignment="1">
      <alignment horizontal="center"/>
    </xf>
    <xf numFmtId="175" fontId="37" fillId="2" borderId="0" xfId="5" applyNumberFormat="1" applyFont="1" applyFill="1"/>
    <xf numFmtId="2" fontId="37" fillId="2" borderId="0" xfId="5" applyNumberFormat="1" applyFont="1" applyFill="1"/>
    <xf numFmtId="0" fontId="37" fillId="2" borderId="0" xfId="5" applyFont="1" applyFill="1" applyAlignment="1">
      <alignment horizontal="left"/>
    </xf>
    <xf numFmtId="1" fontId="39" fillId="0" borderId="0" xfId="0" applyNumberFormat="1" applyFont="1"/>
    <xf numFmtId="9" fontId="39" fillId="0" borderId="0" xfId="1" applyFont="1" applyBorder="1"/>
    <xf numFmtId="0" fontId="38" fillId="0" borderId="0" xfId="12" applyFont="1"/>
    <xf numFmtId="0" fontId="38" fillId="2" borderId="0" xfId="0" applyFont="1" applyFill="1"/>
    <xf numFmtId="0" fontId="82" fillId="0" borderId="0" xfId="12" applyFont="1"/>
    <xf numFmtId="0" fontId="38" fillId="0" borderId="0" xfId="12" applyFont="1" applyAlignment="1">
      <alignment horizontal="center"/>
    </xf>
    <xf numFmtId="1" fontId="38" fillId="0" borderId="0" xfId="12" applyNumberFormat="1" applyFont="1"/>
    <xf numFmtId="179" fontId="38" fillId="0" borderId="0" xfId="12" applyNumberFormat="1" applyFont="1"/>
    <xf numFmtId="9" fontId="38" fillId="0" borderId="0" xfId="12" applyNumberFormat="1" applyFont="1"/>
    <xf numFmtId="168" fontId="38" fillId="0" borderId="0" xfId="12" applyNumberFormat="1" applyFont="1"/>
    <xf numFmtId="175" fontId="38" fillId="0" borderId="0" xfId="12" applyNumberFormat="1" applyFont="1"/>
    <xf numFmtId="1" fontId="38" fillId="0" borderId="0" xfId="12" applyNumberFormat="1" applyFont="1" applyAlignment="1">
      <alignment horizontal="right" indent="1"/>
    </xf>
    <xf numFmtId="172" fontId="38" fillId="0" borderId="0" xfId="12" applyNumberFormat="1" applyFont="1"/>
    <xf numFmtId="0" fontId="83" fillId="0" borderId="0" xfId="12" applyFont="1"/>
    <xf numFmtId="3" fontId="38" fillId="0" borderId="0" xfId="12" applyNumberFormat="1" applyFont="1"/>
    <xf numFmtId="2" fontId="38" fillId="0" borderId="0" xfId="12" applyNumberFormat="1" applyFont="1"/>
    <xf numFmtId="191" fontId="38" fillId="0" borderId="0" xfId="2" applyNumberFormat="1" applyFont="1"/>
    <xf numFmtId="192" fontId="39" fillId="0" borderId="0" xfId="0" applyNumberFormat="1" applyFont="1"/>
    <xf numFmtId="0" fontId="84" fillId="0" borderId="0" xfId="2" applyFont="1"/>
    <xf numFmtId="0" fontId="83" fillId="0" borderId="0" xfId="2" applyFont="1"/>
    <xf numFmtId="168" fontId="38" fillId="0" borderId="0" xfId="2" applyNumberFormat="1" applyFont="1"/>
    <xf numFmtId="9" fontId="38" fillId="0" borderId="0" xfId="2" applyNumberFormat="1" applyFont="1"/>
    <xf numFmtId="0" fontId="38" fillId="0" borderId="0" xfId="2" applyFont="1" applyAlignment="1">
      <alignment horizontal="center" vertical="center"/>
    </xf>
    <xf numFmtId="1" fontId="37" fillId="0" borderId="0" xfId="2" applyNumberFormat="1" applyFont="1"/>
    <xf numFmtId="4" fontId="39" fillId="0" borderId="0" xfId="0" applyNumberFormat="1" applyFont="1"/>
    <xf numFmtId="0" fontId="38" fillId="8" borderId="0" xfId="2" applyFont="1" applyFill="1"/>
    <xf numFmtId="1" fontId="38" fillId="8" borderId="0" xfId="2" applyNumberFormat="1" applyFont="1" applyFill="1"/>
    <xf numFmtId="2" fontId="38" fillId="8" borderId="0" xfId="2" applyNumberFormat="1" applyFont="1" applyFill="1"/>
    <xf numFmtId="2" fontId="38" fillId="0" borderId="0" xfId="2" applyNumberFormat="1" applyFont="1"/>
    <xf numFmtId="43" fontId="38" fillId="0" borderId="0" xfId="29" applyFont="1" applyBorder="1"/>
    <xf numFmtId="193" fontId="38" fillId="0" borderId="0" xfId="29" applyNumberFormat="1" applyFont="1" applyBorder="1"/>
    <xf numFmtId="9" fontId="38" fillId="0" borderId="0" xfId="1" applyFont="1" applyBorder="1"/>
    <xf numFmtId="0" fontId="85" fillId="0" borderId="0" xfId="12" applyFont="1"/>
    <xf numFmtId="0" fontId="86" fillId="0" borderId="0" xfId="12" applyFont="1"/>
    <xf numFmtId="2" fontId="85" fillId="0" borderId="0" xfId="12" applyNumberFormat="1" applyFont="1" applyAlignment="1">
      <alignment horizontal="center" vertical="center"/>
    </xf>
    <xf numFmtId="0" fontId="85" fillId="0" borderId="0" xfId="12" applyFont="1" applyAlignment="1">
      <alignment horizontal="center" vertical="center"/>
    </xf>
    <xf numFmtId="2" fontId="85" fillId="8" borderId="0" xfId="2" applyNumberFormat="1" applyFont="1" applyFill="1"/>
    <xf numFmtId="168" fontId="85" fillId="0" borderId="0" xfId="12" applyNumberFormat="1" applyFont="1"/>
    <xf numFmtId="2" fontId="85" fillId="0" borderId="0" xfId="12" applyNumberFormat="1" applyFont="1"/>
    <xf numFmtId="2" fontId="86" fillId="0" borderId="0" xfId="12" applyNumberFormat="1" applyFont="1"/>
    <xf numFmtId="1" fontId="85" fillId="0" borderId="0" xfId="12" applyNumberFormat="1" applyFont="1"/>
    <xf numFmtId="0" fontId="86" fillId="0" borderId="0" xfId="18" applyFont="1"/>
    <xf numFmtId="3" fontId="85" fillId="0" borderId="0" xfId="12" applyNumberFormat="1" applyFont="1"/>
    <xf numFmtId="9" fontId="85" fillId="0" borderId="0" xfId="12" applyNumberFormat="1" applyFont="1"/>
    <xf numFmtId="1" fontId="85" fillId="8" borderId="0" xfId="2" applyNumberFormat="1" applyFont="1" applyFill="1"/>
    <xf numFmtId="0" fontId="39" fillId="0" borderId="0" xfId="0" applyFont="1" applyAlignment="1">
      <alignment horizontal="left"/>
    </xf>
    <xf numFmtId="171" fontId="39" fillId="0" borderId="0" xfId="0" applyNumberFormat="1" applyFont="1"/>
    <xf numFmtId="0" fontId="38" fillId="0" borderId="0" xfId="10" applyFont="1"/>
    <xf numFmtId="0" fontId="85" fillId="0" borderId="0" xfId="2" applyFont="1"/>
    <xf numFmtId="164" fontId="39" fillId="0" borderId="0" xfId="7" applyFont="1" applyFill="1" applyBorder="1"/>
    <xf numFmtId="43" fontId="39" fillId="0" borderId="0" xfId="29" applyFont="1" applyFill="1" applyBorder="1"/>
    <xf numFmtId="0" fontId="87" fillId="2" borderId="0" xfId="23" applyFont="1" applyFill="1"/>
    <xf numFmtId="0" fontId="17" fillId="14" borderId="88" xfId="22" applyFont="1" applyFill="1" applyBorder="1" applyAlignment="1">
      <alignment horizontal="center" vertical="center"/>
    </xf>
    <xf numFmtId="4" fontId="41" fillId="2" borderId="423" xfId="21" applyNumberFormat="1" applyFont="1" applyFill="1" applyBorder="1" applyAlignment="1">
      <alignment horizontal="right" vertical="center" indent="1"/>
    </xf>
    <xf numFmtId="4" fontId="41" fillId="2" borderId="217" xfId="21" applyNumberFormat="1" applyFont="1" applyFill="1" applyBorder="1" applyAlignment="1">
      <alignment horizontal="right" vertical="center" indent="1"/>
    </xf>
    <xf numFmtId="4" fontId="41" fillId="2" borderId="424" xfId="21" applyNumberFormat="1" applyFont="1" applyFill="1" applyBorder="1" applyAlignment="1">
      <alignment horizontal="right" vertical="center" indent="1"/>
    </xf>
    <xf numFmtId="4" fontId="64" fillId="2" borderId="425" xfId="21" applyNumberFormat="1" applyFont="1" applyFill="1" applyBorder="1" applyAlignment="1">
      <alignment horizontal="right" vertical="center" indent="1"/>
    </xf>
    <xf numFmtId="4" fontId="64" fillId="2" borderId="426" xfId="21" applyNumberFormat="1" applyFont="1" applyFill="1" applyBorder="1" applyAlignment="1">
      <alignment horizontal="right" vertical="center" indent="1"/>
    </xf>
    <xf numFmtId="4" fontId="32" fillId="2" borderId="427" xfId="22" applyNumberFormat="1" applyFont="1" applyFill="1" applyBorder="1" applyAlignment="1">
      <alignment horizontal="right" vertical="center" indent="1"/>
    </xf>
    <xf numFmtId="0" fontId="87" fillId="2" borderId="0" xfId="22" applyFont="1" applyFill="1" applyAlignment="1">
      <alignment vertical="center"/>
    </xf>
    <xf numFmtId="0" fontId="38" fillId="0" borderId="0" xfId="2" applyFont="1" applyAlignment="1">
      <alignment vertical="center"/>
    </xf>
    <xf numFmtId="43" fontId="38" fillId="0" borderId="0" xfId="29" applyFont="1" applyBorder="1" applyAlignment="1">
      <alignment vertical="center"/>
    </xf>
    <xf numFmtId="0" fontId="87" fillId="0" borderId="0" xfId="22" applyFont="1"/>
    <xf numFmtId="4" fontId="89" fillId="3" borderId="0" xfId="0" applyNumberFormat="1" applyFont="1" applyFill="1"/>
    <xf numFmtId="0" fontId="38" fillId="2" borderId="0" xfId="22" applyFont="1" applyFill="1"/>
    <xf numFmtId="43" fontId="37" fillId="2" borderId="0" xfId="22" applyNumberFormat="1" applyFont="1" applyFill="1"/>
    <xf numFmtId="0" fontId="38" fillId="2" borderId="0" xfId="22" applyFont="1" applyFill="1" applyAlignment="1">
      <alignment vertical="center"/>
    </xf>
    <xf numFmtId="43" fontId="88" fillId="0" borderId="0" xfId="29" applyFont="1" applyFill="1" applyBorder="1" applyAlignment="1">
      <alignment horizontal="right" vertical="center"/>
    </xf>
    <xf numFmtId="190" fontId="38" fillId="0" borderId="0" xfId="12" applyNumberFormat="1" applyFont="1"/>
    <xf numFmtId="14" fontId="38" fillId="0" borderId="0" xfId="12" applyNumberFormat="1" applyFont="1"/>
    <xf numFmtId="22" fontId="88" fillId="0" borderId="0" xfId="0" applyNumberFormat="1" applyFont="1" applyAlignment="1">
      <alignment horizontal="right" vertical="center"/>
    </xf>
    <xf numFmtId="3" fontId="38" fillId="0" borderId="0" xfId="0" applyNumberFormat="1" applyFont="1" applyAlignment="1">
      <alignment horizontal="left"/>
    </xf>
    <xf numFmtId="184" fontId="39" fillId="0" borderId="0" xfId="0" applyNumberFormat="1" applyFont="1"/>
    <xf numFmtId="3" fontId="39" fillId="0" borderId="0" xfId="0" applyNumberFormat="1" applyFont="1" applyAlignment="1">
      <alignment horizontal="left"/>
    </xf>
    <xf numFmtId="3" fontId="38" fillId="0" borderId="0" xfId="0" applyNumberFormat="1" applyFont="1"/>
    <xf numFmtId="0" fontId="96" fillId="0" borderId="0" xfId="0" applyFont="1"/>
    <xf numFmtId="0" fontId="97" fillId="0" borderId="0" xfId="0" applyFont="1" applyAlignment="1">
      <alignment horizontal="center" vertical="center" wrapText="1"/>
    </xf>
    <xf numFmtId="0" fontId="98" fillId="0" borderId="0" xfId="0" applyFont="1"/>
    <xf numFmtId="4" fontId="98" fillId="0" borderId="0" xfId="0" applyNumberFormat="1" applyFont="1" applyAlignment="1">
      <alignment horizontal="right" vertical="center"/>
    </xf>
    <xf numFmtId="3" fontId="83" fillId="0" borderId="0" xfId="0" applyNumberFormat="1" applyFont="1"/>
    <xf numFmtId="3" fontId="39" fillId="0" borderId="0" xfId="0" applyNumberFormat="1" applyFont="1"/>
    <xf numFmtId="0" fontId="98" fillId="0" borderId="0" xfId="0" applyFont="1" applyAlignment="1">
      <alignment horizontal="left"/>
    </xf>
    <xf numFmtId="4" fontId="38" fillId="0" borderId="0" xfId="0" applyNumberFormat="1" applyFont="1"/>
    <xf numFmtId="4" fontId="97" fillId="0" borderId="0" xfId="0" applyNumberFormat="1" applyFont="1" applyAlignment="1">
      <alignment horizontal="right" vertical="center"/>
    </xf>
    <xf numFmtId="0" fontId="95" fillId="0" borderId="0" xfId="0" applyFont="1" applyAlignment="1">
      <alignment vertical="center"/>
    </xf>
    <xf numFmtId="3" fontId="95" fillId="0" borderId="0" xfId="0" applyNumberFormat="1" applyFont="1" applyAlignment="1">
      <alignment vertical="center"/>
    </xf>
    <xf numFmtId="169" fontId="38" fillId="0" borderId="0" xfId="24" applyNumberFormat="1" applyFont="1"/>
    <xf numFmtId="169" fontId="39" fillId="0" borderId="0" xfId="0" applyNumberFormat="1" applyFont="1"/>
    <xf numFmtId="0" fontId="22" fillId="16" borderId="428" xfId="26" applyFont="1" applyFill="1" applyBorder="1" applyAlignment="1">
      <alignment horizontal="center" vertical="center"/>
    </xf>
    <xf numFmtId="0" fontId="6" fillId="2" borderId="0" xfId="9" applyFont="1" applyFill="1" applyAlignment="1">
      <alignment horizontal="left" vertical="center"/>
    </xf>
    <xf numFmtId="0" fontId="39" fillId="0" borderId="0" xfId="0" pivotButton="1" applyFont="1" applyAlignment="1">
      <alignment vertical="center"/>
    </xf>
    <xf numFmtId="0" fontId="39" fillId="0" borderId="0" xfId="0" applyFont="1" applyAlignment="1">
      <alignment vertical="center"/>
    </xf>
    <xf numFmtId="0" fontId="38" fillId="0" borderId="0" xfId="24" applyFont="1" applyAlignment="1">
      <alignment vertical="center"/>
    </xf>
    <xf numFmtId="0" fontId="12" fillId="2" borderId="0" xfId="26" applyFill="1" applyAlignment="1">
      <alignment horizontal="center" vertical="center"/>
    </xf>
    <xf numFmtId="0" fontId="71" fillId="11" borderId="349" xfId="26" applyFont="1" applyFill="1" applyBorder="1" applyAlignment="1">
      <alignment horizontal="left" vertical="center"/>
    </xf>
    <xf numFmtId="185" fontId="71" fillId="12" borderId="350" xfId="26" applyNumberFormat="1" applyFont="1" applyFill="1" applyBorder="1" applyAlignment="1">
      <alignment horizontal="right" vertical="center"/>
    </xf>
    <xf numFmtId="185" fontId="71" fillId="12" borderId="259" xfId="26" applyNumberFormat="1" applyFont="1" applyFill="1" applyBorder="1" applyAlignment="1">
      <alignment horizontal="right" vertical="center"/>
    </xf>
    <xf numFmtId="43" fontId="102" fillId="0" borderId="0" xfId="29" applyFont="1" applyBorder="1" applyAlignment="1">
      <alignment vertical="center"/>
    </xf>
    <xf numFmtId="0" fontId="71" fillId="11" borderId="352" xfId="26" applyFont="1" applyFill="1" applyBorder="1" applyAlignment="1">
      <alignment horizontal="left" vertical="center"/>
    </xf>
    <xf numFmtId="185" fontId="71" fillId="12" borderId="354" xfId="26" applyNumberFormat="1" applyFont="1" applyFill="1" applyBorder="1" applyAlignment="1">
      <alignment horizontal="right" vertical="center"/>
    </xf>
    <xf numFmtId="0" fontId="71" fillId="11" borderId="360" xfId="26" applyFont="1" applyFill="1" applyBorder="1" applyAlignment="1">
      <alignment horizontal="left" vertical="center"/>
    </xf>
    <xf numFmtId="185" fontId="71" fillId="12" borderId="365" xfId="26" applyNumberFormat="1" applyFont="1" applyFill="1" applyBorder="1" applyAlignment="1">
      <alignment horizontal="right" vertical="center"/>
    </xf>
    <xf numFmtId="185" fontId="71" fillId="12" borderId="396" xfId="26" applyNumberFormat="1" applyFont="1" applyFill="1" applyBorder="1" applyAlignment="1">
      <alignment horizontal="right" vertical="center"/>
    </xf>
    <xf numFmtId="185" fontId="71" fillId="12" borderId="387" xfId="26" applyNumberFormat="1" applyFont="1" applyFill="1" applyBorder="1" applyAlignment="1">
      <alignment horizontal="right" vertical="center"/>
    </xf>
    <xf numFmtId="185" fontId="71" fillId="12" borderId="209" xfId="26" applyNumberFormat="1" applyFont="1" applyFill="1" applyBorder="1" applyAlignment="1">
      <alignment horizontal="right" vertical="center"/>
    </xf>
    <xf numFmtId="0" fontId="71" fillId="11" borderId="386" xfId="26" applyFont="1" applyFill="1" applyBorder="1" applyAlignment="1">
      <alignment horizontal="left" vertical="center"/>
    </xf>
    <xf numFmtId="185" fontId="71" fillId="12" borderId="362" xfId="26" applyNumberFormat="1" applyFont="1" applyFill="1" applyBorder="1" applyAlignment="1">
      <alignment horizontal="right" vertical="center"/>
    </xf>
    <xf numFmtId="185" fontId="71" fillId="12" borderId="363" xfId="26" applyNumberFormat="1" applyFont="1" applyFill="1" applyBorder="1" applyAlignment="1">
      <alignment horizontal="right" vertical="center"/>
    </xf>
    <xf numFmtId="185" fontId="71" fillId="12" borderId="364" xfId="26" applyNumberFormat="1" applyFont="1" applyFill="1" applyBorder="1" applyAlignment="1">
      <alignment horizontal="right" vertical="center"/>
    </xf>
    <xf numFmtId="0" fontId="71" fillId="11" borderId="309" xfId="26" applyFont="1" applyFill="1" applyBorder="1" applyAlignment="1">
      <alignment horizontal="left" vertical="center"/>
    </xf>
    <xf numFmtId="0" fontId="71" fillId="11" borderId="395" xfId="26" applyFont="1" applyFill="1" applyBorder="1" applyAlignment="1">
      <alignment horizontal="left" vertical="center"/>
    </xf>
    <xf numFmtId="185" fontId="71" fillId="12" borderId="399" xfId="26" applyNumberFormat="1" applyFont="1" applyFill="1" applyBorder="1" applyAlignment="1">
      <alignment horizontal="right" vertical="center"/>
    </xf>
    <xf numFmtId="185" fontId="71" fillId="12" borderId="400" xfId="26" applyNumberFormat="1" applyFont="1" applyFill="1" applyBorder="1" applyAlignment="1">
      <alignment horizontal="right" vertical="center"/>
    </xf>
    <xf numFmtId="0" fontId="71" fillId="11" borderId="397" xfId="26" applyFont="1" applyFill="1" applyBorder="1" applyAlignment="1">
      <alignment horizontal="left" vertical="center"/>
    </xf>
    <xf numFmtId="185" fontId="71" fillId="12" borderId="401" xfId="26" applyNumberFormat="1" applyFont="1" applyFill="1" applyBorder="1" applyAlignment="1">
      <alignment horizontal="right" vertical="center"/>
    </xf>
    <xf numFmtId="185" fontId="71" fillId="12" borderId="402" xfId="26" applyNumberFormat="1" applyFont="1" applyFill="1" applyBorder="1" applyAlignment="1">
      <alignment horizontal="right" vertical="center"/>
    </xf>
    <xf numFmtId="185" fontId="71" fillId="12" borderId="403" xfId="26" applyNumberFormat="1" applyFont="1" applyFill="1" applyBorder="1" applyAlignment="1">
      <alignment horizontal="right" vertical="center"/>
    </xf>
    <xf numFmtId="185" fontId="71" fillId="12" borderId="367" xfId="26" applyNumberFormat="1" applyFont="1" applyFill="1" applyBorder="1" applyAlignment="1">
      <alignment horizontal="right" vertical="center"/>
    </xf>
    <xf numFmtId="3" fontId="71" fillId="2" borderId="0" xfId="26" applyNumberFormat="1" applyFont="1" applyFill="1" applyAlignment="1">
      <alignment vertical="center"/>
    </xf>
    <xf numFmtId="187" fontId="71" fillId="2" borderId="0" xfId="26" applyNumberFormat="1" applyFont="1" applyFill="1" applyAlignment="1">
      <alignment vertical="center"/>
    </xf>
    <xf numFmtId="0" fontId="71" fillId="2" borderId="0" xfId="26" applyFont="1" applyFill="1" applyAlignment="1">
      <alignment vertical="center"/>
    </xf>
    <xf numFmtId="185" fontId="71" fillId="12" borderId="404" xfId="26" applyNumberFormat="1" applyFont="1" applyFill="1" applyBorder="1" applyAlignment="1">
      <alignment horizontal="right" vertical="center"/>
    </xf>
    <xf numFmtId="0" fontId="71" fillId="11" borderId="406" xfId="26" applyFont="1" applyFill="1" applyBorder="1" applyAlignment="1">
      <alignment horizontal="left" vertical="center"/>
    </xf>
    <xf numFmtId="185" fontId="71" fillId="12" borderId="407" xfId="26" applyNumberFormat="1" applyFont="1" applyFill="1" applyBorder="1" applyAlignment="1">
      <alignment horizontal="right" vertical="center"/>
    </xf>
    <xf numFmtId="185" fontId="71" fillId="12" borderId="372" xfId="26" applyNumberFormat="1" applyFont="1" applyFill="1" applyBorder="1" applyAlignment="1">
      <alignment horizontal="right" vertical="center"/>
    </xf>
    <xf numFmtId="0" fontId="7" fillId="2" borderId="0" xfId="26" applyFont="1" applyFill="1" applyAlignment="1">
      <alignment vertical="center"/>
    </xf>
    <xf numFmtId="0" fontId="71" fillId="2" borderId="0" xfId="26" applyFont="1" applyFill="1" applyAlignment="1">
      <alignment horizontal="center" vertical="center"/>
    </xf>
    <xf numFmtId="43" fontId="39" fillId="0" borderId="0" xfId="29" applyFont="1" applyBorder="1" applyAlignment="1">
      <alignment vertical="center"/>
    </xf>
    <xf numFmtId="185" fontId="71" fillId="13" borderId="305" xfId="26" applyNumberFormat="1" applyFont="1" applyFill="1" applyBorder="1" applyAlignment="1">
      <alignment horizontal="right" vertical="center"/>
    </xf>
    <xf numFmtId="185" fontId="71" fillId="13" borderId="358" xfId="26" applyNumberFormat="1" applyFont="1" applyFill="1" applyBorder="1" applyAlignment="1">
      <alignment horizontal="right" vertical="center"/>
    </xf>
    <xf numFmtId="185" fontId="71" fillId="13" borderId="109" xfId="26" applyNumberFormat="1" applyFont="1" applyFill="1" applyBorder="1" applyAlignment="1">
      <alignment horizontal="right" vertical="center"/>
    </xf>
    <xf numFmtId="185" fontId="71" fillId="13" borderId="107" xfId="26" applyNumberFormat="1" applyFont="1" applyFill="1" applyBorder="1" applyAlignment="1">
      <alignment horizontal="right" vertical="center"/>
    </xf>
    <xf numFmtId="185" fontId="71" fillId="13" borderId="372" xfId="26" applyNumberFormat="1" applyFont="1" applyFill="1" applyBorder="1" applyAlignment="1">
      <alignment horizontal="right" vertical="center"/>
    </xf>
    <xf numFmtId="185" fontId="38" fillId="0" borderId="0" xfId="26" applyNumberFormat="1" applyFont="1" applyAlignment="1">
      <alignment vertical="center"/>
    </xf>
    <xf numFmtId="0" fontId="76" fillId="2" borderId="0" xfId="26" applyFont="1" applyFill="1" applyAlignment="1">
      <alignment vertical="center"/>
    </xf>
    <xf numFmtId="0" fontId="71" fillId="2" borderId="0" xfId="26" applyFont="1" applyFill="1" applyAlignment="1">
      <alignment horizontal="right" vertical="center"/>
    </xf>
    <xf numFmtId="0" fontId="12" fillId="2" borderId="0" xfId="9" applyFill="1" applyAlignment="1">
      <alignment horizontal="right" vertical="center"/>
    </xf>
    <xf numFmtId="0" fontId="69" fillId="2" borderId="0" xfId="9" applyFont="1" applyFill="1" applyAlignment="1">
      <alignment vertical="center"/>
    </xf>
    <xf numFmtId="0" fontId="70" fillId="2" borderId="0" xfId="9" applyFont="1" applyFill="1" applyAlignment="1">
      <alignment vertical="center"/>
    </xf>
    <xf numFmtId="0" fontId="72" fillId="2" borderId="0" xfId="9" applyFont="1" applyFill="1" applyAlignment="1">
      <alignment vertical="center"/>
    </xf>
    <xf numFmtId="0" fontId="71" fillId="7" borderId="314" xfId="26" applyFont="1" applyFill="1" applyBorder="1" applyAlignment="1">
      <alignment horizontal="left" vertical="center"/>
    </xf>
    <xf numFmtId="184" fontId="71" fillId="2" borderId="315" xfId="26" applyNumberFormat="1" applyFont="1" applyFill="1" applyBorder="1" applyAlignment="1">
      <alignment horizontal="right" vertical="center"/>
    </xf>
    <xf numFmtId="184" fontId="71" fillId="2" borderId="429" xfId="26" applyNumberFormat="1" applyFont="1" applyFill="1" applyBorder="1" applyAlignment="1">
      <alignment horizontal="right" vertical="center"/>
    </xf>
    <xf numFmtId="184" fontId="71" fillId="2" borderId="209" xfId="26" applyNumberFormat="1" applyFont="1" applyFill="1" applyBorder="1" applyAlignment="1">
      <alignment horizontal="right" vertical="center"/>
    </xf>
    <xf numFmtId="0" fontId="71" fillId="7" borderId="316" xfId="26" applyFont="1" applyFill="1" applyBorder="1" applyAlignment="1">
      <alignment horizontal="left" vertical="center"/>
    </xf>
    <xf numFmtId="184" fontId="71" fillId="2" borderId="317" xfId="26" applyNumberFormat="1" applyFont="1" applyFill="1" applyBorder="1" applyAlignment="1">
      <alignment horizontal="right" vertical="center"/>
    </xf>
    <xf numFmtId="184" fontId="71" fillId="2" borderId="430" xfId="26" applyNumberFormat="1" applyFont="1" applyFill="1" applyBorder="1" applyAlignment="1">
      <alignment horizontal="right" vertical="center"/>
    </xf>
    <xf numFmtId="184" fontId="71" fillId="2" borderId="358" xfId="26" applyNumberFormat="1" applyFont="1" applyFill="1" applyBorder="1" applyAlignment="1">
      <alignment horizontal="right" vertical="center"/>
    </xf>
    <xf numFmtId="0" fontId="71" fillId="7" borderId="129" xfId="26" applyFont="1" applyFill="1" applyBorder="1" applyAlignment="1">
      <alignment horizontal="left" vertical="center"/>
    </xf>
    <xf numFmtId="184" fontId="71" fillId="2" borderId="264" xfId="26" applyNumberFormat="1" applyFont="1" applyFill="1" applyBorder="1" applyAlignment="1">
      <alignment horizontal="right" vertical="center"/>
    </xf>
    <xf numFmtId="0" fontId="71" fillId="7" borderId="308" xfId="26" applyFont="1" applyFill="1" applyBorder="1" applyAlignment="1">
      <alignment horizontal="left" vertical="center"/>
    </xf>
    <xf numFmtId="184" fontId="71" fillId="2" borderId="320" xfId="26" applyNumberFormat="1" applyFont="1" applyFill="1" applyBorder="1" applyAlignment="1">
      <alignment horizontal="right" vertical="center"/>
    </xf>
    <xf numFmtId="184" fontId="71" fillId="2" borderId="354" xfId="26" applyNumberFormat="1" applyFont="1" applyFill="1" applyBorder="1" applyAlignment="1">
      <alignment horizontal="right" vertical="center"/>
    </xf>
    <xf numFmtId="0" fontId="71" fillId="7" borderId="304" xfId="26" applyFont="1" applyFill="1" applyBorder="1" applyAlignment="1">
      <alignment horizontal="left" vertical="center"/>
    </xf>
    <xf numFmtId="0" fontId="71" fillId="7" borderId="109" xfId="26" applyFont="1" applyFill="1" applyBorder="1" applyAlignment="1">
      <alignment horizontal="left" vertical="center"/>
    </xf>
    <xf numFmtId="0" fontId="71" fillId="7" borderId="320" xfId="26" applyFont="1" applyFill="1" applyBorder="1" applyAlignment="1">
      <alignment horizontal="left" vertical="center"/>
    </xf>
    <xf numFmtId="0" fontId="71" fillId="7" borderId="306" xfId="26" applyFont="1" applyFill="1" applyBorder="1" applyAlignment="1">
      <alignment horizontal="left" vertical="center"/>
    </xf>
    <xf numFmtId="184" fontId="71" fillId="2" borderId="260" xfId="26" applyNumberFormat="1" applyFont="1" applyFill="1" applyBorder="1" applyAlignment="1">
      <alignment horizontal="right" vertical="center"/>
    </xf>
    <xf numFmtId="0" fontId="71" fillId="7" borderId="381" xfId="26" applyFont="1" applyFill="1" applyBorder="1" applyAlignment="1">
      <alignment horizontal="left" vertical="center"/>
    </xf>
    <xf numFmtId="0" fontId="71" fillId="7" borderId="65" xfId="26" applyFont="1" applyFill="1" applyBorder="1" applyAlignment="1">
      <alignment horizontal="left" vertical="center"/>
    </xf>
    <xf numFmtId="0" fontId="71" fillId="7" borderId="305" xfId="26" applyFont="1" applyFill="1" applyBorder="1" applyAlignment="1">
      <alignment horizontal="left" vertical="center"/>
    </xf>
    <xf numFmtId="0" fontId="100" fillId="2" borderId="0" xfId="26" applyFont="1" applyFill="1" applyAlignment="1">
      <alignment vertical="center"/>
    </xf>
    <xf numFmtId="0" fontId="99" fillId="2" borderId="0" xfId="24" applyFont="1" applyFill="1" applyAlignment="1">
      <alignment vertical="center"/>
    </xf>
    <xf numFmtId="3" fontId="71" fillId="2" borderId="0" xfId="26" applyNumberFormat="1" applyFont="1" applyFill="1" applyAlignment="1">
      <alignment horizontal="right" vertical="center"/>
    </xf>
    <xf numFmtId="49" fontId="7" fillId="2" borderId="0" xfId="0" applyNumberFormat="1" applyFont="1" applyFill="1" applyAlignment="1">
      <alignment horizontal="right" vertical="center"/>
    </xf>
    <xf numFmtId="184" fontId="71" fillId="0" borderId="330" xfId="26" applyNumberFormat="1" applyFont="1" applyBorder="1" applyAlignment="1">
      <alignment horizontal="right" vertical="center"/>
    </xf>
    <xf numFmtId="184" fontId="71" fillId="0" borderId="331" xfId="26" applyNumberFormat="1" applyFont="1" applyBorder="1" applyAlignment="1">
      <alignment horizontal="right" vertical="center"/>
    </xf>
    <xf numFmtId="184" fontId="71" fillId="0" borderId="332" xfId="26" applyNumberFormat="1" applyFont="1" applyBorder="1" applyAlignment="1">
      <alignment horizontal="right" vertical="center"/>
    </xf>
    <xf numFmtId="184" fontId="71" fillId="0" borderId="333" xfId="26" applyNumberFormat="1" applyFont="1" applyBorder="1" applyAlignment="1">
      <alignment horizontal="right" vertical="center"/>
    </xf>
    <xf numFmtId="184" fontId="71" fillId="0" borderId="335" xfId="26" applyNumberFormat="1" applyFont="1" applyBorder="1" applyAlignment="1">
      <alignment horizontal="right" vertical="center"/>
    </xf>
    <xf numFmtId="184" fontId="71" fillId="0" borderId="336" xfId="26" applyNumberFormat="1" applyFont="1" applyBorder="1" applyAlignment="1">
      <alignment horizontal="right" vertical="center"/>
    </xf>
    <xf numFmtId="184" fontId="71" fillId="0" borderId="337" xfId="26" applyNumberFormat="1" applyFont="1" applyBorder="1" applyAlignment="1">
      <alignment horizontal="right" vertical="center"/>
    </xf>
    <xf numFmtId="184" fontId="71" fillId="0" borderId="338" xfId="26" applyNumberFormat="1" applyFont="1" applyBorder="1" applyAlignment="1">
      <alignment horizontal="right" vertical="center"/>
    </xf>
    <xf numFmtId="184" fontId="71" fillId="0" borderId="336" xfId="26" quotePrefix="1" applyNumberFormat="1" applyFont="1" applyBorder="1" applyAlignment="1">
      <alignment horizontal="right" vertical="center"/>
    </xf>
    <xf numFmtId="184" fontId="71" fillId="0" borderId="337" xfId="26" quotePrefix="1" applyNumberFormat="1" applyFont="1" applyBorder="1" applyAlignment="1">
      <alignment horizontal="right" vertical="center"/>
    </xf>
    <xf numFmtId="185" fontId="71" fillId="0" borderId="338" xfId="26" applyNumberFormat="1" applyFont="1" applyBorder="1" applyAlignment="1">
      <alignment horizontal="right" vertical="center"/>
    </xf>
    <xf numFmtId="184" fontId="71" fillId="0" borderId="342" xfId="26" applyNumberFormat="1" applyFont="1" applyBorder="1" applyAlignment="1">
      <alignment horizontal="right" vertical="center"/>
    </xf>
    <xf numFmtId="184" fontId="71" fillId="0" borderId="343" xfId="26" applyNumberFormat="1" applyFont="1" applyBorder="1" applyAlignment="1">
      <alignment horizontal="right" vertical="center"/>
    </xf>
    <xf numFmtId="184" fontId="71" fillId="0" borderId="344" xfId="26" applyNumberFormat="1" applyFont="1" applyBorder="1" applyAlignment="1">
      <alignment horizontal="right" vertical="center"/>
    </xf>
    <xf numFmtId="184" fontId="71" fillId="0" borderId="408" xfId="26" applyNumberFormat="1" applyFont="1" applyBorder="1" applyAlignment="1">
      <alignment horizontal="right" vertical="center"/>
    </xf>
    <xf numFmtId="3" fontId="12" fillId="2" borderId="0" xfId="26" applyNumberFormat="1" applyFill="1" applyAlignment="1">
      <alignment vertical="center"/>
    </xf>
    <xf numFmtId="0" fontId="71" fillId="2" borderId="0" xfId="26" applyFont="1" applyFill="1" applyAlignment="1">
      <alignment horizontal="left" vertical="center"/>
    </xf>
    <xf numFmtId="43" fontId="39" fillId="0" borderId="0" xfId="29" applyFont="1" applyAlignment="1">
      <alignment vertical="center"/>
    </xf>
    <xf numFmtId="43" fontId="37" fillId="0" borderId="0" xfId="29" applyFont="1" applyBorder="1" applyAlignment="1">
      <alignment vertical="center"/>
    </xf>
    <xf numFmtId="43" fontId="103" fillId="0" borderId="0" xfId="29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0" fontId="7" fillId="0" borderId="419" xfId="0" applyFont="1" applyBorder="1" applyAlignment="1">
      <alignment vertical="center"/>
    </xf>
    <xf numFmtId="0" fontId="7" fillId="0" borderId="419" xfId="0" applyFont="1" applyBorder="1" applyAlignment="1">
      <alignment horizontal="center" vertical="center"/>
    </xf>
    <xf numFmtId="4" fontId="7" fillId="0" borderId="419" xfId="0" applyNumberFormat="1" applyFont="1" applyBorder="1" applyAlignment="1">
      <alignment vertical="center"/>
    </xf>
    <xf numFmtId="3" fontId="7" fillId="0" borderId="421" xfId="0" applyNumberFormat="1" applyFont="1" applyBorder="1" applyAlignment="1">
      <alignment vertical="center"/>
    </xf>
    <xf numFmtId="0" fontId="7" fillId="0" borderId="410" xfId="0" applyFont="1" applyBorder="1" applyAlignment="1">
      <alignment vertical="center"/>
    </xf>
    <xf numFmtId="0" fontId="7" fillId="0" borderId="410" xfId="0" applyFont="1" applyBorder="1" applyAlignment="1">
      <alignment horizontal="center" vertical="center"/>
    </xf>
    <xf numFmtId="4" fontId="7" fillId="0" borderId="410" xfId="0" applyNumberFormat="1" applyFont="1" applyBorder="1" applyAlignment="1">
      <alignment vertical="center"/>
    </xf>
    <xf numFmtId="3" fontId="7" fillId="0" borderId="412" xfId="0" applyNumberFormat="1" applyFont="1" applyBorder="1" applyAlignment="1">
      <alignment vertical="center"/>
    </xf>
    <xf numFmtId="0" fontId="7" fillId="0" borderId="409" xfId="0" applyFont="1" applyBorder="1" applyAlignment="1">
      <alignment vertical="center"/>
    </xf>
    <xf numFmtId="0" fontId="7" fillId="0" borderId="409" xfId="0" applyFont="1" applyBorder="1" applyAlignment="1">
      <alignment horizontal="center" vertical="center"/>
    </xf>
    <xf numFmtId="4" fontId="7" fillId="0" borderId="409" xfId="0" applyNumberFormat="1" applyFont="1" applyBorder="1" applyAlignment="1">
      <alignment vertical="center"/>
    </xf>
    <xf numFmtId="3" fontId="7" fillId="0" borderId="415" xfId="0" applyNumberFormat="1" applyFont="1" applyBorder="1" applyAlignment="1">
      <alignment vertical="center"/>
    </xf>
    <xf numFmtId="0" fontId="24" fillId="18" borderId="417" xfId="0" applyFont="1" applyFill="1" applyBorder="1" applyAlignment="1">
      <alignment vertical="center"/>
    </xf>
    <xf numFmtId="0" fontId="24" fillId="18" borderId="216" xfId="0" applyFont="1" applyFill="1" applyBorder="1" applyAlignment="1">
      <alignment horizontal="center" vertical="center"/>
    </xf>
    <xf numFmtId="3" fontId="24" fillId="18" borderId="28" xfId="0" applyNumberFormat="1" applyFont="1" applyFill="1" applyBorder="1" applyAlignment="1">
      <alignment vertical="center"/>
    </xf>
    <xf numFmtId="0" fontId="24" fillId="18" borderId="416" xfId="0" applyFont="1" applyFill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219" xfId="0" applyFont="1" applyBorder="1" applyAlignment="1">
      <alignment horizontal="center" vertical="center"/>
    </xf>
    <xf numFmtId="4" fontId="81" fillId="0" borderId="37" xfId="0" applyNumberFormat="1" applyFont="1" applyBorder="1" applyAlignment="1">
      <alignment vertical="center"/>
    </xf>
    <xf numFmtId="176" fontId="81" fillId="0" borderId="37" xfId="0" applyNumberFormat="1" applyFont="1" applyBorder="1" applyAlignment="1">
      <alignment horizontal="center" vertical="center"/>
    </xf>
    <xf numFmtId="3" fontId="81" fillId="0" borderId="35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2" borderId="0" xfId="0" applyFont="1" applyFill="1" applyAlignment="1">
      <alignment horizontal="left" vertical="center"/>
    </xf>
    <xf numFmtId="2" fontId="30" fillId="16" borderId="431" xfId="5" applyNumberFormat="1" applyFont="1" applyFill="1" applyBorder="1" applyAlignment="1">
      <alignment horizontal="center" vertical="center" wrapText="1"/>
    </xf>
    <xf numFmtId="2" fontId="30" fillId="16" borderId="432" xfId="5" applyNumberFormat="1" applyFont="1" applyFill="1" applyBorder="1" applyAlignment="1">
      <alignment horizontal="center" vertical="center" wrapText="1"/>
    </xf>
    <xf numFmtId="2" fontId="30" fillId="16" borderId="433" xfId="5" applyNumberFormat="1" applyFont="1" applyFill="1" applyBorder="1" applyAlignment="1">
      <alignment horizontal="center" vertical="center" wrapText="1"/>
    </xf>
    <xf numFmtId="164" fontId="30" fillId="16" borderId="434" xfId="7" applyFont="1" applyFill="1" applyBorder="1" applyAlignment="1">
      <alignment horizontal="center" vertical="center" wrapText="1"/>
    </xf>
    <xf numFmtId="164" fontId="30" fillId="16" borderId="435" xfId="7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24" fillId="18" borderId="0" xfId="0" applyFont="1" applyFill="1" applyAlignment="1">
      <alignment vertical="center"/>
    </xf>
    <xf numFmtId="0" fontId="24" fillId="18" borderId="0" xfId="0" applyFont="1" applyFill="1" applyAlignment="1">
      <alignment horizontal="center" vertical="center"/>
    </xf>
    <xf numFmtId="4" fontId="24" fillId="18" borderId="0" xfId="0" applyNumberFormat="1" applyFont="1" applyFill="1" applyAlignment="1">
      <alignment vertical="center"/>
    </xf>
    <xf numFmtId="0" fontId="14" fillId="2" borderId="0" xfId="5" applyFont="1" applyFill="1" applyAlignment="1">
      <alignment horizontal="left" indent="2"/>
    </xf>
    <xf numFmtId="4" fontId="40" fillId="2" borderId="178" xfId="16" applyNumberFormat="1" applyFont="1" applyFill="1" applyBorder="1" applyAlignment="1">
      <alignment horizontal="right" vertical="center"/>
    </xf>
    <xf numFmtId="4" fontId="40" fillId="2" borderId="179" xfId="16" applyNumberFormat="1" applyFont="1" applyFill="1" applyBorder="1" applyAlignment="1">
      <alignment horizontal="right" vertical="center"/>
    </xf>
    <xf numFmtId="43" fontId="40" fillId="2" borderId="180" xfId="29" applyFont="1" applyFill="1" applyBorder="1" applyAlignment="1">
      <alignment horizontal="right" vertical="center"/>
    </xf>
    <xf numFmtId="43" fontId="40" fillId="2" borderId="181" xfId="29" applyFont="1" applyFill="1" applyBorder="1" applyAlignment="1">
      <alignment horizontal="right" vertical="center"/>
    </xf>
    <xf numFmtId="4" fontId="33" fillId="2" borderId="182" xfId="16" applyNumberFormat="1" applyFont="1" applyFill="1" applyBorder="1" applyAlignment="1">
      <alignment horizontal="right" vertical="center"/>
    </xf>
    <xf numFmtId="4" fontId="39" fillId="0" borderId="0" xfId="0" applyNumberFormat="1" applyFont="1" applyAlignment="1">
      <alignment vertical="center"/>
    </xf>
    <xf numFmtId="4" fontId="40" fillId="2" borderId="71" xfId="16" applyNumberFormat="1" applyFont="1" applyFill="1" applyBorder="1" applyAlignment="1">
      <alignment horizontal="right" vertical="center"/>
    </xf>
    <xf numFmtId="4" fontId="40" fillId="2" borderId="9" xfId="16" applyNumberFormat="1" applyFont="1" applyFill="1" applyBorder="1" applyAlignment="1">
      <alignment horizontal="right" vertical="center"/>
    </xf>
    <xf numFmtId="43" fontId="40" fillId="2" borderId="230" xfId="29" applyFont="1" applyFill="1" applyBorder="1" applyAlignment="1">
      <alignment horizontal="right" vertical="center"/>
    </xf>
    <xf numFmtId="4" fontId="33" fillId="2" borderId="165" xfId="16" applyNumberFormat="1" applyFont="1" applyFill="1" applyBorder="1" applyAlignment="1">
      <alignment horizontal="right" vertical="center"/>
    </xf>
    <xf numFmtId="4" fontId="40" fillId="2" borderId="374" xfId="16" applyNumberFormat="1" applyFont="1" applyFill="1" applyBorder="1" applyAlignment="1">
      <alignment horizontal="right" vertical="center"/>
    </xf>
    <xf numFmtId="4" fontId="40" fillId="2" borderId="183" xfId="16" applyNumberFormat="1" applyFont="1" applyFill="1" applyBorder="1" applyAlignment="1">
      <alignment vertical="center"/>
    </xf>
    <xf numFmtId="4" fontId="40" fillId="2" borderId="172" xfId="16" applyNumberFormat="1" applyFont="1" applyFill="1" applyBorder="1" applyAlignment="1">
      <alignment vertical="center"/>
    </xf>
    <xf numFmtId="171" fontId="44" fillId="2" borderId="184" xfId="16" applyNumberFormat="1" applyFont="1" applyFill="1" applyBorder="1" applyAlignment="1">
      <alignment vertical="center"/>
    </xf>
    <xf numFmtId="0" fontId="45" fillId="2" borderId="0" xfId="2" applyFont="1" applyFill="1" applyAlignment="1">
      <alignment horizontal="left" vertical="center"/>
    </xf>
    <xf numFmtId="171" fontId="12" fillId="2" borderId="236" xfId="2" applyNumberFormat="1" applyFill="1" applyBorder="1" applyAlignment="1">
      <alignment horizontal="right" vertical="center"/>
    </xf>
    <xf numFmtId="171" fontId="12" fillId="2" borderId="238" xfId="2" applyNumberFormat="1" applyFill="1" applyBorder="1" applyAlignment="1">
      <alignment horizontal="right" vertical="center"/>
    </xf>
    <xf numFmtId="171" fontId="12" fillId="2" borderId="42" xfId="2" applyNumberFormat="1" applyFill="1" applyBorder="1" applyAlignment="1">
      <alignment horizontal="right" vertical="center"/>
    </xf>
    <xf numFmtId="43" fontId="41" fillId="2" borderId="236" xfId="29" applyFont="1" applyFill="1" applyBorder="1" applyAlignment="1">
      <alignment horizontal="right" vertical="center"/>
    </xf>
    <xf numFmtId="43" fontId="41" fillId="2" borderId="238" xfId="29" applyFont="1" applyFill="1" applyBorder="1" applyAlignment="1">
      <alignment horizontal="right" vertical="center"/>
    </xf>
    <xf numFmtId="43" fontId="41" fillId="2" borderId="42" xfId="29" applyFont="1" applyFill="1" applyBorder="1" applyAlignment="1">
      <alignment horizontal="right" vertical="center"/>
    </xf>
    <xf numFmtId="171" fontId="14" fillId="2" borderId="48" xfId="2" applyNumberFormat="1" applyFont="1" applyFill="1" applyBorder="1" applyAlignment="1">
      <alignment horizontal="right" vertical="center"/>
    </xf>
    <xf numFmtId="171" fontId="12" fillId="2" borderId="239" xfId="2" applyNumberFormat="1" applyFill="1" applyBorder="1" applyAlignment="1">
      <alignment horizontal="right" vertical="center"/>
    </xf>
    <xf numFmtId="171" fontId="12" fillId="2" borderId="8" xfId="2" applyNumberFormat="1" applyFill="1" applyBorder="1" applyAlignment="1">
      <alignment horizontal="right" vertical="center"/>
    </xf>
    <xf numFmtId="171" fontId="12" fillId="2" borderId="50" xfId="2" applyNumberFormat="1" applyFill="1" applyBorder="1" applyAlignment="1">
      <alignment horizontal="right" vertical="center"/>
    </xf>
    <xf numFmtId="43" fontId="41" fillId="2" borderId="239" xfId="29" applyFont="1" applyFill="1" applyBorder="1" applyAlignment="1">
      <alignment horizontal="right" vertical="center"/>
    </xf>
    <xf numFmtId="43" fontId="41" fillId="2" borderId="8" xfId="29" applyFont="1" applyFill="1" applyBorder="1" applyAlignment="1">
      <alignment horizontal="right" vertical="center"/>
    </xf>
    <xf numFmtId="171" fontId="14" fillId="2" borderId="51" xfId="2" applyNumberFormat="1" applyFont="1" applyFill="1" applyBorder="1" applyAlignment="1">
      <alignment horizontal="right" vertical="center"/>
    </xf>
    <xf numFmtId="0" fontId="12" fillId="2" borderId="0" xfId="2" applyFill="1" applyAlignment="1">
      <alignment vertical="center" wrapText="1"/>
    </xf>
    <xf numFmtId="171" fontId="41" fillId="2" borderId="242" xfId="16" applyNumberFormat="1" applyFont="1" applyFill="1" applyBorder="1" applyAlignment="1">
      <alignment horizontal="right" vertical="center"/>
    </xf>
    <xf numFmtId="171" fontId="41" fillId="2" borderId="183" xfId="16" applyNumberFormat="1" applyFont="1" applyFill="1" applyBorder="1" applyAlignment="1">
      <alignment horizontal="right" vertical="center"/>
    </xf>
    <xf numFmtId="171" fontId="41" fillId="2" borderId="243" xfId="16" applyNumberFormat="1" applyFont="1" applyFill="1" applyBorder="1" applyAlignment="1">
      <alignment horizontal="right" vertical="center"/>
    </xf>
    <xf numFmtId="171" fontId="41" fillId="2" borderId="169" xfId="16" applyNumberFormat="1" applyFont="1" applyFill="1" applyBorder="1" applyAlignment="1">
      <alignment horizontal="right" vertical="center"/>
    </xf>
    <xf numFmtId="171" fontId="41" fillId="2" borderId="244" xfId="16" applyNumberFormat="1" applyFont="1" applyFill="1" applyBorder="1" applyAlignment="1">
      <alignment horizontal="right" vertical="center"/>
    </xf>
    <xf numFmtId="171" fontId="32" fillId="2" borderId="245" xfId="16" applyNumberFormat="1" applyFont="1" applyFill="1" applyBorder="1" applyAlignment="1">
      <alignment horizontal="right" vertical="center"/>
    </xf>
    <xf numFmtId="171" fontId="41" fillId="2" borderId="27" xfId="2" applyNumberFormat="1" applyFont="1" applyFill="1" applyBorder="1" applyAlignment="1">
      <alignment vertical="center"/>
    </xf>
    <xf numFmtId="0" fontId="12" fillId="2" borderId="0" xfId="10" applyFill="1" applyAlignment="1">
      <alignment vertical="center"/>
    </xf>
    <xf numFmtId="43" fontId="39" fillId="0" borderId="0" xfId="0" applyNumberFormat="1" applyFont="1" applyAlignment="1">
      <alignment vertical="center"/>
    </xf>
    <xf numFmtId="2" fontId="39" fillId="0" borderId="0" xfId="0" applyNumberFormat="1" applyFont="1" applyAlignment="1">
      <alignment vertical="center"/>
    </xf>
    <xf numFmtId="0" fontId="7" fillId="2" borderId="0" xfId="10" applyFont="1" applyFill="1" applyAlignment="1">
      <alignment vertical="center"/>
    </xf>
    <xf numFmtId="181" fontId="40" fillId="2" borderId="0" xfId="21" applyFont="1" applyFill="1" applyBorder="1" applyAlignment="1">
      <alignment vertical="center"/>
    </xf>
    <xf numFmtId="0" fontId="25" fillId="14" borderId="84" xfId="0" applyFont="1" applyFill="1" applyBorder="1" applyAlignment="1">
      <alignment horizontal="center" vertical="center"/>
    </xf>
    <xf numFmtId="0" fontId="25" fillId="14" borderId="134" xfId="0" applyFont="1" applyFill="1" applyBorder="1" applyAlignment="1">
      <alignment horizontal="center" vertical="center"/>
    </xf>
    <xf numFmtId="3" fontId="12" fillId="2" borderId="65" xfId="12" applyNumberFormat="1" applyFill="1" applyBorder="1" applyAlignment="1">
      <alignment horizontal="center" vertical="center"/>
    </xf>
    <xf numFmtId="3" fontId="14" fillId="2" borderId="305" xfId="12" applyNumberFormat="1" applyFont="1" applyFill="1" applyBorder="1" applyAlignment="1">
      <alignment horizontal="center" vertical="center"/>
    </xf>
    <xf numFmtId="168" fontId="26" fillId="2" borderId="307" xfId="12" applyNumberFormat="1" applyFont="1" applyFill="1" applyBorder="1" applyAlignment="1">
      <alignment horizontal="center" vertical="center"/>
    </xf>
    <xf numFmtId="0" fontId="25" fillId="19" borderId="240" xfId="0" applyFont="1" applyFill="1" applyBorder="1" applyAlignment="1">
      <alignment vertical="center"/>
    </xf>
    <xf numFmtId="0" fontId="25" fillId="19" borderId="27" xfId="0" applyFont="1" applyFill="1" applyBorder="1" applyAlignment="1">
      <alignment vertical="center"/>
    </xf>
    <xf numFmtId="0" fontId="24" fillId="19" borderId="27" xfId="0" applyFont="1" applyFill="1" applyBorder="1" applyAlignment="1">
      <alignment vertical="center"/>
    </xf>
    <xf numFmtId="0" fontId="7" fillId="20" borderId="0" xfId="0" applyFont="1" applyFill="1" applyAlignment="1">
      <alignment vertical="center"/>
    </xf>
    <xf numFmtId="0" fontId="7" fillId="20" borderId="419" xfId="0" applyFont="1" applyFill="1" applyBorder="1" applyAlignment="1">
      <alignment vertical="center"/>
    </xf>
    <xf numFmtId="0" fontId="7" fillId="20" borderId="410" xfId="0" applyFont="1" applyFill="1" applyBorder="1" applyAlignment="1">
      <alignment vertical="center"/>
    </xf>
    <xf numFmtId="0" fontId="7" fillId="20" borderId="409" xfId="0" applyFont="1" applyFill="1" applyBorder="1" applyAlignment="1">
      <alignment vertical="center"/>
    </xf>
    <xf numFmtId="0" fontId="7" fillId="20" borderId="418" xfId="0" applyFont="1" applyFill="1" applyBorder="1" applyAlignment="1">
      <alignment vertical="center"/>
    </xf>
    <xf numFmtId="0" fontId="7" fillId="20" borderId="413" xfId="0" applyFont="1" applyFill="1" applyBorder="1" applyAlignment="1">
      <alignment vertical="center"/>
    </xf>
    <xf numFmtId="0" fontId="7" fillId="20" borderId="416" xfId="0" applyFont="1" applyFill="1" applyBorder="1" applyAlignment="1">
      <alignment vertical="center"/>
    </xf>
    <xf numFmtId="0" fontId="7" fillId="20" borderId="417" xfId="0" applyFont="1" applyFill="1" applyBorder="1" applyAlignment="1">
      <alignment vertical="center"/>
    </xf>
    <xf numFmtId="0" fontId="7" fillId="20" borderId="0" xfId="0" applyFont="1" applyFill="1" applyAlignment="1">
      <alignment horizontal="center" vertical="center"/>
    </xf>
    <xf numFmtId="0" fontId="7" fillId="20" borderId="419" xfId="0" applyFont="1" applyFill="1" applyBorder="1" applyAlignment="1">
      <alignment horizontal="center" vertical="center"/>
    </xf>
    <xf numFmtId="0" fontId="7" fillId="20" borderId="410" xfId="0" applyFont="1" applyFill="1" applyBorder="1" applyAlignment="1">
      <alignment horizontal="center" vertical="center"/>
    </xf>
    <xf numFmtId="0" fontId="7" fillId="20" borderId="409" xfId="0" applyFont="1" applyFill="1" applyBorder="1" applyAlignment="1">
      <alignment horizontal="center" vertical="center"/>
    </xf>
    <xf numFmtId="0" fontId="7" fillId="20" borderId="216" xfId="0" applyFont="1" applyFill="1" applyBorder="1" applyAlignment="1">
      <alignment horizontal="center" vertical="center"/>
    </xf>
    <xf numFmtId="0" fontId="7" fillId="20" borderId="420" xfId="0" applyFont="1" applyFill="1" applyBorder="1" applyAlignment="1">
      <alignment horizontal="center" vertical="center"/>
    </xf>
    <xf numFmtId="0" fontId="7" fillId="20" borderId="411" xfId="0" applyFont="1" applyFill="1" applyBorder="1" applyAlignment="1">
      <alignment horizontal="center" vertical="center"/>
    </xf>
    <xf numFmtId="0" fontId="7" fillId="20" borderId="414" xfId="0" applyFont="1" applyFill="1" applyBorder="1" applyAlignment="1">
      <alignment horizontal="center" vertical="center"/>
    </xf>
    <xf numFmtId="43" fontId="41" fillId="2" borderId="71" xfId="29" applyFont="1" applyFill="1" applyBorder="1" applyAlignment="1">
      <alignment horizontal="right" vertical="center"/>
    </xf>
    <xf numFmtId="4" fontId="33" fillId="2" borderId="165" xfId="14" applyNumberFormat="1" applyFont="1" applyFill="1" applyBorder="1" applyAlignment="1">
      <alignment horizontal="right" vertical="center"/>
    </xf>
    <xf numFmtId="0" fontId="9" fillId="0" borderId="0" xfId="2" applyFont="1" applyAlignment="1">
      <alignment vertical="center"/>
    </xf>
    <xf numFmtId="171" fontId="41" fillId="0" borderId="71" xfId="7" applyNumberFormat="1" applyFont="1" applyFill="1" applyBorder="1" applyAlignment="1">
      <alignment horizontal="right" vertical="center"/>
    </xf>
    <xf numFmtId="171" fontId="12" fillId="0" borderId="8" xfId="7" applyNumberFormat="1" applyFont="1" applyFill="1" applyBorder="1" applyAlignment="1">
      <alignment horizontal="right" vertical="center"/>
    </xf>
    <xf numFmtId="4" fontId="9" fillId="0" borderId="0" xfId="2" applyNumberFormat="1" applyFont="1" applyAlignment="1">
      <alignment vertical="center"/>
    </xf>
    <xf numFmtId="0" fontId="40" fillId="0" borderId="138" xfId="2" applyFont="1" applyBorder="1" applyAlignment="1">
      <alignment horizontal="center" vertical="center"/>
    </xf>
    <xf numFmtId="171" fontId="40" fillId="2" borderId="183" xfId="14" applyNumberFormat="1" applyFont="1" applyFill="1" applyBorder="1" applyAlignment="1">
      <alignment horizontal="right" vertical="center"/>
    </xf>
    <xf numFmtId="171" fontId="40" fillId="2" borderId="172" xfId="14" applyNumberFormat="1" applyFont="1" applyFill="1" applyBorder="1" applyAlignment="1">
      <alignment horizontal="right" vertical="center"/>
    </xf>
    <xf numFmtId="171" fontId="44" fillId="2" borderId="184" xfId="14" applyNumberFormat="1" applyFont="1" applyFill="1" applyBorder="1" applyAlignment="1">
      <alignment horizontal="right" vertical="center"/>
    </xf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vertical="center"/>
    </xf>
    <xf numFmtId="0" fontId="4" fillId="2" borderId="0" xfId="10" applyFont="1" applyFill="1" applyAlignment="1">
      <alignment vertical="center"/>
    </xf>
    <xf numFmtId="0" fontId="12" fillId="0" borderId="0" xfId="10" applyAlignment="1">
      <alignment vertical="center"/>
    </xf>
    <xf numFmtId="0" fontId="33" fillId="2" borderId="0" xfId="10" applyFont="1" applyFill="1" applyAlignment="1">
      <alignment vertical="center"/>
    </xf>
    <xf numFmtId="0" fontId="40" fillId="2" borderId="0" xfId="10" applyFont="1" applyFill="1" applyAlignment="1">
      <alignment vertical="center"/>
    </xf>
    <xf numFmtId="171" fontId="14" fillId="2" borderId="45" xfId="10" applyNumberFormat="1" applyFont="1" applyFill="1" applyBorder="1" applyAlignment="1">
      <alignment horizontal="right" vertical="center"/>
    </xf>
    <xf numFmtId="171" fontId="41" fillId="2" borderId="7" xfId="7" applyNumberFormat="1" applyFont="1" applyFill="1" applyBorder="1" applyAlignment="1">
      <alignment horizontal="right" vertical="center"/>
    </xf>
    <xf numFmtId="171" fontId="41" fillId="0" borderId="8" xfId="7" applyNumberFormat="1" applyFont="1" applyFill="1" applyBorder="1" applyAlignment="1">
      <alignment horizontal="right" vertical="center"/>
    </xf>
    <xf numFmtId="171" fontId="41" fillId="0" borderId="70" xfId="7" applyNumberFormat="1" applyFont="1" applyFill="1" applyBorder="1" applyAlignment="1">
      <alignment horizontal="right" vertical="center"/>
    </xf>
    <xf numFmtId="171" fontId="41" fillId="0" borderId="7" xfId="7" applyNumberFormat="1" applyFont="1" applyFill="1" applyBorder="1" applyAlignment="1">
      <alignment horizontal="right" vertical="center"/>
    </xf>
    <xf numFmtId="171" fontId="12" fillId="0" borderId="45" xfId="7" applyNumberFormat="1" applyFont="1" applyFill="1" applyBorder="1" applyAlignment="1">
      <alignment horizontal="right" vertical="center"/>
    </xf>
    <xf numFmtId="171" fontId="41" fillId="2" borderId="71" xfId="7" applyNumberFormat="1" applyFont="1" applyFill="1" applyBorder="1" applyAlignment="1">
      <alignment horizontal="right" vertical="center" wrapText="1"/>
    </xf>
    <xf numFmtId="171" fontId="41" fillId="2" borderId="8" xfId="7" applyNumberFormat="1" applyFont="1" applyFill="1" applyBorder="1" applyAlignment="1">
      <alignment horizontal="right" vertical="center" wrapText="1"/>
    </xf>
    <xf numFmtId="171" fontId="41" fillId="2" borderId="70" xfId="7" applyNumberFormat="1" applyFont="1" applyFill="1" applyBorder="1" applyAlignment="1">
      <alignment horizontal="right" vertical="center" wrapText="1"/>
    </xf>
    <xf numFmtId="0" fontId="12" fillId="2" borderId="0" xfId="10" applyFill="1" applyAlignment="1">
      <alignment vertical="center" wrapText="1"/>
    </xf>
    <xf numFmtId="171" fontId="12" fillId="2" borderId="7" xfId="7" applyNumberFormat="1" applyFont="1" applyFill="1" applyBorder="1" applyAlignment="1">
      <alignment vertical="center"/>
    </xf>
    <xf numFmtId="171" fontId="12" fillId="2" borderId="8" xfId="7" applyNumberFormat="1" applyFont="1" applyFill="1" applyBorder="1" applyAlignment="1">
      <alignment vertical="center"/>
    </xf>
    <xf numFmtId="171" fontId="12" fillId="2" borderId="70" xfId="7" applyNumberFormat="1" applyFont="1" applyFill="1" applyBorder="1" applyAlignment="1">
      <alignment vertical="center"/>
    </xf>
    <xf numFmtId="43" fontId="0" fillId="0" borderId="0" xfId="29" applyFont="1" applyAlignment="1">
      <alignment vertical="center"/>
    </xf>
    <xf numFmtId="171" fontId="12" fillId="0" borderId="7" xfId="7" applyNumberFormat="1" applyFont="1" applyFill="1" applyBorder="1" applyAlignment="1">
      <alignment vertical="center"/>
    </xf>
    <xf numFmtId="171" fontId="12" fillId="0" borderId="70" xfId="7" applyNumberFormat="1" applyFont="1" applyFill="1" applyBorder="1" applyAlignment="1">
      <alignment horizontal="right" vertical="center"/>
    </xf>
    <xf numFmtId="171" fontId="12" fillId="0" borderId="8" xfId="7" applyNumberFormat="1" applyFont="1" applyFill="1" applyBorder="1" applyAlignment="1">
      <alignment vertical="center"/>
    </xf>
    <xf numFmtId="0" fontId="90" fillId="0" borderId="0" xfId="0" applyFont="1" applyAlignment="1">
      <alignment vertical="center"/>
    </xf>
    <xf numFmtId="171" fontId="41" fillId="2" borderId="168" xfId="11" applyNumberFormat="1" applyFont="1" applyFill="1" applyBorder="1" applyAlignment="1">
      <alignment horizontal="right" vertical="center"/>
    </xf>
    <xf numFmtId="171" fontId="41" fillId="2" borderId="171" xfId="11" applyNumberFormat="1" applyFont="1" applyFill="1" applyBorder="1" applyAlignment="1">
      <alignment horizontal="right" vertical="center"/>
    </xf>
    <xf numFmtId="171" fontId="41" fillId="2" borderId="169" xfId="11" applyNumberFormat="1" applyFont="1" applyFill="1" applyBorder="1" applyAlignment="1">
      <alignment horizontal="right" vertical="center"/>
    </xf>
    <xf numFmtId="171" fontId="41" fillId="2" borderId="173" xfId="11" applyNumberFormat="1" applyFont="1" applyFill="1" applyBorder="1" applyAlignment="1">
      <alignment horizontal="right" vertical="center"/>
    </xf>
    <xf numFmtId="171" fontId="42" fillId="2" borderId="169" xfId="11" applyNumberFormat="1" applyFont="1" applyFill="1" applyBorder="1" applyAlignment="1">
      <alignment horizontal="right" vertical="center"/>
    </xf>
    <xf numFmtId="171" fontId="41" fillId="2" borderId="175" xfId="10" applyNumberFormat="1" applyFont="1" applyFill="1" applyBorder="1" applyAlignment="1">
      <alignment horizontal="center" vertical="center"/>
    </xf>
    <xf numFmtId="4" fontId="12" fillId="2" borderId="0" xfId="10" applyNumberFormat="1" applyFill="1" applyAlignment="1">
      <alignment vertical="center"/>
    </xf>
    <xf numFmtId="10" fontId="47" fillId="2" borderId="0" xfId="3" applyNumberFormat="1" applyFont="1" applyFill="1" applyAlignment="1">
      <alignment vertical="center"/>
    </xf>
    <xf numFmtId="10" fontId="47" fillId="2" borderId="0" xfId="3" applyNumberFormat="1" applyFont="1" applyFill="1" applyAlignment="1">
      <alignment vertical="center" wrapText="1"/>
    </xf>
    <xf numFmtId="0" fontId="38" fillId="0" borderId="0" xfId="2" applyFont="1" applyAlignment="1">
      <alignment vertical="center" wrapText="1"/>
    </xf>
    <xf numFmtId="0" fontId="12" fillId="0" borderId="0" xfId="2" applyAlignment="1">
      <alignment vertical="center" wrapText="1"/>
    </xf>
    <xf numFmtId="171" fontId="41" fillId="2" borderId="170" xfId="11" applyNumberFormat="1" applyFont="1" applyFill="1" applyBorder="1" applyAlignment="1">
      <alignment horizontal="right" vertical="center"/>
    </xf>
    <xf numFmtId="171" fontId="41" fillId="2" borderId="172" xfId="11" applyNumberFormat="1" applyFont="1" applyFill="1" applyBorder="1" applyAlignment="1">
      <alignment horizontal="right" vertical="center"/>
    </xf>
    <xf numFmtId="171" fontId="42" fillId="2" borderId="172" xfId="11" applyNumberFormat="1" applyFont="1" applyFill="1" applyBorder="1" applyAlignment="1">
      <alignment horizontal="right" vertical="center"/>
    </xf>
    <xf numFmtId="3" fontId="12" fillId="2" borderId="68" xfId="2" applyNumberFormat="1" applyFill="1" applyBorder="1" applyAlignment="1">
      <alignment horizontal="right"/>
    </xf>
    <xf numFmtId="0" fontId="104" fillId="2" borderId="0" xfId="20" applyFont="1" applyFill="1"/>
    <xf numFmtId="0" fontId="10" fillId="14" borderId="109" xfId="20" applyFont="1" applyFill="1" applyBorder="1" applyAlignment="1">
      <alignment horizontal="center" vertical="center"/>
    </xf>
    <xf numFmtId="0" fontId="10" fillId="14" borderId="31" xfId="20" applyFont="1" applyFill="1" applyBorder="1" applyAlignment="1">
      <alignment horizontal="center" vertical="center"/>
    </xf>
    <xf numFmtId="0" fontId="103" fillId="0" borderId="0" xfId="0" applyFont="1"/>
    <xf numFmtId="0" fontId="8" fillId="0" borderId="0" xfId="0" applyFont="1"/>
    <xf numFmtId="0" fontId="46" fillId="2" borderId="113" xfId="20" applyFont="1" applyFill="1" applyBorder="1" applyAlignment="1">
      <alignment horizontal="center" vertical="center"/>
    </xf>
    <xf numFmtId="0" fontId="11" fillId="2" borderId="4" xfId="17" applyFont="1" applyFill="1" applyBorder="1" applyAlignment="1">
      <alignment horizontal="left" vertical="center"/>
    </xf>
    <xf numFmtId="181" fontId="46" fillId="2" borderId="113" xfId="20" applyNumberFormat="1" applyFont="1" applyFill="1" applyBorder="1" applyAlignment="1">
      <alignment horizontal="right" vertical="center"/>
    </xf>
    <xf numFmtId="181" fontId="32" fillId="2" borderId="130" xfId="20" applyNumberFormat="1" applyFont="1" applyFill="1" applyBorder="1" applyAlignment="1">
      <alignment horizontal="right" vertical="center"/>
    </xf>
    <xf numFmtId="0" fontId="11" fillId="2" borderId="7" xfId="17" applyFont="1" applyFill="1" applyBorder="1" applyAlignment="1">
      <alignment horizontal="left" vertical="center"/>
    </xf>
    <xf numFmtId="181" fontId="32" fillId="2" borderId="45" xfId="20" applyNumberFormat="1" applyFont="1" applyFill="1" applyBorder="1" applyAlignment="1">
      <alignment horizontal="right" vertical="center"/>
    </xf>
    <xf numFmtId="0" fontId="10" fillId="14" borderId="109" xfId="20" applyFont="1" applyFill="1" applyBorder="1" applyAlignment="1">
      <alignment horizontal="center" vertical="center" wrapText="1"/>
    </xf>
    <xf numFmtId="0" fontId="17" fillId="14" borderId="254" xfId="20" applyFont="1" applyFill="1" applyBorder="1" applyAlignment="1">
      <alignment horizontal="center" vertical="center"/>
    </xf>
    <xf numFmtId="0" fontId="17" fillId="14" borderId="255" xfId="20" applyFont="1" applyFill="1" applyBorder="1" applyAlignment="1">
      <alignment horizontal="center" vertical="center"/>
    </xf>
    <xf numFmtId="0" fontId="17" fillId="14" borderId="256" xfId="20" applyFont="1" applyFill="1" applyBorder="1" applyAlignment="1">
      <alignment horizontal="center" vertical="center"/>
    </xf>
    <xf numFmtId="0" fontId="17" fillId="14" borderId="257" xfId="2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 indent="1"/>
    </xf>
    <xf numFmtId="0" fontId="17" fillId="14" borderId="23" xfId="2" applyFont="1" applyFill="1" applyBorder="1" applyAlignment="1">
      <alignment horizontal="center"/>
    </xf>
    <xf numFmtId="0" fontId="17" fillId="14" borderId="24" xfId="2" applyFont="1" applyFill="1" applyBorder="1" applyAlignment="1">
      <alignment horizontal="center"/>
    </xf>
    <xf numFmtId="0" fontId="17" fillId="14" borderId="25" xfId="2" applyFont="1" applyFill="1" applyBorder="1" applyAlignment="1">
      <alignment horizontal="center"/>
    </xf>
    <xf numFmtId="0" fontId="17" fillId="14" borderId="30" xfId="2" applyFont="1" applyFill="1" applyBorder="1" applyAlignment="1">
      <alignment horizontal="center"/>
    </xf>
    <xf numFmtId="0" fontId="17" fillId="14" borderId="31" xfId="2" applyFont="1" applyFill="1" applyBorder="1" applyAlignment="1">
      <alignment horizontal="center"/>
    </xf>
    <xf numFmtId="0" fontId="17" fillId="14" borderId="32" xfId="2" applyFont="1" applyFill="1" applyBorder="1" applyAlignment="1">
      <alignment horizontal="center"/>
    </xf>
    <xf numFmtId="0" fontId="23" fillId="14" borderId="60" xfId="2" applyFont="1" applyFill="1" applyBorder="1" applyAlignment="1">
      <alignment horizontal="center" vertical="center"/>
    </xf>
    <xf numFmtId="0" fontId="23" fillId="14" borderId="64" xfId="2" applyFont="1" applyFill="1" applyBorder="1" applyAlignment="1">
      <alignment horizontal="center" vertical="center"/>
    </xf>
    <xf numFmtId="0" fontId="23" fillId="14" borderId="67" xfId="2" applyFont="1" applyFill="1" applyBorder="1" applyAlignment="1">
      <alignment horizontal="center" vertical="center"/>
    </xf>
    <xf numFmtId="0" fontId="17" fillId="14" borderId="63" xfId="2" applyFont="1" applyFill="1" applyBorder="1" applyAlignment="1">
      <alignment horizontal="center"/>
    </xf>
    <xf numFmtId="0" fontId="18" fillId="14" borderId="60" xfId="2" applyFont="1" applyFill="1" applyBorder="1" applyAlignment="1">
      <alignment horizontal="center" vertical="center"/>
    </xf>
    <xf numFmtId="0" fontId="18" fillId="14" borderId="67" xfId="2" applyFont="1" applyFill="1" applyBorder="1" applyAlignment="1">
      <alignment horizontal="center" vertical="center"/>
    </xf>
    <xf numFmtId="0" fontId="18" fillId="14" borderId="62" xfId="2" applyFont="1" applyFill="1" applyBorder="1" applyAlignment="1">
      <alignment horizontal="center" vertical="center"/>
    </xf>
    <xf numFmtId="0" fontId="18" fillId="14" borderId="39" xfId="2" applyFont="1" applyFill="1" applyBorder="1" applyAlignment="1">
      <alignment horizontal="center" vertical="center"/>
    </xf>
    <xf numFmtId="0" fontId="18" fillId="14" borderId="63" xfId="2" applyFont="1" applyFill="1" applyBorder="1" applyAlignment="1">
      <alignment horizontal="center"/>
    </xf>
    <xf numFmtId="0" fontId="18" fillId="14" borderId="25" xfId="2" applyFont="1" applyFill="1" applyBorder="1" applyAlignment="1">
      <alignment horizontal="center"/>
    </xf>
    <xf numFmtId="0" fontId="18" fillId="14" borderId="24" xfId="2" applyFont="1" applyFill="1" applyBorder="1" applyAlignment="1">
      <alignment horizontal="center"/>
    </xf>
    <xf numFmtId="0" fontId="18" fillId="14" borderId="63" xfId="2" applyFont="1" applyFill="1" applyBorder="1" applyAlignment="1">
      <alignment horizontal="center" vertical="center"/>
    </xf>
    <xf numFmtId="0" fontId="18" fillId="14" borderId="106" xfId="2" applyFont="1" applyFill="1" applyBorder="1" applyAlignment="1">
      <alignment horizontal="center" vertical="center"/>
    </xf>
    <xf numFmtId="0" fontId="18" fillId="14" borderId="24" xfId="2" applyFont="1" applyFill="1" applyBorder="1" applyAlignment="1">
      <alignment horizontal="center" vertical="center"/>
    </xf>
    <xf numFmtId="0" fontId="18" fillId="14" borderId="60" xfId="6" applyFont="1" applyFill="1" applyBorder="1" applyAlignment="1">
      <alignment horizontal="center" vertical="center"/>
    </xf>
    <xf numFmtId="0" fontId="18" fillId="14" borderId="67" xfId="6" applyFont="1" applyFill="1" applyBorder="1" applyAlignment="1">
      <alignment horizontal="center" vertical="center"/>
    </xf>
    <xf numFmtId="0" fontId="18" fillId="14" borderId="62" xfId="6" applyFont="1" applyFill="1" applyBorder="1" applyAlignment="1">
      <alignment horizontal="center" vertical="center"/>
    </xf>
    <xf numFmtId="0" fontId="18" fillId="14" borderId="39" xfId="6" applyFont="1" applyFill="1" applyBorder="1" applyAlignment="1">
      <alignment horizontal="center" vertical="center"/>
    </xf>
    <xf numFmtId="0" fontId="18" fillId="14" borderId="62" xfId="6" applyFont="1" applyFill="1" applyBorder="1" applyAlignment="1">
      <alignment horizontal="center" vertical="center" wrapText="1"/>
    </xf>
    <xf numFmtId="0" fontId="14" fillId="2" borderId="121" xfId="5" applyFont="1" applyFill="1" applyBorder="1" applyAlignment="1">
      <alignment horizontal="center"/>
    </xf>
    <xf numFmtId="0" fontId="14" fillId="2" borderId="122" xfId="5" applyFont="1" applyFill="1" applyBorder="1" applyAlignment="1">
      <alignment horizontal="center"/>
    </xf>
    <xf numFmtId="0" fontId="14" fillId="2" borderId="123" xfId="5" applyFont="1" applyFill="1" applyBorder="1" applyAlignment="1">
      <alignment horizontal="center"/>
    </xf>
    <xf numFmtId="0" fontId="14" fillId="2" borderId="121" xfId="5" applyFont="1" applyFill="1" applyBorder="1" applyAlignment="1">
      <alignment horizontal="center" vertical="center"/>
    </xf>
    <xf numFmtId="0" fontId="14" fillId="2" borderId="122" xfId="5" applyFont="1" applyFill="1" applyBorder="1" applyAlignment="1">
      <alignment horizontal="center" vertical="center"/>
    </xf>
    <xf numFmtId="0" fontId="14" fillId="2" borderId="123" xfId="5" applyFont="1" applyFill="1" applyBorder="1" applyAlignment="1">
      <alignment horizontal="center" vertical="center"/>
    </xf>
    <xf numFmtId="0" fontId="12" fillId="2" borderId="61" xfId="5" applyFill="1" applyBorder="1" applyAlignment="1">
      <alignment horizontal="left" vertical="center" wrapText="1"/>
    </xf>
    <xf numFmtId="0" fontId="14" fillId="0" borderId="121" xfId="5" applyFont="1" applyBorder="1" applyAlignment="1">
      <alignment horizontal="center"/>
    </xf>
    <xf numFmtId="0" fontId="14" fillId="0" borderId="122" xfId="5" applyFont="1" applyBorder="1" applyAlignment="1">
      <alignment horizontal="center"/>
    </xf>
    <xf numFmtId="0" fontId="14" fillId="0" borderId="123" xfId="5" applyFont="1" applyBorder="1" applyAlignment="1">
      <alignment horizontal="center"/>
    </xf>
    <xf numFmtId="0" fontId="14" fillId="0" borderId="57" xfId="5" applyFont="1" applyBorder="1" applyAlignment="1">
      <alignment horizontal="center"/>
    </xf>
    <xf numFmtId="0" fontId="6" fillId="2" borderId="121" xfId="5" applyFont="1" applyFill="1" applyBorder="1" applyAlignment="1">
      <alignment horizontal="center" vertical="center"/>
    </xf>
    <xf numFmtId="0" fontId="6" fillId="2" borderId="122" xfId="5" applyFont="1" applyFill="1" applyBorder="1" applyAlignment="1">
      <alignment horizontal="center" vertical="center"/>
    </xf>
    <xf numFmtId="0" fontId="6" fillId="2" borderId="123" xfId="5" applyFont="1" applyFill="1" applyBorder="1" applyAlignment="1">
      <alignment horizontal="center" vertical="center"/>
    </xf>
    <xf numFmtId="0" fontId="6" fillId="0" borderId="121" xfId="5" applyFont="1" applyBorder="1" applyAlignment="1">
      <alignment horizontal="center" vertical="center"/>
    </xf>
    <xf numFmtId="0" fontId="6" fillId="0" borderId="122" xfId="5" applyFont="1" applyBorder="1" applyAlignment="1">
      <alignment horizontal="center" vertical="center"/>
    </xf>
    <xf numFmtId="0" fontId="6" fillId="0" borderId="123" xfId="5" applyFont="1" applyBorder="1" applyAlignment="1">
      <alignment horizontal="center" vertical="center"/>
    </xf>
    <xf numFmtId="0" fontId="10" fillId="14" borderId="91" xfId="5" applyFont="1" applyFill="1" applyBorder="1" applyAlignment="1">
      <alignment horizontal="center" vertical="center"/>
    </xf>
    <xf numFmtId="0" fontId="10" fillId="14" borderId="90" xfId="5" applyFont="1" applyFill="1" applyBorder="1" applyAlignment="1">
      <alignment horizontal="center" vertical="center"/>
    </xf>
    <xf numFmtId="0" fontId="5" fillId="2" borderId="30" xfId="5" applyFont="1" applyFill="1" applyBorder="1" applyAlignment="1">
      <alignment horizontal="left" vertical="center" wrapText="1"/>
    </xf>
    <xf numFmtId="0" fontId="5" fillId="2" borderId="388" xfId="5" applyFont="1" applyFill="1" applyBorder="1" applyAlignment="1">
      <alignment horizontal="left" vertical="center" wrapText="1"/>
    </xf>
    <xf numFmtId="0" fontId="6" fillId="2" borderId="121" xfId="5" applyFont="1" applyFill="1" applyBorder="1" applyAlignment="1">
      <alignment horizontal="center"/>
    </xf>
    <xf numFmtId="0" fontId="6" fillId="2" borderId="122" xfId="5" applyFont="1" applyFill="1" applyBorder="1" applyAlignment="1">
      <alignment horizontal="center"/>
    </xf>
    <xf numFmtId="0" fontId="6" fillId="2" borderId="123" xfId="5" applyFont="1" applyFill="1" applyBorder="1" applyAlignment="1">
      <alignment horizontal="center"/>
    </xf>
    <xf numFmtId="0" fontId="6" fillId="0" borderId="121" xfId="5" applyFont="1" applyBorder="1" applyAlignment="1">
      <alignment horizontal="right" vertical="center"/>
    </xf>
    <xf numFmtId="0" fontId="6" fillId="0" borderId="122" xfId="5" applyFont="1" applyBorder="1" applyAlignment="1">
      <alignment horizontal="right" vertical="center"/>
    </xf>
    <xf numFmtId="0" fontId="6" fillId="0" borderId="123" xfId="5" applyFont="1" applyBorder="1" applyAlignment="1">
      <alignment horizontal="right" vertical="center"/>
    </xf>
    <xf numFmtId="0" fontId="6" fillId="2" borderId="121" xfId="5" applyFont="1" applyFill="1" applyBorder="1" applyAlignment="1">
      <alignment horizontal="right" vertical="center"/>
    </xf>
    <xf numFmtId="0" fontId="6" fillId="2" borderId="122" xfId="5" applyFont="1" applyFill="1" applyBorder="1" applyAlignment="1">
      <alignment horizontal="right" vertical="center"/>
    </xf>
    <xf numFmtId="0" fontId="6" fillId="2" borderId="123" xfId="5" applyFont="1" applyFill="1" applyBorder="1" applyAlignment="1">
      <alignment horizontal="right" vertical="center"/>
    </xf>
    <xf numFmtId="168" fontId="14" fillId="2" borderId="68" xfId="2" applyNumberFormat="1" applyFont="1" applyFill="1" applyBorder="1" applyAlignment="1">
      <alignment horizontal="center"/>
    </xf>
    <xf numFmtId="168" fontId="14" fillId="2" borderId="105" xfId="2" applyNumberFormat="1" applyFont="1" applyFill="1" applyBorder="1" applyAlignment="1">
      <alignment horizontal="center"/>
    </xf>
    <xf numFmtId="168" fontId="26" fillId="2" borderId="66" xfId="2" applyNumberFormat="1" applyFont="1" applyFill="1" applyBorder="1" applyAlignment="1">
      <alignment horizontal="right" indent="3"/>
    </xf>
    <xf numFmtId="168" fontId="26" fillId="2" borderId="136" xfId="2" applyNumberFormat="1" applyFont="1" applyFill="1" applyBorder="1" applyAlignment="1">
      <alignment horizontal="right" indent="3"/>
    </xf>
    <xf numFmtId="9" fontId="34" fillId="2" borderId="38" xfId="3" applyFont="1" applyFill="1" applyBorder="1" applyAlignment="1">
      <alignment horizontal="center"/>
    </xf>
    <xf numFmtId="9" fontId="34" fillId="2" borderId="57" xfId="3" applyFont="1" applyFill="1" applyBorder="1" applyAlignment="1">
      <alignment horizontal="center"/>
    </xf>
    <xf numFmtId="0" fontId="12" fillId="0" borderId="304" xfId="2" applyBorder="1" applyAlignment="1">
      <alignment horizontal="right" indent="2"/>
    </xf>
    <xf numFmtId="0" fontId="12" fillId="0" borderId="306" xfId="2" applyBorder="1" applyAlignment="1">
      <alignment horizontal="right" indent="2"/>
    </xf>
    <xf numFmtId="9" fontId="34" fillId="2" borderId="101" xfId="3" applyFont="1" applyFill="1" applyBorder="1" applyAlignment="1">
      <alignment horizontal="center"/>
    </xf>
    <xf numFmtId="9" fontId="34" fillId="2" borderId="160" xfId="3" applyFont="1" applyFill="1" applyBorder="1" applyAlignment="1">
      <alignment horizontal="center"/>
    </xf>
    <xf numFmtId="0" fontId="12" fillId="0" borderId="381" xfId="2" applyBorder="1" applyAlignment="1">
      <alignment horizontal="right" indent="2"/>
    </xf>
    <xf numFmtId="0" fontId="12" fillId="0" borderId="382" xfId="2" applyBorder="1" applyAlignment="1">
      <alignment horizontal="right" indent="2"/>
    </xf>
    <xf numFmtId="3" fontId="12" fillId="0" borderId="68" xfId="2" applyNumberFormat="1" applyBorder="1" applyAlignment="1">
      <alignment horizontal="right" indent="2"/>
    </xf>
    <xf numFmtId="3" fontId="12" fillId="0" borderId="105" xfId="2" applyNumberFormat="1" applyBorder="1" applyAlignment="1">
      <alignment horizontal="right" indent="2"/>
    </xf>
    <xf numFmtId="168" fontId="14" fillId="2" borderId="68" xfId="2" applyNumberFormat="1" applyFont="1" applyFill="1" applyBorder="1" applyAlignment="1">
      <alignment horizontal="right" indent="3"/>
    </xf>
    <xf numFmtId="168" fontId="14" fillId="2" borderId="28" xfId="2" applyNumberFormat="1" applyFont="1" applyFill="1" applyBorder="1" applyAlignment="1">
      <alignment horizontal="right" indent="3"/>
    </xf>
    <xf numFmtId="0" fontId="12" fillId="0" borderId="304" xfId="2" applyBorder="1" applyAlignment="1">
      <alignment horizontal="center"/>
    </xf>
    <xf numFmtId="0" fontId="12" fillId="0" borderId="306" xfId="2" applyBorder="1" applyAlignment="1">
      <alignment horizontal="center"/>
    </xf>
    <xf numFmtId="0" fontId="18" fillId="14" borderId="154" xfId="2" applyFont="1" applyFill="1" applyBorder="1" applyAlignment="1">
      <alignment horizontal="center" vertical="center"/>
    </xf>
    <xf numFmtId="0" fontId="18" fillId="14" borderId="143" xfId="2" applyFont="1" applyFill="1" applyBorder="1" applyAlignment="1">
      <alignment horizontal="center" vertical="center"/>
    </xf>
    <xf numFmtId="0" fontId="18" fillId="14" borderId="155" xfId="2" applyFont="1" applyFill="1" applyBorder="1" applyAlignment="1">
      <alignment horizontal="center" vertical="center"/>
    </xf>
    <xf numFmtId="0" fontId="18" fillId="14" borderId="156" xfId="2" applyFont="1" applyFill="1" applyBorder="1" applyAlignment="1">
      <alignment horizontal="center" vertical="center"/>
    </xf>
    <xf numFmtId="0" fontId="18" fillId="14" borderId="158" xfId="2" applyFont="1" applyFill="1" applyBorder="1" applyAlignment="1">
      <alignment horizontal="center" vertical="center"/>
    </xf>
    <xf numFmtId="0" fontId="18" fillId="14" borderId="159" xfId="2" applyFont="1" applyFill="1" applyBorder="1" applyAlignment="1">
      <alignment horizontal="center" vertical="center"/>
    </xf>
    <xf numFmtId="0" fontId="18" fillId="14" borderId="22" xfId="2" applyFont="1" applyFill="1" applyBorder="1" applyAlignment="1">
      <alignment horizontal="center" vertical="center"/>
    </xf>
    <xf numFmtId="0" fontId="18" fillId="14" borderId="35" xfId="2" applyFont="1" applyFill="1" applyBorder="1" applyAlignment="1">
      <alignment horizontal="center" vertical="center"/>
    </xf>
    <xf numFmtId="0" fontId="12" fillId="0" borderId="91" xfId="2" applyBorder="1" applyAlignment="1">
      <alignment horizontal="center"/>
    </xf>
    <xf numFmtId="0" fontId="12" fillId="0" borderId="90" xfId="2" applyBorder="1" applyAlignment="1">
      <alignment horizontal="center"/>
    </xf>
    <xf numFmtId="0" fontId="18" fillId="14" borderId="140" xfId="2" applyFont="1" applyFill="1" applyBorder="1" applyAlignment="1">
      <alignment horizontal="center" vertical="center"/>
    </xf>
    <xf numFmtId="0" fontId="18" fillId="14" borderId="141" xfId="2" applyFont="1" applyFill="1" applyBorder="1" applyAlignment="1">
      <alignment horizontal="center" vertical="center"/>
    </xf>
    <xf numFmtId="0" fontId="18" fillId="14" borderId="144" xfId="2" applyFont="1" applyFill="1" applyBorder="1" applyAlignment="1">
      <alignment horizontal="center" vertical="center"/>
    </xf>
    <xf numFmtId="0" fontId="42" fillId="2" borderId="166" xfId="10" applyFont="1" applyFill="1" applyBorder="1" applyAlignment="1">
      <alignment horizontal="center" vertical="center"/>
    </xf>
    <xf numFmtId="0" fontId="42" fillId="2" borderId="167" xfId="10" applyFont="1" applyFill="1" applyBorder="1" applyAlignment="1">
      <alignment horizontal="center" vertical="center"/>
    </xf>
    <xf numFmtId="0" fontId="42" fillId="2" borderId="304" xfId="10" applyFont="1" applyFill="1" applyBorder="1" applyAlignment="1">
      <alignment horizontal="center" vertical="center"/>
    </xf>
    <xf numFmtId="0" fontId="42" fillId="2" borderId="306" xfId="10" applyFont="1" applyFill="1" applyBorder="1" applyAlignment="1">
      <alignment horizontal="center" vertical="center"/>
    </xf>
    <xf numFmtId="171" fontId="32" fillId="2" borderId="30" xfId="11" applyNumberFormat="1" applyFont="1" applyFill="1" applyBorder="1" applyAlignment="1">
      <alignment horizontal="center" vertical="center"/>
    </xf>
    <xf numFmtId="171" fontId="32" fillId="2" borderId="386" xfId="11" applyNumberFormat="1" applyFont="1" applyFill="1" applyBorder="1" applyAlignment="1">
      <alignment horizontal="center" vertical="center"/>
    </xf>
    <xf numFmtId="171" fontId="32" fillId="2" borderId="388" xfId="11" applyNumberFormat="1" applyFont="1" applyFill="1" applyBorder="1" applyAlignment="1">
      <alignment horizontal="center" vertical="center"/>
    </xf>
    <xf numFmtId="171" fontId="32" fillId="2" borderId="174" xfId="11" applyNumberFormat="1" applyFont="1" applyFill="1" applyBorder="1" applyAlignment="1">
      <alignment horizontal="center" vertical="center"/>
    </xf>
    <xf numFmtId="0" fontId="18" fillId="14" borderId="66" xfId="10" applyFont="1" applyFill="1" applyBorder="1" applyAlignment="1">
      <alignment horizontal="center" vertical="center"/>
    </xf>
    <xf numFmtId="0" fontId="18" fillId="14" borderId="161" xfId="10" applyFont="1" applyFill="1" applyBorder="1" applyAlignment="1">
      <alignment horizontal="center" vertical="center"/>
    </xf>
    <xf numFmtId="0" fontId="18" fillId="14" borderId="162" xfId="10" applyFont="1" applyFill="1" applyBorder="1" applyAlignment="1">
      <alignment horizontal="center" vertical="center"/>
    </xf>
    <xf numFmtId="0" fontId="18" fillId="14" borderId="112" xfId="10" applyFont="1" applyFill="1" applyBorder="1" applyAlignment="1">
      <alignment horizontal="center" vertical="center"/>
    </xf>
    <xf numFmtId="0" fontId="18" fillId="14" borderId="116" xfId="10" applyFont="1" applyFill="1" applyBorder="1" applyAlignment="1">
      <alignment horizontal="center" vertical="center"/>
    </xf>
    <xf numFmtId="0" fontId="18" fillId="14" borderId="30" xfId="10" applyFont="1" applyFill="1" applyBorder="1" applyAlignment="1">
      <alignment horizontal="center" vertical="center"/>
    </xf>
    <xf numFmtId="0" fontId="18" fillId="14" borderId="31" xfId="10" applyFont="1" applyFill="1" applyBorder="1" applyAlignment="1">
      <alignment horizontal="center" vertical="center"/>
    </xf>
    <xf numFmtId="0" fontId="18" fillId="14" borderId="129" xfId="10" applyFont="1" applyFill="1" applyBorder="1" applyAlignment="1">
      <alignment horizontal="center" vertical="center"/>
    </xf>
    <xf numFmtId="0" fontId="18" fillId="14" borderId="109" xfId="10" applyFont="1" applyFill="1" applyBorder="1" applyAlignment="1">
      <alignment horizontal="center" vertical="center"/>
    </xf>
    <xf numFmtId="0" fontId="10" fillId="14" borderId="161" xfId="2" applyFont="1" applyFill="1" applyBorder="1" applyAlignment="1">
      <alignment horizontal="center" vertical="center"/>
    </xf>
    <xf numFmtId="0" fontId="33" fillId="2" borderId="166" xfId="2" applyFont="1" applyFill="1" applyBorder="1" applyAlignment="1">
      <alignment horizontal="center" vertical="center"/>
    </xf>
    <xf numFmtId="0" fontId="33" fillId="2" borderId="167" xfId="2" applyFont="1" applyFill="1" applyBorder="1" applyAlignment="1">
      <alignment horizontal="center" vertical="center"/>
    </xf>
    <xf numFmtId="0" fontId="33" fillId="2" borderId="101" xfId="2" applyFont="1" applyFill="1" applyBorder="1" applyAlignment="1">
      <alignment horizontal="center" vertical="center"/>
    </xf>
    <xf numFmtId="0" fontId="33" fillId="2" borderId="102" xfId="2" applyFont="1" applyFill="1" applyBorder="1" applyAlignment="1">
      <alignment horizontal="center" vertical="center"/>
    </xf>
    <xf numFmtId="0" fontId="10" fillId="14" borderId="112" xfId="2" applyFont="1" applyFill="1" applyBorder="1" applyAlignment="1">
      <alignment horizontal="center" vertical="center"/>
    </xf>
    <xf numFmtId="0" fontId="10" fillId="14" borderId="116" xfId="2" applyFont="1" applyFill="1" applyBorder="1" applyAlignment="1">
      <alignment horizontal="center" vertical="center"/>
    </xf>
    <xf numFmtId="0" fontId="10" fillId="14" borderId="129" xfId="2" applyFont="1" applyFill="1" applyBorder="1" applyAlignment="1">
      <alignment horizontal="center" vertical="center"/>
    </xf>
    <xf numFmtId="0" fontId="10" fillId="14" borderId="109" xfId="2" applyFont="1" applyFill="1" applyBorder="1" applyAlignment="1">
      <alignment horizontal="center" vertical="center"/>
    </xf>
    <xf numFmtId="171" fontId="33" fillId="2" borderId="30" xfId="14" applyNumberFormat="1" applyFont="1" applyFill="1" applyBorder="1" applyAlignment="1">
      <alignment horizontal="center" vertical="center"/>
    </xf>
    <xf numFmtId="171" fontId="33" fillId="2" borderId="129" xfId="14" applyNumberFormat="1" applyFont="1" applyFill="1" applyBorder="1" applyAlignment="1">
      <alignment horizontal="center" vertical="center"/>
    </xf>
    <xf numFmtId="171" fontId="33" fillId="2" borderId="174" xfId="14" applyNumberFormat="1" applyFont="1" applyFill="1" applyBorder="1" applyAlignment="1">
      <alignment horizontal="center" vertical="center"/>
    </xf>
    <xf numFmtId="0" fontId="17" fillId="14" borderId="185" xfId="12" applyFont="1" applyFill="1" applyBorder="1" applyAlignment="1">
      <alignment horizontal="center" vertical="center"/>
    </xf>
    <xf numFmtId="0" fontId="17" fillId="14" borderId="186" xfId="12" applyFont="1" applyFill="1" applyBorder="1" applyAlignment="1">
      <alignment horizontal="center" vertical="center"/>
    </xf>
    <xf numFmtId="0" fontId="17" fillId="14" borderId="191" xfId="12" applyFont="1" applyFill="1" applyBorder="1" applyAlignment="1">
      <alignment horizontal="center" vertical="center"/>
    </xf>
    <xf numFmtId="0" fontId="17" fillId="14" borderId="192" xfId="12" applyFont="1" applyFill="1" applyBorder="1" applyAlignment="1">
      <alignment horizontal="center" vertical="center"/>
    </xf>
    <xf numFmtId="0" fontId="17" fillId="14" borderId="187" xfId="12" applyFont="1" applyFill="1" applyBorder="1" applyAlignment="1">
      <alignment horizontal="center" vertical="center"/>
    </xf>
    <xf numFmtId="0" fontId="17" fillId="14" borderId="188" xfId="12" applyFont="1" applyFill="1" applyBorder="1" applyAlignment="1">
      <alignment horizontal="center" vertical="center"/>
    </xf>
    <xf numFmtId="0" fontId="17" fillId="14" borderId="189" xfId="12" applyFont="1" applyFill="1" applyBorder="1" applyAlignment="1">
      <alignment horizontal="center" vertical="center"/>
    </xf>
    <xf numFmtId="171" fontId="33" fillId="2" borderId="202" xfId="14" applyNumberFormat="1" applyFont="1" applyFill="1" applyBorder="1" applyAlignment="1">
      <alignment horizontal="center" vertical="center"/>
    </xf>
    <xf numFmtId="171" fontId="33" fillId="2" borderId="203" xfId="14" applyNumberFormat="1" applyFont="1" applyFill="1" applyBorder="1" applyAlignment="1">
      <alignment horizontal="center" vertical="center"/>
    </xf>
    <xf numFmtId="171" fontId="33" fillId="2" borderId="201" xfId="14" applyNumberFormat="1" applyFont="1" applyFill="1" applyBorder="1" applyAlignment="1">
      <alignment horizontal="center" vertical="center"/>
    </xf>
    <xf numFmtId="171" fontId="33" fillId="2" borderId="204" xfId="14" applyNumberFormat="1" applyFont="1" applyFill="1" applyBorder="1" applyAlignment="1">
      <alignment horizontal="center" vertical="center"/>
    </xf>
    <xf numFmtId="171" fontId="33" fillId="2" borderId="205" xfId="14" applyNumberFormat="1" applyFont="1" applyFill="1" applyBorder="1" applyAlignment="1">
      <alignment horizontal="center" vertical="center"/>
    </xf>
    <xf numFmtId="3" fontId="12" fillId="2" borderId="68" xfId="2" applyNumberFormat="1" applyFill="1" applyBorder="1" applyAlignment="1">
      <alignment horizontal="right"/>
    </xf>
    <xf numFmtId="3" fontId="12" fillId="2" borderId="216" xfId="2" applyNumberFormat="1" applyFill="1" applyBorder="1" applyAlignment="1">
      <alignment horizontal="right"/>
    </xf>
    <xf numFmtId="168" fontId="14" fillId="2" borderId="217" xfId="2" applyNumberFormat="1" applyFont="1" applyFill="1" applyBorder="1" applyAlignment="1">
      <alignment horizontal="right"/>
    </xf>
    <xf numFmtId="168" fontId="14" fillId="2" borderId="28" xfId="2" applyNumberFormat="1" applyFont="1" applyFill="1" applyBorder="1" applyAlignment="1">
      <alignment horizontal="right"/>
    </xf>
    <xf numFmtId="168" fontId="14" fillId="2" borderId="216" xfId="2" applyNumberFormat="1" applyFont="1" applyFill="1" applyBorder="1" applyAlignment="1">
      <alignment horizontal="center"/>
    </xf>
    <xf numFmtId="168" fontId="14" fillId="2" borderId="217" xfId="2" applyNumberFormat="1" applyFont="1" applyFill="1" applyBorder="1" applyAlignment="1">
      <alignment horizontal="center"/>
    </xf>
    <xf numFmtId="168" fontId="14" fillId="2" borderId="28" xfId="2" applyNumberFormat="1" applyFont="1" applyFill="1" applyBorder="1" applyAlignment="1">
      <alignment horizontal="center"/>
    </xf>
    <xf numFmtId="9" fontId="34" fillId="2" borderId="219" xfId="3" applyFont="1" applyFill="1" applyBorder="1" applyAlignment="1">
      <alignment horizontal="center"/>
    </xf>
    <xf numFmtId="0" fontId="12" fillId="2" borderId="220" xfId="2" applyFill="1" applyBorder="1" applyAlignment="1">
      <alignment horizontal="center"/>
    </xf>
    <xf numFmtId="0" fontId="12" fillId="2" borderId="35" xfId="2" applyFill="1" applyBorder="1" applyAlignment="1">
      <alignment horizontal="center"/>
    </xf>
    <xf numFmtId="9" fontId="34" fillId="2" borderId="68" xfId="3" applyFont="1" applyFill="1" applyBorder="1" applyAlignment="1">
      <alignment horizontal="right"/>
    </xf>
    <xf numFmtId="9" fontId="34" fillId="2" borderId="216" xfId="3" applyFont="1" applyFill="1" applyBorder="1" applyAlignment="1">
      <alignment horizontal="right"/>
    </xf>
    <xf numFmtId="9" fontId="34" fillId="2" borderId="217" xfId="3" applyFont="1" applyFill="1" applyBorder="1" applyAlignment="1">
      <alignment horizontal="right"/>
    </xf>
    <xf numFmtId="9" fontId="34" fillId="2" borderId="28" xfId="3" applyFont="1" applyFill="1" applyBorder="1" applyAlignment="1">
      <alignment horizontal="right"/>
    </xf>
    <xf numFmtId="9" fontId="34" fillId="2" borderId="95" xfId="3" applyFont="1" applyFill="1" applyBorder="1" applyAlignment="1">
      <alignment horizontal="right"/>
    </xf>
    <xf numFmtId="9" fontId="34" fillId="2" borderId="97" xfId="3" applyFont="1" applyFill="1" applyBorder="1" applyAlignment="1">
      <alignment horizontal="right"/>
    </xf>
    <xf numFmtId="9" fontId="34" fillId="2" borderId="218" xfId="3" applyFont="1" applyFill="1" applyBorder="1" applyAlignment="1">
      <alignment horizontal="right"/>
    </xf>
    <xf numFmtId="9" fontId="34" fillId="2" borderId="99" xfId="3" applyFont="1" applyFill="1" applyBorder="1" applyAlignment="1">
      <alignment horizontal="right"/>
    </xf>
    <xf numFmtId="0" fontId="18" fillId="14" borderId="116" xfId="2" applyFont="1" applyFill="1" applyBorder="1" applyAlignment="1">
      <alignment horizontal="center" vertical="center"/>
    </xf>
    <xf numFmtId="0" fontId="18" fillId="14" borderId="206" xfId="2" applyFont="1" applyFill="1" applyBorder="1" applyAlignment="1">
      <alignment horizontal="center" vertical="center"/>
    </xf>
    <xf numFmtId="0" fontId="18" fillId="14" borderId="208" xfId="2" applyFont="1" applyFill="1" applyBorder="1" applyAlignment="1">
      <alignment horizontal="center" vertical="center"/>
    </xf>
    <xf numFmtId="0" fontId="18" fillId="14" borderId="207" xfId="2" applyFont="1" applyFill="1" applyBorder="1" applyAlignment="1">
      <alignment horizontal="center" vertical="center"/>
    </xf>
    <xf numFmtId="0" fontId="18" fillId="14" borderId="209" xfId="2" applyFont="1" applyFill="1" applyBorder="1" applyAlignment="1">
      <alignment horizontal="center" vertical="center"/>
    </xf>
    <xf numFmtId="0" fontId="18" fillId="14" borderId="91" xfId="2" applyFont="1" applyFill="1" applyBorder="1" applyAlignment="1">
      <alignment horizontal="center" vertical="center"/>
    </xf>
    <xf numFmtId="0" fontId="18" fillId="14" borderId="101" xfId="2" applyFont="1" applyFill="1" applyBorder="1" applyAlignment="1">
      <alignment horizontal="center" vertical="center"/>
    </xf>
    <xf numFmtId="0" fontId="18" fillId="14" borderId="92" xfId="2" applyFont="1" applyFill="1" applyBorder="1" applyAlignment="1">
      <alignment horizontal="center" vertical="center"/>
    </xf>
    <xf numFmtId="0" fontId="18" fillId="14" borderId="214" xfId="2" applyFont="1" applyFill="1" applyBorder="1" applyAlignment="1">
      <alignment horizontal="center" vertical="center"/>
    </xf>
    <xf numFmtId="0" fontId="18" fillId="14" borderId="213" xfId="2" applyFont="1" applyFill="1" applyBorder="1" applyAlignment="1">
      <alignment horizontal="center" vertical="center"/>
    </xf>
    <xf numFmtId="0" fontId="18" fillId="14" borderId="215" xfId="2" applyFont="1" applyFill="1" applyBorder="1" applyAlignment="1">
      <alignment horizontal="center" vertical="center"/>
    </xf>
    <xf numFmtId="0" fontId="18" fillId="14" borderId="160" xfId="2" applyFont="1" applyFill="1" applyBorder="1" applyAlignment="1">
      <alignment horizontal="center" vertical="center"/>
    </xf>
    <xf numFmtId="0" fontId="12" fillId="0" borderId="66" xfId="2" applyBorder="1" applyAlignment="1">
      <alignment horizontal="center"/>
    </xf>
    <xf numFmtId="0" fontId="12" fillId="0" borderId="162" xfId="2" applyBorder="1" applyAlignment="1">
      <alignment horizontal="center"/>
    </xf>
    <xf numFmtId="0" fontId="12" fillId="2" borderId="175" xfId="2" applyFill="1" applyBorder="1" applyAlignment="1">
      <alignment horizontal="center"/>
    </xf>
    <xf numFmtId="0" fontId="12" fillId="2" borderId="136" xfId="2" applyFill="1" applyBorder="1" applyAlignment="1">
      <alignment horizontal="center"/>
    </xf>
    <xf numFmtId="0" fontId="18" fillId="14" borderId="108" xfId="2" applyFont="1" applyFill="1" applyBorder="1" applyAlignment="1">
      <alignment horizontal="center" vertical="center" wrapText="1"/>
    </xf>
    <xf numFmtId="0" fontId="18" fillId="14" borderId="36" xfId="2" applyFont="1" applyFill="1" applyBorder="1" applyAlignment="1">
      <alignment horizontal="center" vertical="center" wrapText="1"/>
    </xf>
    <xf numFmtId="0" fontId="18" fillId="14" borderId="25" xfId="2" applyFont="1" applyFill="1" applyBorder="1" applyAlignment="1">
      <alignment horizontal="center" vertical="center"/>
    </xf>
    <xf numFmtId="4" fontId="33" fillId="2" borderId="30" xfId="16" applyNumberFormat="1" applyFont="1" applyFill="1" applyBorder="1" applyAlignment="1">
      <alignment horizontal="center" vertical="center"/>
    </xf>
    <xf numFmtId="4" fontId="33" fillId="2" borderId="129" xfId="16" applyNumberFormat="1" applyFont="1" applyFill="1" applyBorder="1" applyAlignment="1">
      <alignment horizontal="center" vertical="center"/>
    </xf>
    <xf numFmtId="4" fontId="14" fillId="2" borderId="129" xfId="2" applyNumberFormat="1" applyFont="1" applyFill="1" applyBorder="1" applyAlignment="1">
      <alignment horizontal="center" vertical="center"/>
    </xf>
    <xf numFmtId="171" fontId="33" fillId="2" borderId="31" xfId="16" applyNumberFormat="1" applyFont="1" applyFill="1" applyBorder="1" applyAlignment="1">
      <alignment horizontal="center" vertical="center"/>
    </xf>
    <xf numFmtId="171" fontId="14" fillId="2" borderId="31" xfId="2" applyNumberFormat="1" applyFont="1" applyFill="1" applyBorder="1" applyAlignment="1">
      <alignment horizontal="center" vertical="center"/>
    </xf>
    <xf numFmtId="0" fontId="30" fillId="14" borderId="112" xfId="2" applyFont="1" applyFill="1" applyBorder="1" applyAlignment="1">
      <alignment horizontal="center" vertical="center"/>
    </xf>
    <xf numFmtId="0" fontId="30" fillId="14" borderId="116" xfId="2" applyFont="1" applyFill="1" applyBorder="1" applyAlignment="1">
      <alignment horizontal="center" vertical="center"/>
    </xf>
    <xf numFmtId="0" fontId="30" fillId="14" borderId="66" xfId="2" applyFont="1" applyFill="1" applyBorder="1" applyAlignment="1">
      <alignment horizontal="center" vertical="center"/>
    </xf>
    <xf numFmtId="0" fontId="30" fillId="14" borderId="68" xfId="2" applyFont="1" applyFill="1" applyBorder="1" applyAlignment="1">
      <alignment horizontal="center" vertical="center"/>
    </xf>
    <xf numFmtId="0" fontId="30" fillId="14" borderId="109" xfId="2" applyFont="1" applyFill="1" applyBorder="1" applyAlignment="1">
      <alignment horizontal="center" vertical="center"/>
    </xf>
    <xf numFmtId="0" fontId="30" fillId="14" borderId="161" xfId="2" applyFont="1" applyFill="1" applyBorder="1" applyAlignment="1">
      <alignment horizontal="center" vertical="center"/>
    </xf>
    <xf numFmtId="0" fontId="17" fillId="14" borderId="66" xfId="2" applyFont="1" applyFill="1" applyBorder="1" applyAlignment="1">
      <alignment horizontal="center" vertical="center"/>
    </xf>
    <xf numFmtId="0" fontId="11" fillId="14" borderId="100" xfId="2" applyFont="1" applyFill="1" applyBorder="1" applyAlignment="1">
      <alignment horizontal="center" vertical="center"/>
    </xf>
    <xf numFmtId="0" fontId="11" fillId="14" borderId="101" xfId="2" applyFont="1" applyFill="1" applyBorder="1" applyAlignment="1">
      <alignment horizontal="center" vertical="center"/>
    </xf>
    <xf numFmtId="0" fontId="11" fillId="14" borderId="102" xfId="2" applyFont="1" applyFill="1" applyBorder="1" applyAlignment="1">
      <alignment horizontal="center" vertical="center"/>
    </xf>
    <xf numFmtId="0" fontId="17" fillId="14" borderId="30" xfId="2" applyFont="1" applyFill="1" applyBorder="1" applyAlignment="1">
      <alignment horizontal="center" vertical="center"/>
    </xf>
    <xf numFmtId="0" fontId="17" fillId="14" borderId="31" xfId="2" applyFont="1" applyFill="1" applyBorder="1" applyAlignment="1">
      <alignment horizontal="center" vertical="center"/>
    </xf>
    <xf numFmtId="0" fontId="17" fillId="14" borderId="129" xfId="2" applyFont="1" applyFill="1" applyBorder="1" applyAlignment="1">
      <alignment horizontal="center" vertical="center"/>
    </xf>
    <xf numFmtId="0" fontId="17" fillId="14" borderId="161" xfId="2" applyFont="1" applyFill="1" applyBorder="1" applyAlignment="1">
      <alignment horizontal="center" vertical="center"/>
    </xf>
    <xf numFmtId="0" fontId="17" fillId="14" borderId="162" xfId="2" applyFont="1" applyFill="1" applyBorder="1" applyAlignment="1">
      <alignment horizontal="center" vertical="center"/>
    </xf>
    <xf numFmtId="4" fontId="32" fillId="2" borderId="30" xfId="16" applyNumberFormat="1" applyFont="1" applyFill="1" applyBorder="1" applyAlignment="1">
      <alignment horizontal="center" vertical="center"/>
    </xf>
    <xf numFmtId="4" fontId="32" fillId="2" borderId="31" xfId="16" applyNumberFormat="1" applyFont="1" applyFill="1" applyBorder="1" applyAlignment="1">
      <alignment horizontal="center" vertical="center"/>
    </xf>
    <xf numFmtId="4" fontId="32" fillId="2" borderId="129" xfId="16" applyNumberFormat="1" applyFont="1" applyFill="1" applyBorder="1" applyAlignment="1">
      <alignment horizontal="center" vertical="center"/>
    </xf>
    <xf numFmtId="3" fontId="12" fillId="2" borderId="68" xfId="2" applyNumberFormat="1" applyFill="1" applyBorder="1" applyAlignment="1">
      <alignment horizontal="center"/>
    </xf>
    <xf numFmtId="3" fontId="12" fillId="2" borderId="216" xfId="2" applyNumberFormat="1" applyFill="1" applyBorder="1" applyAlignment="1">
      <alignment horizontal="center"/>
    </xf>
    <xf numFmtId="168" fontId="14" fillId="2" borderId="0" xfId="2" applyNumberFormat="1" applyFont="1" applyFill="1" applyAlignment="1">
      <alignment horizontal="center"/>
    </xf>
    <xf numFmtId="168" fontId="26" fillId="2" borderId="0" xfId="2" applyNumberFormat="1" applyFont="1" applyFill="1" applyAlignment="1">
      <alignment horizontal="center"/>
    </xf>
    <xf numFmtId="168" fontId="26" fillId="2" borderId="28" xfId="2" applyNumberFormat="1" applyFont="1" applyFill="1" applyBorder="1" applyAlignment="1">
      <alignment horizontal="center"/>
    </xf>
    <xf numFmtId="0" fontId="12" fillId="2" borderId="37" xfId="2" applyFill="1" applyBorder="1" applyAlignment="1">
      <alignment horizontal="center"/>
    </xf>
    <xf numFmtId="0" fontId="12" fillId="2" borderId="68" xfId="2" applyFill="1" applyBorder="1" applyAlignment="1">
      <alignment horizontal="center"/>
    </xf>
    <xf numFmtId="0" fontId="12" fillId="2" borderId="216" xfId="2" applyFill="1" applyBorder="1" applyAlignment="1">
      <alignment horizontal="center"/>
    </xf>
    <xf numFmtId="9" fontId="34" fillId="2" borderId="0" xfId="3" applyFont="1" applyFill="1" applyBorder="1" applyAlignment="1">
      <alignment horizontal="center"/>
    </xf>
    <xf numFmtId="9" fontId="34" fillId="2" borderId="28" xfId="3" applyFont="1" applyFill="1" applyBorder="1" applyAlignment="1">
      <alignment horizontal="center"/>
    </xf>
    <xf numFmtId="0" fontId="12" fillId="2" borderId="95" xfId="2" applyFill="1" applyBorder="1" applyAlignment="1">
      <alignment horizontal="center"/>
    </xf>
    <xf numFmtId="0" fontId="12" fillId="2" borderId="97" xfId="2" applyFill="1" applyBorder="1" applyAlignment="1">
      <alignment horizontal="center"/>
    </xf>
    <xf numFmtId="9" fontId="34" fillId="2" borderId="98" xfId="3" applyFont="1" applyFill="1" applyBorder="1" applyAlignment="1">
      <alignment horizontal="center"/>
    </xf>
    <xf numFmtId="9" fontId="34" fillId="2" borderId="99" xfId="3" applyFont="1" applyFill="1" applyBorder="1" applyAlignment="1">
      <alignment horizontal="center"/>
    </xf>
    <xf numFmtId="0" fontId="49" fillId="14" borderId="62" xfId="2" applyFont="1" applyFill="1" applyBorder="1" applyAlignment="1">
      <alignment horizontal="center" vertical="center"/>
    </xf>
    <xf numFmtId="0" fontId="49" fillId="14" borderId="39" xfId="2" applyFont="1" applyFill="1" applyBorder="1" applyAlignment="1">
      <alignment horizontal="center" vertical="center"/>
    </xf>
    <xf numFmtId="0" fontId="49" fillId="14" borderId="206" xfId="2" applyFont="1" applyFill="1" applyBorder="1" applyAlignment="1">
      <alignment horizontal="center" vertical="center"/>
    </xf>
    <xf numFmtId="0" fontId="49" fillId="14" borderId="233" xfId="2" applyFont="1" applyFill="1" applyBorder="1" applyAlignment="1">
      <alignment horizontal="center" vertical="center"/>
    </xf>
    <xf numFmtId="0" fontId="18" fillId="14" borderId="212" xfId="2" applyFont="1" applyFill="1" applyBorder="1" applyAlignment="1">
      <alignment horizontal="center" vertical="center"/>
    </xf>
    <xf numFmtId="0" fontId="18" fillId="14" borderId="38" xfId="2" applyFont="1" applyFill="1" applyBorder="1" applyAlignment="1">
      <alignment horizontal="center" vertical="center"/>
    </xf>
    <xf numFmtId="0" fontId="18" fillId="14" borderId="219" xfId="2" applyFont="1" applyFill="1" applyBorder="1" applyAlignment="1">
      <alignment horizontal="center" vertical="center"/>
    </xf>
    <xf numFmtId="0" fontId="18" fillId="14" borderId="61" xfId="2" applyFont="1" applyFill="1" applyBorder="1" applyAlignment="1">
      <alignment horizontal="center" vertical="center"/>
    </xf>
    <xf numFmtId="0" fontId="18" fillId="14" borderId="37" xfId="2" applyFont="1" applyFill="1" applyBorder="1" applyAlignment="1">
      <alignment horizontal="center" vertical="center"/>
    </xf>
    <xf numFmtId="0" fontId="12" fillId="2" borderId="0" xfId="2" applyFill="1" applyAlignment="1">
      <alignment horizontal="center"/>
    </xf>
    <xf numFmtId="0" fontId="12" fillId="2" borderId="28" xfId="2" applyFill="1" applyBorder="1" applyAlignment="1">
      <alignment horizontal="center"/>
    </xf>
    <xf numFmtId="0" fontId="32" fillId="2" borderId="240" xfId="2" applyFont="1" applyFill="1" applyBorder="1" applyAlignment="1">
      <alignment horizontal="center" vertical="center"/>
    </xf>
    <xf numFmtId="0" fontId="32" fillId="2" borderId="241" xfId="2" applyFont="1" applyFill="1" applyBorder="1" applyAlignment="1">
      <alignment horizontal="center" vertical="center"/>
    </xf>
    <xf numFmtId="0" fontId="32" fillId="2" borderId="34" xfId="2" applyFont="1" applyFill="1" applyBorder="1" applyAlignment="1">
      <alignment horizontal="center" vertical="center"/>
    </xf>
    <xf numFmtId="0" fontId="32" fillId="2" borderId="35" xfId="2" applyFont="1" applyFill="1" applyBorder="1" applyAlignment="1">
      <alignment horizontal="center" vertical="center"/>
    </xf>
    <xf numFmtId="171" fontId="32" fillId="2" borderId="121" xfId="16" applyNumberFormat="1" applyFont="1" applyFill="1" applyBorder="1" applyAlignment="1">
      <alignment horizontal="center" vertical="center"/>
    </xf>
    <xf numFmtId="171" fontId="32" fillId="2" borderId="122" xfId="16" applyNumberFormat="1" applyFont="1" applyFill="1" applyBorder="1" applyAlignment="1">
      <alignment horizontal="center" vertical="center"/>
    </xf>
    <xf numFmtId="171" fontId="32" fillId="2" borderId="137" xfId="16" applyNumberFormat="1" applyFont="1" applyFill="1" applyBorder="1" applyAlignment="1">
      <alignment horizontal="center" vertical="center"/>
    </xf>
    <xf numFmtId="0" fontId="18" fillId="14" borderId="235" xfId="2" applyFont="1" applyFill="1" applyBorder="1" applyAlignment="1">
      <alignment horizontal="center" vertical="center" wrapText="1"/>
    </xf>
    <xf numFmtId="0" fontId="18" fillId="14" borderId="40" xfId="2" applyFont="1" applyFill="1" applyBorder="1" applyAlignment="1">
      <alignment horizontal="center" vertical="center" wrapText="1"/>
    </xf>
    <xf numFmtId="0" fontId="18" fillId="14" borderId="108" xfId="2" applyFont="1" applyFill="1" applyBorder="1" applyAlignment="1">
      <alignment horizontal="center" vertical="center"/>
    </xf>
    <xf numFmtId="0" fontId="18" fillId="14" borderId="36" xfId="2" applyFont="1" applyFill="1" applyBorder="1" applyAlignment="1">
      <alignment horizontal="center" vertical="center"/>
    </xf>
    <xf numFmtId="0" fontId="18" fillId="14" borderId="23" xfId="2" applyFont="1" applyFill="1" applyBorder="1" applyAlignment="1">
      <alignment horizontal="center" vertical="center"/>
    </xf>
    <xf numFmtId="0" fontId="18" fillId="14" borderId="110" xfId="2" applyFont="1" applyFill="1" applyBorder="1" applyAlignment="1">
      <alignment horizontal="center" vertical="center"/>
    </xf>
    <xf numFmtId="0" fontId="18" fillId="14" borderId="124" xfId="2" applyFont="1" applyFill="1" applyBorder="1" applyAlignment="1">
      <alignment horizontal="center" vertical="center"/>
    </xf>
    <xf numFmtId="0" fontId="18" fillId="14" borderId="126" xfId="2" applyFont="1" applyFill="1" applyBorder="1" applyAlignment="1">
      <alignment horizontal="center" vertical="center"/>
    </xf>
    <xf numFmtId="0" fontId="45" fillId="2" borderId="166" xfId="2" applyFont="1" applyFill="1" applyBorder="1" applyAlignment="1">
      <alignment horizontal="center" vertical="center"/>
    </xf>
    <xf numFmtId="0" fontId="45" fillId="2" borderId="167" xfId="2" applyFont="1" applyFill="1" applyBorder="1" applyAlignment="1">
      <alignment horizontal="center" vertical="center"/>
    </xf>
    <xf numFmtId="0" fontId="45" fillId="2" borderId="101" xfId="2" applyFont="1" applyFill="1" applyBorder="1" applyAlignment="1">
      <alignment horizontal="center" vertical="center"/>
    </xf>
    <xf numFmtId="0" fontId="45" fillId="2" borderId="102" xfId="2" applyFont="1" applyFill="1" applyBorder="1" applyAlignment="1">
      <alignment horizontal="center" vertical="center"/>
    </xf>
    <xf numFmtId="171" fontId="33" fillId="2" borderId="30" xfId="16" applyNumberFormat="1" applyFont="1" applyFill="1" applyBorder="1" applyAlignment="1">
      <alignment horizontal="center" vertical="center"/>
    </xf>
    <xf numFmtId="171" fontId="33" fillId="2" borderId="129" xfId="16" applyNumberFormat="1" applyFont="1" applyFill="1" applyBorder="1" applyAlignment="1">
      <alignment horizontal="center" vertical="center"/>
    </xf>
    <xf numFmtId="171" fontId="33" fillId="2" borderId="174" xfId="16" applyNumberFormat="1" applyFont="1" applyFill="1" applyBorder="1" applyAlignment="1">
      <alignment horizontal="center" vertical="center"/>
    </xf>
    <xf numFmtId="0" fontId="10" fillId="14" borderId="112" xfId="2" applyFont="1" applyFill="1" applyBorder="1" applyAlignment="1">
      <alignment horizontal="center" vertical="center" wrapText="1"/>
    </xf>
    <xf numFmtId="0" fontId="10" fillId="14" borderId="65" xfId="2" applyFont="1" applyFill="1" applyBorder="1" applyAlignment="1">
      <alignment horizontal="center" vertical="center" wrapText="1"/>
    </xf>
    <xf numFmtId="0" fontId="10" fillId="14" borderId="66" xfId="2" applyFont="1" applyFill="1" applyBorder="1" applyAlignment="1">
      <alignment horizontal="center" vertical="center"/>
    </xf>
    <xf numFmtId="0" fontId="10" fillId="14" borderId="66" xfId="12" applyFont="1" applyFill="1" applyBorder="1" applyAlignment="1">
      <alignment horizontal="center" vertical="center"/>
    </xf>
    <xf numFmtId="0" fontId="10" fillId="14" borderId="100" xfId="12" applyFont="1" applyFill="1" applyBorder="1" applyAlignment="1">
      <alignment horizontal="center" vertical="center"/>
    </xf>
    <xf numFmtId="0" fontId="10" fillId="14" borderId="101" xfId="12" applyFont="1" applyFill="1" applyBorder="1" applyAlignment="1">
      <alignment horizontal="center" vertical="center"/>
    </xf>
    <xf numFmtId="0" fontId="10" fillId="14" borderId="102" xfId="12" applyFont="1" applyFill="1" applyBorder="1" applyAlignment="1">
      <alignment horizontal="center" vertical="center"/>
    </xf>
    <xf numFmtId="0" fontId="10" fillId="14" borderId="30" xfId="12" applyFont="1" applyFill="1" applyBorder="1" applyAlignment="1">
      <alignment horizontal="center"/>
    </xf>
    <xf numFmtId="0" fontId="10" fillId="14" borderId="31" xfId="12" applyFont="1" applyFill="1" applyBorder="1" applyAlignment="1">
      <alignment horizontal="center"/>
    </xf>
    <xf numFmtId="0" fontId="10" fillId="14" borderId="129" xfId="12" applyFont="1" applyFill="1" applyBorder="1" applyAlignment="1">
      <alignment horizontal="center"/>
    </xf>
    <xf numFmtId="0" fontId="10" fillId="14" borderId="174" xfId="12" applyFont="1" applyFill="1" applyBorder="1" applyAlignment="1">
      <alignment horizontal="center"/>
    </xf>
    <xf numFmtId="171" fontId="44" fillId="0" borderId="252" xfId="19" applyNumberFormat="1" applyFont="1" applyFill="1" applyBorder="1" applyAlignment="1">
      <alignment horizontal="center" vertical="center"/>
    </xf>
    <xf numFmtId="171" fontId="44" fillId="0" borderId="253" xfId="19" applyNumberFormat="1" applyFont="1" applyFill="1" applyBorder="1" applyAlignment="1">
      <alignment horizontal="center" vertical="center"/>
    </xf>
    <xf numFmtId="171" fontId="33" fillId="0" borderId="30" xfId="19" applyNumberFormat="1" applyFont="1" applyFill="1" applyBorder="1" applyAlignment="1">
      <alignment horizontal="center"/>
    </xf>
    <xf numFmtId="171" fontId="33" fillId="0" borderId="31" xfId="19" applyNumberFormat="1" applyFont="1" applyFill="1" applyBorder="1" applyAlignment="1">
      <alignment horizontal="center"/>
    </xf>
    <xf numFmtId="171" fontId="33" fillId="0" borderId="129" xfId="19" applyNumberFormat="1" applyFont="1" applyFill="1" applyBorder="1" applyAlignment="1">
      <alignment horizontal="center"/>
    </xf>
    <xf numFmtId="171" fontId="33" fillId="0" borderId="174" xfId="19" applyNumberFormat="1" applyFont="1" applyFill="1" applyBorder="1" applyAlignment="1">
      <alignment horizontal="center"/>
    </xf>
    <xf numFmtId="0" fontId="61" fillId="14" borderId="112" xfId="20" applyFont="1" applyFill="1" applyBorder="1" applyAlignment="1">
      <alignment horizontal="center" vertical="center" wrapText="1"/>
    </xf>
    <xf numFmtId="0" fontId="62" fillId="14" borderId="116" xfId="20" applyFont="1" applyFill="1" applyBorder="1" applyAlignment="1">
      <alignment horizontal="center" vertical="center" wrapText="1"/>
    </xf>
    <xf numFmtId="0" fontId="40" fillId="2" borderId="384" xfId="22" applyFont="1" applyFill="1" applyBorder="1" applyAlignment="1">
      <alignment horizontal="center" vertical="top"/>
    </xf>
    <xf numFmtId="0" fontId="40" fillId="2" borderId="64" xfId="22" applyFont="1" applyFill="1" applyBorder="1" applyAlignment="1">
      <alignment horizontal="center" vertical="top"/>
    </xf>
    <xf numFmtId="0" fontId="40" fillId="2" borderId="115" xfId="22" applyFont="1" applyFill="1" applyBorder="1" applyAlignment="1">
      <alignment horizontal="center" vertical="top"/>
    </xf>
    <xf numFmtId="0" fontId="40" fillId="2" borderId="111" xfId="22" applyFont="1" applyFill="1" applyBorder="1" applyAlignment="1">
      <alignment horizontal="center" vertical="top"/>
    </xf>
    <xf numFmtId="0" fontId="40" fillId="2" borderId="60" xfId="22" applyFont="1" applyFill="1" applyBorder="1" applyAlignment="1">
      <alignment horizontal="center" vertical="top"/>
    </xf>
    <xf numFmtId="0" fontId="40" fillId="2" borderId="131" xfId="22" applyFont="1" applyFill="1" applyBorder="1" applyAlignment="1">
      <alignment horizontal="center" vertical="top"/>
    </xf>
    <xf numFmtId="0" fontId="40" fillId="2" borderId="27" xfId="22" applyFont="1" applyFill="1" applyBorder="1" applyAlignment="1">
      <alignment horizontal="center" vertical="top"/>
    </xf>
    <xf numFmtId="0" fontId="41" fillId="2" borderId="273" xfId="22" applyFont="1" applyFill="1" applyBorder="1" applyAlignment="1">
      <alignment horizontal="center" vertical="top"/>
    </xf>
    <xf numFmtId="0" fontId="41" fillId="2" borderId="64" xfId="22" applyFont="1" applyFill="1" applyBorder="1" applyAlignment="1">
      <alignment horizontal="center" vertical="top"/>
    </xf>
    <xf numFmtId="0" fontId="41" fillId="2" borderId="278" xfId="22" applyFont="1" applyFill="1" applyBorder="1" applyAlignment="1">
      <alignment horizontal="center" vertical="top"/>
    </xf>
    <xf numFmtId="0" fontId="42" fillId="2" borderId="21" xfId="22" applyFont="1" applyFill="1" applyBorder="1" applyAlignment="1">
      <alignment horizontal="center" vertical="center"/>
    </xf>
    <xf numFmtId="0" fontId="42" fillId="2" borderId="284" xfId="22" applyFont="1" applyFill="1" applyBorder="1" applyAlignment="1">
      <alignment horizontal="center" vertical="center"/>
    </xf>
    <xf numFmtId="0" fontId="42" fillId="2" borderId="286" xfId="22" applyFont="1" applyFill="1" applyBorder="1" applyAlignment="1">
      <alignment horizontal="center" vertical="center"/>
    </xf>
    <xf numFmtId="0" fontId="42" fillId="2" borderId="287" xfId="22" applyFont="1" applyFill="1" applyBorder="1" applyAlignment="1">
      <alignment horizontal="center" vertical="center"/>
    </xf>
    <xf numFmtId="0" fontId="55" fillId="2" borderId="289" xfId="22" applyFont="1" applyFill="1" applyBorder="1" applyAlignment="1">
      <alignment horizontal="center" vertical="center"/>
    </xf>
    <xf numFmtId="0" fontId="55" fillId="2" borderId="290" xfId="22" applyFont="1" applyFill="1" applyBorder="1" applyAlignment="1">
      <alignment horizontal="center" vertical="center"/>
    </xf>
    <xf numFmtId="0" fontId="55" fillId="2" borderId="291" xfId="22" applyFont="1" applyFill="1" applyBorder="1" applyAlignment="1">
      <alignment horizontal="center" vertical="center"/>
    </xf>
    <xf numFmtId="0" fontId="32" fillId="2" borderId="60" xfId="22" applyFont="1" applyFill="1" applyBorder="1" applyAlignment="1">
      <alignment horizontal="left" vertical="center" wrapText="1"/>
    </xf>
    <xf numFmtId="0" fontId="32" fillId="2" borderId="64" xfId="22" applyFont="1" applyFill="1" applyBorder="1" applyAlignment="1">
      <alignment horizontal="left" vertical="center" wrapText="1"/>
    </xf>
    <xf numFmtId="0" fontId="32" fillId="2" borderId="67" xfId="22" applyFont="1" applyFill="1" applyBorder="1" applyAlignment="1">
      <alignment horizontal="left" vertical="center" wrapText="1"/>
    </xf>
    <xf numFmtId="0" fontId="32" fillId="2" borderId="60" xfId="22" applyFont="1" applyFill="1" applyBorder="1" applyAlignment="1">
      <alignment horizontal="left" vertical="center"/>
    </xf>
    <xf numFmtId="0" fontId="32" fillId="2" borderId="67" xfId="22" applyFont="1" applyFill="1" applyBorder="1" applyAlignment="1">
      <alignment horizontal="left" vertical="center"/>
    </xf>
    <xf numFmtId="0" fontId="32" fillId="2" borderId="64" xfId="22" applyFont="1" applyFill="1" applyBorder="1" applyAlignment="1">
      <alignment horizontal="left" vertical="center"/>
    </xf>
    <xf numFmtId="3" fontId="7" fillId="2" borderId="27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3" fontId="7" fillId="2" borderId="105" xfId="0" applyNumberFormat="1" applyFont="1" applyFill="1" applyBorder="1" applyAlignment="1">
      <alignment horizontal="left"/>
    </xf>
    <xf numFmtId="3" fontId="7" fillId="2" borderId="34" xfId="0" applyNumberFormat="1" applyFont="1" applyFill="1" applyBorder="1" applyAlignment="1">
      <alignment horizontal="left"/>
    </xf>
    <xf numFmtId="3" fontId="7" fillId="2" borderId="37" xfId="0" applyNumberFormat="1" applyFont="1" applyFill="1" applyBorder="1" applyAlignment="1">
      <alignment horizontal="left"/>
    </xf>
    <xf numFmtId="3" fontId="7" fillId="2" borderId="57" xfId="0" applyNumberFormat="1" applyFont="1" applyFill="1" applyBorder="1" applyAlignment="1">
      <alignment horizontal="left"/>
    </xf>
    <xf numFmtId="0" fontId="95" fillId="0" borderId="0" xfId="0" applyFont="1" applyAlignment="1">
      <alignment horizontal="center"/>
    </xf>
    <xf numFmtId="0" fontId="25" fillId="14" borderId="82" xfId="0" applyFont="1" applyFill="1" applyBorder="1" applyAlignment="1">
      <alignment horizontal="center" vertical="center"/>
    </xf>
    <xf numFmtId="0" fontId="25" fillId="14" borderId="83" xfId="0" applyFont="1" applyFill="1" applyBorder="1" applyAlignment="1">
      <alignment horizontal="center" vertical="center"/>
    </xf>
    <xf numFmtId="0" fontId="25" fillId="14" borderId="86" xfId="0" applyFont="1" applyFill="1" applyBorder="1" applyAlignment="1">
      <alignment horizontal="center" vertical="center"/>
    </xf>
    <xf numFmtId="0" fontId="18" fillId="14" borderId="60" xfId="12" applyFont="1" applyFill="1" applyBorder="1" applyAlignment="1">
      <alignment horizontal="center" vertical="center"/>
    </xf>
    <xf numFmtId="0" fontId="18" fillId="14" borderId="67" xfId="12" applyFont="1" applyFill="1" applyBorder="1" applyAlignment="1">
      <alignment horizontal="center" vertical="center"/>
    </xf>
    <xf numFmtId="0" fontId="18" fillId="14" borderId="207" xfId="12" applyFont="1" applyFill="1" applyBorder="1" applyAlignment="1">
      <alignment horizontal="center" vertical="center"/>
    </xf>
    <xf numFmtId="0" fontId="18" fillId="14" borderId="209" xfId="12" applyFont="1" applyFill="1" applyBorder="1" applyAlignment="1">
      <alignment horizontal="center" vertical="center"/>
    </xf>
    <xf numFmtId="0" fontId="18" fillId="14" borderId="235" xfId="12" applyFont="1" applyFill="1" applyBorder="1" applyAlignment="1">
      <alignment horizontal="center" vertical="center"/>
    </xf>
    <xf numFmtId="0" fontId="18" fillId="14" borderId="40" xfId="12" applyFont="1" applyFill="1" applyBorder="1" applyAlignment="1">
      <alignment horizontal="center" vertical="center"/>
    </xf>
    <xf numFmtId="0" fontId="18" fillId="14" borderId="212" xfId="12" applyFont="1" applyFill="1" applyBorder="1" applyAlignment="1">
      <alignment horizontal="center" vertical="center"/>
    </xf>
    <xf numFmtId="0" fontId="17" fillId="14" borderId="303" xfId="24" applyFont="1" applyFill="1" applyBorder="1" applyAlignment="1">
      <alignment horizontal="center" vertical="center" wrapText="1"/>
    </xf>
    <xf numFmtId="0" fontId="17" fillId="14" borderId="305" xfId="24" applyFont="1" applyFill="1" applyBorder="1" applyAlignment="1">
      <alignment horizontal="center" vertical="center" wrapText="1"/>
    </xf>
    <xf numFmtId="0" fontId="17" fillId="14" borderId="30" xfId="24" applyFont="1" applyFill="1" applyBorder="1" applyAlignment="1">
      <alignment horizontal="center" vertical="center"/>
    </xf>
    <xf numFmtId="0" fontId="17" fillId="14" borderId="388" xfId="24" applyFont="1" applyFill="1" applyBorder="1" applyAlignment="1">
      <alignment horizontal="center" vertical="center"/>
    </xf>
    <xf numFmtId="0" fontId="17" fillId="14" borderId="303" xfId="24" applyFont="1" applyFill="1" applyBorder="1" applyAlignment="1">
      <alignment horizontal="center" vertical="center"/>
    </xf>
    <xf numFmtId="0" fontId="17" fillId="14" borderId="305" xfId="24" applyFont="1" applyFill="1" applyBorder="1" applyAlignment="1">
      <alignment horizontal="center" vertical="center"/>
    </xf>
    <xf numFmtId="0" fontId="75" fillId="15" borderId="323" xfId="26" applyFont="1" applyFill="1" applyBorder="1" applyAlignment="1">
      <alignment horizontal="center" vertical="center" wrapText="1"/>
    </xf>
    <xf numFmtId="0" fontId="75" fillId="15" borderId="324" xfId="26" applyFont="1" applyFill="1" applyBorder="1" applyAlignment="1">
      <alignment horizontal="center" vertical="center" wrapText="1"/>
    </xf>
    <xf numFmtId="0" fontId="75" fillId="15" borderId="327" xfId="26" applyFont="1" applyFill="1" applyBorder="1" applyAlignment="1">
      <alignment horizontal="center" vertical="center" wrapText="1"/>
    </xf>
    <xf numFmtId="0" fontId="75" fillId="15" borderId="328" xfId="26" applyFont="1" applyFill="1" applyBorder="1" applyAlignment="1">
      <alignment horizontal="center" vertical="center" wrapText="1"/>
    </xf>
    <xf numFmtId="0" fontId="75" fillId="15" borderId="339" xfId="26" applyFont="1" applyFill="1" applyBorder="1" applyAlignment="1">
      <alignment horizontal="center" vertical="center" wrapText="1"/>
    </xf>
    <xf numFmtId="0" fontId="75" fillId="15" borderId="340" xfId="26" applyFont="1" applyFill="1" applyBorder="1" applyAlignment="1">
      <alignment horizontal="center" vertical="center" wrapText="1"/>
    </xf>
    <xf numFmtId="0" fontId="6" fillId="2" borderId="0" xfId="9" applyFont="1" applyFill="1" applyAlignment="1">
      <alignment horizontal="left" vertical="center"/>
    </xf>
    <xf numFmtId="0" fontId="74" fillId="15" borderId="21" xfId="26" applyFont="1" applyFill="1" applyBorder="1" applyAlignment="1">
      <alignment horizontal="center" vertical="center" wrapText="1"/>
    </xf>
    <xf numFmtId="0" fontId="74" fillId="15" borderId="90" xfId="26" applyFont="1" applyFill="1" applyBorder="1" applyAlignment="1">
      <alignment horizontal="center" vertical="center" wrapText="1"/>
    </xf>
    <xf numFmtId="0" fontId="74" fillId="15" borderId="27" xfId="26" applyFont="1" applyFill="1" applyBorder="1" applyAlignment="1">
      <alignment horizontal="center" vertical="center" wrapText="1"/>
    </xf>
    <xf numFmtId="0" fontId="74" fillId="15" borderId="105" xfId="26" applyFont="1" applyFill="1" applyBorder="1" applyAlignment="1">
      <alignment horizontal="center" vertical="center" wrapText="1"/>
    </xf>
    <xf numFmtId="0" fontId="74" fillId="15" borderId="34" xfId="26" applyFont="1" applyFill="1" applyBorder="1" applyAlignment="1">
      <alignment horizontal="center" vertical="center" wrapText="1"/>
    </xf>
    <xf numFmtId="0" fontId="74" fillId="15" borderId="57" xfId="26" applyFont="1" applyFill="1" applyBorder="1" applyAlignment="1">
      <alignment horizontal="center" vertical="center" wrapText="1"/>
    </xf>
    <xf numFmtId="0" fontId="80" fillId="2" borderId="0" xfId="9" applyFont="1" applyFill="1" applyAlignment="1">
      <alignment horizontal="left"/>
    </xf>
  </cellXfs>
  <cellStyles count="31">
    <cellStyle name="Millares" xfId="29" builtinId="3"/>
    <cellStyle name="Millares 2" xfId="4" xr:uid="{00000000-0005-0000-0000-000001000000}"/>
    <cellStyle name="Millares 2 2" xfId="14" xr:uid="{00000000-0005-0000-0000-000002000000}"/>
    <cellStyle name="Millares 3" xfId="7" xr:uid="{00000000-0005-0000-0000-000003000000}"/>
    <cellStyle name="Millares 3 2" xfId="16" xr:uid="{00000000-0005-0000-0000-000004000000}"/>
    <cellStyle name="Millares 4" xfId="19" xr:uid="{00000000-0005-0000-0000-000005000000}"/>
    <cellStyle name="Millares 7" xfId="11" xr:uid="{00000000-0005-0000-0000-000006000000}"/>
    <cellStyle name="Millares_Combustibles2002" xfId="25" xr:uid="{00000000-0005-0000-0000-000007000000}"/>
    <cellStyle name="Millares_PRODUCCION2000" xfId="21" xr:uid="{00000000-0005-0000-0000-000008000000}"/>
    <cellStyle name="Normal" xfId="0" builtinId="0"/>
    <cellStyle name="Normal 10" xfId="28" xr:uid="{00000000-0005-0000-0000-00000A000000}"/>
    <cellStyle name="Normal 14" xfId="30" xr:uid="{00000000-0005-0000-0000-00000B000000}"/>
    <cellStyle name="Normal 2" xfId="2" xr:uid="{00000000-0005-0000-0000-00000C000000}"/>
    <cellStyle name="Normal 2 12" xfId="5" xr:uid="{00000000-0005-0000-0000-00000D000000}"/>
    <cellStyle name="Normal 2 2" xfId="12" xr:uid="{00000000-0005-0000-0000-00000E000000}"/>
    <cellStyle name="Normal 3 3 2" xfId="26" xr:uid="{00000000-0005-0000-0000-00000F000000}"/>
    <cellStyle name="Normal 5" xfId="6" xr:uid="{00000000-0005-0000-0000-000010000000}"/>
    <cellStyle name="Normal 5 2 4" xfId="9" xr:uid="{00000000-0005-0000-0000-000011000000}"/>
    <cellStyle name="Normal 5 6" xfId="24" xr:uid="{00000000-0005-0000-0000-000012000000}"/>
    <cellStyle name="Normal 6" xfId="10" xr:uid="{00000000-0005-0000-0000-000013000000}"/>
    <cellStyle name="Normal 8" xfId="27" xr:uid="{00000000-0005-0000-0000-000014000000}"/>
    <cellStyle name="Normal_3.4.2.1 (PE)" xfId="15" xr:uid="{00000000-0005-0000-0000-000015000000}"/>
    <cellStyle name="Normal_Hoja1" xfId="17" xr:uid="{00000000-0005-0000-0000-000016000000}"/>
    <cellStyle name="Normal_Hoja2" xfId="18" xr:uid="{00000000-0005-0000-0000-000017000000}"/>
    <cellStyle name="Normal_PRODUCCION2000" xfId="20" xr:uid="{00000000-0005-0000-0000-000018000000}"/>
    <cellStyle name="Normal_PRODUCCION2000 2" xfId="22" xr:uid="{00000000-0005-0000-0000-000019000000}"/>
    <cellStyle name="Normal_PRODUCCION2000_Hoja3" xfId="23" xr:uid="{00000000-0005-0000-0000-00001A000000}"/>
    <cellStyle name="Porcentaje" xfId="1" builtinId="5"/>
    <cellStyle name="Porcentaje 2" xfId="3" xr:uid="{00000000-0005-0000-0000-00001C000000}"/>
    <cellStyle name="Porcentaje 2 2" xfId="13" xr:uid="{00000000-0005-0000-0000-00001D000000}"/>
    <cellStyle name="Porcentaje 3" xfId="8" xr:uid="{00000000-0005-0000-0000-00001E000000}"/>
  </cellStyles>
  <dxfs count="51">
    <dxf>
      <fill>
        <patternFill>
          <bgColor theme="5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CCFFCC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CCFFCC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CCFFCC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CCFFCC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CCFFCC"/>
        </patternFill>
      </fill>
    </dxf>
    <dxf>
      <fill>
        <patternFill>
          <bgColor theme="0" tint="-0.34998626667073579"/>
        </patternFill>
      </fill>
    </dxf>
    <dxf>
      <font>
        <b/>
        <i val="0"/>
        <strike val="0"/>
      </font>
    </dxf>
    <dxf>
      <font>
        <b/>
        <i val="0"/>
      </font>
      <numFmt numFmtId="167" formatCode="#,##0.0"/>
    </dxf>
    <dxf>
      <font>
        <b/>
        <i val="0"/>
      </font>
      <numFmt numFmtId="167" formatCode="#,##0.0"/>
    </dxf>
    <dxf>
      <font>
        <b/>
        <i val="0"/>
      </font>
      <numFmt numFmtId="167" formatCode="#,##0.0"/>
    </dxf>
    <dxf>
      <font>
        <b/>
        <i val="0"/>
      </font>
      <numFmt numFmtId="167" formatCode="#,##0.0"/>
    </dxf>
    <dxf>
      <font>
        <b/>
        <i val="0"/>
      </font>
      <numFmt numFmtId="167" formatCode="#,##0.0"/>
    </dxf>
    <dxf>
      <font>
        <b/>
        <i val="0"/>
        <strike val="0"/>
      </font>
      <numFmt numFmtId="167" formatCode="#,##0.0"/>
    </dxf>
    <dxf>
      <font>
        <b/>
        <i val="0"/>
      </font>
      <numFmt numFmtId="167" formatCode="#,##0.0"/>
    </dxf>
    <dxf>
      <font>
        <b/>
        <i val="0"/>
        <strike val="0"/>
      </font>
      <numFmt numFmtId="167" formatCode="#,##0.0"/>
    </dxf>
    <dxf>
      <font>
        <b/>
        <i val="0"/>
      </font>
      <numFmt numFmtId="167" formatCode="#,##0.0"/>
    </dxf>
    <dxf>
      <font>
        <b/>
        <i val="0"/>
        <strike val="0"/>
      </font>
      <numFmt numFmtId="167" formatCode="#,##0.0"/>
      <fill>
        <patternFill>
          <bgColor theme="0"/>
        </patternFill>
      </fill>
    </dxf>
    <dxf>
      <font>
        <b/>
        <i val="0"/>
        <strike val="0"/>
      </font>
      <numFmt numFmtId="167" formatCode="#,##0.0"/>
    </dxf>
    <dxf>
      <font>
        <b/>
        <i val="0"/>
      </font>
      <numFmt numFmtId="167" formatCode="#,##0.0"/>
    </dxf>
    <dxf>
      <font>
        <b/>
        <i val="0"/>
        <strike val="0"/>
      </font>
      <numFmt numFmtId="167" formatCode="#,##0.0"/>
    </dxf>
    <dxf>
      <fill>
        <patternFill>
          <bgColor indexed="45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mruColors>
      <color rgb="FF92CDDC"/>
      <color rgb="FF0FA8C1"/>
      <color rgb="FF0B7D8F"/>
      <color rgb="FF9F9F9F"/>
      <color rgb="FF969696"/>
      <color rgb="FF4BACC6"/>
      <color rgb="FFDAEEF6"/>
      <color rgb="FF86E1CB"/>
      <color rgb="FF3693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es-PE" sz="1200">
                <a:latin typeface="Arial" panose="020B0604020202020204" pitchFamily="34" charset="0"/>
                <a:cs typeface="Arial" panose="020B0604020202020204" pitchFamily="34" charset="0"/>
              </a:rPr>
              <a:t>PARQUE DE CENTRALES DE GENERACIÓN ELÉCTRICA</a:t>
            </a:r>
          </a:p>
        </c:rich>
      </c:tx>
      <c:layout>
        <c:manualLayout>
          <c:xMode val="edge"/>
          <c:yMode val="edge"/>
          <c:x val="0.28828785329538792"/>
          <c:y val="3.71990931474123E-2"/>
        </c:manualLayout>
      </c:layout>
      <c:overlay val="0"/>
      <c:spPr>
        <a:solidFill>
          <a:srgbClr val="0B7D8F"/>
        </a:soli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 prstMaterial="plastic">
          <a:bevelT w="4445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3439414192275748"/>
          <c:y val="0.27615884546939373"/>
          <c:w val="0.80214942990277505"/>
          <c:h val="0.4841118451524829"/>
        </c:manualLayout>
      </c:layout>
      <c:barChart>
        <c:barDir val="bar"/>
        <c:grouping val="clustered"/>
        <c:varyColors val="0"/>
        <c:ser>
          <c:idx val="0"/>
          <c:order val="0"/>
          <c:tx>
            <c:v>Hidráulicas</c:v>
          </c:tx>
          <c:spPr>
            <a:solidFill>
              <a:schemeClr val="accent1">
                <a:lumMod val="50000"/>
              </a:schemeClr>
            </a:solidFill>
            <a:scene3d>
              <a:camera prst="orthographicFront"/>
              <a:lightRig rig="threePt" dir="t"/>
            </a:scene3d>
            <a:sp3d>
              <a:bevelT w="44450" h="57150"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Mercado eléctrico</c:v>
              </c:pt>
              <c:pt idx="1">
                <c:v>Uso propio</c:v>
              </c:pt>
            </c:strLit>
          </c:cat>
          <c:val>
            <c:numRef>
              <c:f>'3.2.1.2 y 3.2.1.3'!$D$106:$D$107</c:f>
              <c:numCache>
                <c:formatCode>General</c:formatCode>
                <c:ptCount val="2"/>
                <c:pt idx="0" formatCode="0">
                  <c:v>158</c:v>
                </c:pt>
                <c:pt idx="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01-45EA-8AF6-98FC06B8964A}"/>
            </c:ext>
          </c:extLst>
        </c:ser>
        <c:ser>
          <c:idx val="2"/>
          <c:order val="1"/>
          <c:tx>
            <c:v>Térmicas</c:v>
          </c:tx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 w="44450" h="44450"/>
            </a:sp3d>
          </c:spPr>
          <c:invertIfNegative val="0"/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2F-4AE0-AA6F-927229CDF6F6}"/>
                </c:ext>
              </c:extLst>
            </c:dLbl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41-4F44-B608-C8245CC356A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Mercado eléctrico</c:v>
              </c:pt>
              <c:pt idx="1">
                <c:v>Uso propio</c:v>
              </c:pt>
            </c:strLit>
          </c:cat>
          <c:val>
            <c:numRef>
              <c:f>'3.2.1.2 y 3.2.1.3'!$E$106:$E$107</c:f>
              <c:numCache>
                <c:formatCode>General</c:formatCode>
                <c:ptCount val="2"/>
                <c:pt idx="0" formatCode="0">
                  <c:v>96</c:v>
                </c:pt>
                <c:pt idx="1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01-45EA-8AF6-98FC06B8964A}"/>
            </c:ext>
          </c:extLst>
        </c:ser>
        <c:ser>
          <c:idx val="1"/>
          <c:order val="2"/>
          <c:tx>
            <c:v>Solares</c:v>
          </c:tx>
          <c:spPr>
            <a:solidFill>
              <a:srgbClr val="FFFF00"/>
            </a:solidFill>
            <a:scene3d>
              <a:camera prst="orthographicFront"/>
              <a:lightRig rig="threePt" dir="t"/>
            </a:scene3d>
            <a:sp3d>
              <a:bevelT w="50800" h="63500"/>
            </a:sp3d>
          </c:spPr>
          <c:invertIfNegative val="0"/>
          <c:dLbls>
            <c:dLbl>
              <c:idx val="0"/>
              <c:layout>
                <c:manualLayout>
                  <c:x val="8.0952058995397633E-3"/>
                  <c:y val="-7.2601286450863401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C801-45EA-8AF6-98FC06B8964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6F-4130-9832-0B43F7E7B51B}"/>
                </c:ext>
              </c:extLst>
            </c:dLbl>
            <c:spPr>
              <a:noFill/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2700"/>
              </a:sp3d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Mercado eléctrico</c:v>
              </c:pt>
              <c:pt idx="1">
                <c:v>Uso propio</c:v>
              </c:pt>
            </c:strLit>
          </c:cat>
          <c:val>
            <c:numRef>
              <c:f>'3.2.1.2 y 3.2.1.3'!$F$106:$F$107</c:f>
              <c:numCache>
                <c:formatCode>General</c:formatCode>
                <c:ptCount val="2"/>
                <c:pt idx="0" formatCode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01-45EA-8AF6-98FC06B8964A}"/>
            </c:ext>
          </c:extLst>
        </c:ser>
        <c:ser>
          <c:idx val="3"/>
          <c:order val="3"/>
          <c:tx>
            <c:v>Eólicas</c:v>
          </c:tx>
          <c:spPr>
            <a:solidFill>
              <a:schemeClr val="accent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dLbls>
            <c:dLbl>
              <c:idx val="0"/>
              <c:layout>
                <c:manualLayout>
                  <c:x val="5.552757820531204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01-45EA-8AF6-98FC06B8964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6F-4130-9832-0B43F7E7B51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Mercado eléctrico</c:v>
              </c:pt>
              <c:pt idx="1">
                <c:v>Uso propio</c:v>
              </c:pt>
            </c:strLit>
          </c:cat>
          <c:val>
            <c:numRef>
              <c:f>'3.2.1.2 y 3.2.1.3'!$G$106:$G$107</c:f>
              <c:numCache>
                <c:formatCode>General</c:formatCode>
                <c:ptCount val="2"/>
                <c:pt idx="0" formatCode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01-45EA-8AF6-98FC06B89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01984"/>
        <c:axId val="47003520"/>
      </c:barChart>
      <c:catAx>
        <c:axId val="47001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PE"/>
          </a:p>
        </c:txPr>
        <c:crossAx val="4700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003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Número de Centrales</a:t>
                </a:r>
              </a:p>
            </c:rich>
          </c:tx>
          <c:layout>
            <c:manualLayout>
              <c:xMode val="edge"/>
              <c:yMode val="edge"/>
              <c:x val="0.44222612736955247"/>
              <c:y val="0.84283152531630146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7001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453679897155713"/>
          <c:y val="0.89043402183422726"/>
          <c:w val="0.5534053778991912"/>
          <c:h val="0.10956597816577274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POTENCIA INSTALADA, POR SISTEMA</a:t>
            </a:r>
          </a:p>
        </c:rich>
      </c:tx>
      <c:layout>
        <c:manualLayout>
          <c:xMode val="edge"/>
          <c:yMode val="edge"/>
          <c:x val="0.2391434610588847"/>
          <c:y val="3.6452194688799337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 prstMaterial="plastic">
          <a:bevelT w="44450" h="44450"/>
        </a:sp3d>
      </c:spPr>
    </c:title>
    <c:autoTitleDeleted val="0"/>
    <c:view3D>
      <c:rotX val="15"/>
      <c:rotY val="1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87286089238845"/>
          <c:y val="0.35555322251385246"/>
          <c:w val="0.69082540682414706"/>
          <c:h val="0.47789326334208226"/>
        </c:manualLayout>
      </c:layout>
      <c:pie3DChart>
        <c:varyColors val="1"/>
        <c:ser>
          <c:idx val="0"/>
          <c:order val="0"/>
          <c:spPr>
            <a:solidFill>
              <a:srgbClr val="A6CAF0"/>
            </a:solidFill>
            <a:ln w="12700">
              <a:noFill/>
              <a:prstDash val="solid"/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 prstMaterial="plastic">
              <a:bevelT w="63500" h="228600"/>
              <a:bevelB h="38100"/>
              <a:contourClr>
                <a:srgbClr val="000000"/>
              </a:contourClr>
            </a:sp3d>
          </c:spPr>
          <c:explosion val="25"/>
          <c:dPt>
            <c:idx val="0"/>
            <c:bubble3D val="0"/>
            <c:spPr>
              <a:gradFill>
                <a:gsLst>
                  <a:gs pos="15000">
                    <a:srgbClr val="0069B8"/>
                  </a:gs>
                  <a:gs pos="49000">
                    <a:schemeClr val="accent1">
                      <a:lumMod val="60000"/>
                      <a:lumOff val="40000"/>
                    </a:schemeClr>
                  </a:gs>
                  <a:gs pos="77000">
                    <a:srgbClr val="0069B8"/>
                  </a:gs>
                </a:gsLst>
                <a:path path="circle">
                  <a:fillToRect l="100000" t="100000"/>
                </a:path>
              </a:gradFill>
              <a:ln w="12700">
                <a:noFill/>
                <a:prstDash val="solid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 prstMaterial="plastic">
                <a:bevelT w="63500" h="228600"/>
                <a:bevelB h="381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F70-4430-AA48-80A6D9A92575}"/>
              </c:ext>
            </c:extLst>
          </c:dPt>
          <c:dPt>
            <c:idx val="1"/>
            <c:bubble3D val="0"/>
            <c:spPr>
              <a:gradFill>
                <a:gsLst>
                  <a:gs pos="15000">
                    <a:srgbClr val="FF0000"/>
                  </a:gs>
                  <a:gs pos="49000">
                    <a:schemeClr val="accent2">
                      <a:lumMod val="60000"/>
                      <a:lumOff val="40000"/>
                    </a:schemeClr>
                  </a:gs>
                  <a:gs pos="77000">
                    <a:srgbClr val="FF0000"/>
                  </a:gs>
                </a:gsLst>
                <a:path path="circle">
                  <a:fillToRect l="100000" t="100000"/>
                </a:path>
              </a:gradFill>
              <a:ln w="12700">
                <a:noFill/>
                <a:prstDash val="solid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 prstMaterial="plastic">
                <a:bevelT w="63500" h="228600"/>
                <a:bevelB h="381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F70-4430-AA48-80A6D9A92575}"/>
              </c:ext>
            </c:extLst>
          </c:dPt>
          <c:dLbls>
            <c:dLbl>
              <c:idx val="0"/>
              <c:layout>
                <c:manualLayout>
                  <c:x val="-2.7823148212668108E-2"/>
                  <c:y val="-6.4061451777987208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SEIN
90%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F70-4430-AA48-80A6D9A92575}"/>
                </c:ext>
              </c:extLst>
            </c:dLbl>
            <c:dLbl>
              <c:idx val="1"/>
              <c:layout>
                <c:manualLayout>
                  <c:x val="3.2459526629967712E-2"/>
                  <c:y val="3.04494370636103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70-4430-AA48-80A6D9A9257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10"/>
              <c:pt idx="0">
                <c:v>SEIN</c:v>
              </c:pt>
              <c:pt idx="1">
                <c:v>SS AA</c:v>
              </c:pt>
              <c:pt idx="2">
                <c:v>13677,563</c:v>
              </c:pt>
              <c:pt idx="3">
                <c:v>0,095569152</c:v>
              </c:pt>
              <c:pt idx="4">
                <c:v>SEIN</c:v>
              </c:pt>
              <c:pt idx="5">
                <c:v>SEIN</c:v>
              </c:pt>
              <c:pt idx="6">
                <c:v>SS AA</c:v>
              </c:pt>
              <c:pt idx="7">
                <c:v>SEIN</c:v>
              </c:pt>
              <c:pt idx="8">
                <c:v>SEIN</c:v>
              </c:pt>
              <c:pt idx="9">
                <c:v>SS AA</c:v>
              </c:pt>
            </c:strLit>
          </c:cat>
          <c:val>
            <c:numLit>
              <c:formatCode>General</c:formatCode>
              <c:ptCount val="2"/>
              <c:pt idx="0">
                <c:v>13677.563</c:v>
              </c:pt>
              <c:pt idx="1">
                <c:v>1445.2769999999994</c:v>
              </c:pt>
            </c:numLit>
          </c:val>
          <c:extLst>
            <c:ext xmlns:c16="http://schemas.microsoft.com/office/drawing/2014/chart" uri="{C3380CC4-5D6E-409C-BE32-E72D297353CC}">
              <c16:uniqueId val="{00000004-9F70-4430-AA48-80A6D9A92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solidFill>
        <a:schemeClr val="tx1"/>
      </a:solidFill>
    </a:ln>
    <a:scene3d>
      <a:camera prst="orthographicFront"/>
      <a:lightRig rig="threePt" dir="t"/>
    </a:scene3d>
    <a:sp3d prstMaterial="plastic"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0.78740157480314965" l="0.78740157480314965" r="0.59055118110236227" t="0.78740157480314965" header="0" footer="0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t>PRODUCCIÓN DE ENERGÍA ELÉCTRICA 2002, POR TIPO DE SISTEMA</a:t>
            </a:r>
          </a:p>
        </c:rich>
      </c:tx>
      <c:overlay val="0"/>
      <c:spPr>
        <a:solidFill>
          <a:srgbClr val="000080"/>
        </a:solidFill>
        <a:ln w="25400">
          <a:noFill/>
        </a:ln>
      </c:spPr>
    </c:title>
    <c:autoTitleDeleted val="0"/>
    <c:view3D>
      <c:rotX val="15"/>
      <c:rotY val="2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/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3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A1C-445D-8B10-3945C238A43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A1C-445D-8B10-3945C238A43D}"/>
              </c:ext>
            </c:extLst>
          </c:dPt>
          <c:cat>
            <c:numLit>
              <c:formatCode>General</c:formatCode>
              <c:ptCount val="2"/>
              <c:pt idx="0">
                <c:v>#N/A</c:v>
              </c:pt>
              <c:pt idx="1">
                <c:v>#N/A</c:v>
              </c:pt>
            </c:numLit>
          </c:cat>
          <c:val>
            <c:numLit>
              <c:formatCode>General</c:formatCode>
              <c:ptCount val="2"/>
              <c:pt idx="0">
                <c:v>#N/A</c:v>
              </c:pt>
              <c:pt idx="1">
                <c:v>#N/A</c:v>
              </c:pt>
            </c:numLit>
          </c:val>
          <c:extLst>
            <c:ext xmlns:c16="http://schemas.microsoft.com/office/drawing/2014/chart" uri="{C3380CC4-5D6E-409C-BE32-E72D297353CC}">
              <c16:uniqueId val="{00000002-BA1C-445D-8B10-3945C238A43D}"/>
            </c:ext>
          </c:extLst>
        </c:ser>
        <c:ser>
          <c:idx val="1"/>
          <c:order val="1"/>
          <c:tx>
            <c:v/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explosion val="31"/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A1C-445D-8B10-3945C238A43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5-BA1C-445D-8B10-3945C238A43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2"/>
              <c:pt idx="0">
                <c:v>#N/A</c:v>
              </c:pt>
              <c:pt idx="1">
                <c:v>#N/A</c:v>
              </c:pt>
            </c:numLit>
          </c:cat>
          <c:val>
            <c:numLit>
              <c:formatCode>General</c:formatCode>
              <c:ptCount val="2"/>
              <c:pt idx="0">
                <c:v>#N/A</c:v>
              </c:pt>
              <c:pt idx="1">
                <c:v>#N/A</c:v>
              </c:pt>
            </c:numLit>
          </c:val>
          <c:extLst>
            <c:ext xmlns:c16="http://schemas.microsoft.com/office/drawing/2014/chart" uri="{C3380CC4-5D6E-409C-BE32-E72D297353CC}">
              <c16:uniqueId val="{00000006-BA1C-445D-8B10-3945C238A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t>POTENCIA EFECTIVA 2001, POR SISTEMA</a:t>
            </a:r>
          </a:p>
        </c:rich>
      </c:tx>
      <c:overlay val="0"/>
      <c:spPr>
        <a:solidFill>
          <a:srgbClr val="000080"/>
        </a:solidFill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/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95-493A-AD30-585229F95DB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295-493A-AD30-585229F95DB9}"/>
              </c:ext>
            </c:extLst>
          </c:dPt>
          <c:cat>
            <c:numLit>
              <c:formatCode>General</c:formatCode>
              <c:ptCount val="2"/>
            </c:numLit>
          </c:cat>
          <c:val>
            <c:numLit>
              <c:formatCode>General</c:formatCode>
              <c:ptCount val="2"/>
            </c:numLit>
          </c:val>
          <c:extLst>
            <c:ext xmlns:c16="http://schemas.microsoft.com/office/drawing/2014/chart" uri="{C3380CC4-5D6E-409C-BE32-E72D297353CC}">
              <c16:uniqueId val="{00000002-8295-493A-AD30-585229F95DB9}"/>
            </c:ext>
          </c:extLst>
        </c:ser>
        <c:ser>
          <c:idx val="1"/>
          <c:order val="1"/>
          <c:tx>
            <c:v/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295-493A-AD30-585229F95DB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5-8295-493A-AD30-585229F95DB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2"/>
            </c:numLit>
          </c:cat>
          <c:val>
            <c:numLit>
              <c:formatCode>General</c:formatCode>
              <c:ptCount val="2"/>
            </c:numLit>
          </c:val>
          <c:extLst>
            <c:ext xmlns:c16="http://schemas.microsoft.com/office/drawing/2014/chart" uri="{C3380CC4-5D6E-409C-BE32-E72D297353CC}">
              <c16:uniqueId val="{00000006-8295-493A-AD30-585229F95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t>VENTA DE ENERGÍA ELÉCTRICA 2001, POR  SISTEMA</a:t>
            </a:r>
          </a:p>
        </c:rich>
      </c:tx>
      <c:overlay val="0"/>
      <c:spPr>
        <a:solidFill>
          <a:srgbClr val="000080"/>
        </a:solidFill>
        <a:ln w="25400">
          <a:noFill/>
        </a:ln>
      </c:spPr>
    </c:title>
    <c:autoTitleDeleted val="0"/>
    <c:view3D>
      <c:rotX val="15"/>
      <c:hPercent val="26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"/>
              <c:pt idx="0">
                <c:v>#N/A</c:v>
              </c:pt>
              <c:pt idx="1">
                <c:v>#N/A</c:v>
              </c:pt>
            </c:numLit>
          </c:cat>
          <c:val>
            <c:numLit>
              <c:formatCode>General</c:formatCode>
              <c:ptCount val="2"/>
              <c:pt idx="0">
                <c:v>#N/A</c:v>
              </c:pt>
              <c:pt idx="1">
                <c:v>#N/A</c:v>
              </c:pt>
            </c:numLit>
          </c:val>
          <c:extLst>
            <c:ext xmlns:c16="http://schemas.microsoft.com/office/drawing/2014/chart" uri="{C3380CC4-5D6E-409C-BE32-E72D297353CC}">
              <c16:uniqueId val="{00000000-AA4E-4EC1-B5AB-A566AAF71CCB}"/>
            </c:ext>
          </c:extLst>
        </c:ser>
        <c:ser>
          <c:idx val="1"/>
          <c:order val="1"/>
          <c:tx>
            <c:v/>
          </c:tx>
          <c:spPr>
            <a:solidFill>
              <a:srgbClr val="CC9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"/>
              <c:pt idx="0">
                <c:v>#N/A</c:v>
              </c:pt>
              <c:pt idx="1">
                <c:v>#N/A</c:v>
              </c:pt>
            </c:numLit>
          </c:cat>
          <c:val>
            <c:numLit>
              <c:formatCode>General</c:formatCode>
              <c:ptCount val="2"/>
              <c:pt idx="0">
                <c:v>#N/A</c:v>
              </c:pt>
              <c:pt idx="1">
                <c:v>#N/A</c:v>
              </c:pt>
            </c:numLit>
          </c:val>
          <c:extLst>
            <c:ext xmlns:c16="http://schemas.microsoft.com/office/drawing/2014/chart" uri="{C3380CC4-5D6E-409C-BE32-E72D297353CC}">
              <c16:uniqueId val="{00000001-AA4E-4EC1-B5AB-A566AAF71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9467776"/>
        <c:axId val="49469312"/>
        <c:axId val="0"/>
      </c:bar3DChart>
      <c:catAx>
        <c:axId val="4946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946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469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GW.h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9467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45588235294117646"/>
          <c:w val="0"/>
          <c:h val="0.13235294117647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100"/>
              <a:t>POTENCIA INSTALADA  PARA EL  MERCADO ELÉCTRICO    </a:t>
            </a:r>
          </a:p>
        </c:rich>
      </c:tx>
      <c:layout>
        <c:manualLayout>
          <c:xMode val="edge"/>
          <c:yMode val="edge"/>
          <c:x val="0.26606050082665839"/>
          <c:y val="2.641851586733477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 prstMaterial="plastic">
          <a:bevelT w="4445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8.8378626768348192E-2"/>
          <c:y val="0.23887742641795445"/>
          <c:w val="0.88404596441038841"/>
          <c:h val="0.55193902901174796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 w="12700">
              <a:noFill/>
              <a:prstDash val="solid"/>
            </a:ln>
            <a:effectLst>
              <a:outerShdw blurRad="139700" dist="114300" dir="6000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88900"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'3.3.2.1 (Graf)'!$P$7:$P$13</c:f>
              <c:strCache>
                <c:ptCount val="7"/>
                <c:pt idx="0">
                  <c:v>ENGIE PERU</c:v>
                </c:pt>
                <c:pt idx="1">
                  <c:v>KALLPA</c:v>
                </c:pt>
                <c:pt idx="2">
                  <c:v>ENEL PERU</c:v>
                </c:pt>
                <c:pt idx="3">
                  <c:v>ELP</c:v>
                </c:pt>
                <c:pt idx="4">
                  <c:v>SAMAY</c:v>
                </c:pt>
                <c:pt idx="5">
                  <c:v>FÉNIX POWER</c:v>
                </c:pt>
                <c:pt idx="6">
                  <c:v>OTROS</c:v>
                </c:pt>
              </c:strCache>
            </c:strRef>
          </c:cat>
          <c:val>
            <c:numRef>
              <c:f>'3.3.2.1 (Graf)'!$Q$7:$Q$13</c:f>
              <c:numCache>
                <c:formatCode>#\ ##0</c:formatCode>
                <c:ptCount val="7"/>
                <c:pt idx="0">
                  <c:v>2805.0309999999968</c:v>
                </c:pt>
                <c:pt idx="1">
                  <c:v>1834.1170000000002</c:v>
                </c:pt>
                <c:pt idx="2">
                  <c:v>1539.2510000000088</c:v>
                </c:pt>
                <c:pt idx="3">
                  <c:v>1027.0400000000009</c:v>
                </c:pt>
                <c:pt idx="4">
                  <c:v>616</c:v>
                </c:pt>
                <c:pt idx="5">
                  <c:v>578.80000000000007</c:v>
                </c:pt>
                <c:pt idx="6">
                  <c:v>5848.2390000000978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7B-4208-812E-557A3203404C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0"/>
                  <c:y val="-7.5926491085825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7B-4208-812E-557A3203404C}"/>
                </c:ext>
              </c:extLst>
            </c:dLbl>
            <c:dLbl>
              <c:idx val="1"/>
              <c:layout>
                <c:manualLayout>
                  <c:x val="0"/>
                  <c:y val="-3.6155471945631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7B-4208-812E-557A3203404C}"/>
                </c:ext>
              </c:extLst>
            </c:dLbl>
            <c:dLbl>
              <c:idx val="2"/>
              <c:layout>
                <c:manualLayout>
                  <c:x val="0"/>
                  <c:y val="-3.253992475106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7B-4208-812E-557A3203404C}"/>
                </c:ext>
              </c:extLst>
            </c:dLbl>
            <c:dLbl>
              <c:idx val="4"/>
              <c:layout>
                <c:manualLayout>
                  <c:x val="1.2768673758073044E-3"/>
                  <c:y val="7.2310943891262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7B-4208-812E-557A3203404C}"/>
                </c:ext>
              </c:extLst>
            </c:dLbl>
            <c:dLbl>
              <c:idx val="5"/>
              <c:layout>
                <c:manualLayout>
                  <c:x val="3.8306021274220068E-3"/>
                  <c:y val="1.0846641583689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7B-4208-812E-557A3203404C}"/>
                </c:ext>
              </c:extLst>
            </c:dLbl>
            <c:dLbl>
              <c:idx val="6"/>
              <c:layout>
                <c:manualLayout>
                  <c:x val="0"/>
                  <c:y val="-0.166315170949903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7B-4208-812E-557A320340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'3.3.2.1 (Graf)'!$P$7:$P$13</c:f>
              <c:strCache>
                <c:ptCount val="7"/>
                <c:pt idx="0">
                  <c:v>ENGIE PERU</c:v>
                </c:pt>
                <c:pt idx="1">
                  <c:v>KALLPA</c:v>
                </c:pt>
                <c:pt idx="2">
                  <c:v>ENEL PERU</c:v>
                </c:pt>
                <c:pt idx="3">
                  <c:v>ELP</c:v>
                </c:pt>
                <c:pt idx="4">
                  <c:v>SAMAY</c:v>
                </c:pt>
                <c:pt idx="5">
                  <c:v>FÉNIX POWER</c:v>
                </c:pt>
                <c:pt idx="6">
                  <c:v>OTROS</c:v>
                </c:pt>
              </c:strCache>
            </c:strRef>
          </c:cat>
          <c:val>
            <c:numRef>
              <c:f>'3.3.2.1 (Graf)'!$R$7:$R$13</c:f>
              <c:numCache>
                <c:formatCode>0%</c:formatCode>
                <c:ptCount val="7"/>
                <c:pt idx="0">
                  <c:v>0.19686530729808308</c:v>
                </c:pt>
                <c:pt idx="1">
                  <c:v>0.12872371350820674</c:v>
                </c:pt>
                <c:pt idx="2">
                  <c:v>0.10802915230665321</c:v>
                </c:pt>
                <c:pt idx="3">
                  <c:v>7.2080681178719117E-2</c:v>
                </c:pt>
                <c:pt idx="4">
                  <c:v>4.3232687729875111E-2</c:v>
                </c:pt>
                <c:pt idx="5">
                  <c:v>4.0621882561772266E-2</c:v>
                </c:pt>
                <c:pt idx="6">
                  <c:v>0.41044657541669044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7B-4208-812E-557A32034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9312128"/>
        <c:axId val="49314048"/>
      </c:barChart>
      <c:catAx>
        <c:axId val="4931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 sz="1100"/>
                  <a:t>TOTAL : 14</a:t>
                </a:r>
                <a:r>
                  <a:rPr lang="es-PE" sz="1100" baseline="0"/>
                  <a:t> 248</a:t>
                </a:r>
                <a:r>
                  <a:rPr lang="es-PE" sz="1100"/>
                  <a:t> MW</a:t>
                </a:r>
              </a:p>
            </c:rich>
          </c:tx>
          <c:layout>
            <c:manualLayout>
              <c:xMode val="edge"/>
              <c:yMode val="edge"/>
              <c:x val="0.4101094410178594"/>
              <c:y val="0.105233343158308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931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31404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1.1043093067444642E-2"/>
              <c:y val="0.49318682870391456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9312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100"/>
              <a:t>POTENCIA INSTALADA HIDRÁULICA  PARA EL MERCADO ELÉCTRICO   </a:t>
            </a:r>
          </a:p>
        </c:rich>
      </c:tx>
      <c:layout>
        <c:manualLayout>
          <c:xMode val="edge"/>
          <c:yMode val="edge"/>
          <c:x val="0.26226037080828157"/>
          <c:y val="2.4469703269219698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 prstMaterial="plastic">
          <a:bevelT w="4445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8.5413661457906173E-2"/>
          <c:y val="0.2184062020972096"/>
          <c:w val="0.89579393394088802"/>
          <c:h val="0.6659577010208479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 w="12700">
              <a:noFill/>
              <a:prstDash val="solid"/>
            </a:ln>
            <a:effectLst>
              <a:outerShdw blurRad="139700" dist="127000" dir="6000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95250"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'3.3.2.1 (Graf)'!$P$37:$P$43</c:f>
              <c:strCache>
                <c:ptCount val="7"/>
                <c:pt idx="0">
                  <c:v>ELP</c:v>
                </c:pt>
                <c:pt idx="1">
                  <c:v>ENEL PERU</c:v>
                </c:pt>
                <c:pt idx="2">
                  <c:v>KALLPA</c:v>
                </c:pt>
                <c:pt idx="3">
                  <c:v>EGEHUALLAGA</c:v>
                </c:pt>
                <c:pt idx="4">
                  <c:v>STATKRAFT </c:v>
                </c:pt>
                <c:pt idx="5">
                  <c:v>ORAZUL</c:v>
                </c:pt>
                <c:pt idx="6">
                  <c:v>OTROS</c:v>
                </c:pt>
              </c:strCache>
            </c:strRef>
          </c:cat>
          <c:val>
            <c:numRef>
              <c:f>'3.3.2.1 (Graf)'!$Q$37:$Q$43</c:f>
              <c:numCache>
                <c:formatCode>#\ ##0</c:formatCode>
                <c:ptCount val="7"/>
                <c:pt idx="0">
                  <c:v>1008.3600000000008</c:v>
                </c:pt>
                <c:pt idx="1">
                  <c:v>568.55099999999925</c:v>
                </c:pt>
                <c:pt idx="2">
                  <c:v>524.59999999999957</c:v>
                </c:pt>
                <c:pt idx="3">
                  <c:v>456</c:v>
                </c:pt>
                <c:pt idx="4">
                  <c:v>441.54899999999998</c:v>
                </c:pt>
                <c:pt idx="5">
                  <c:v>351.46100000000013</c:v>
                </c:pt>
                <c:pt idx="6">
                  <c:v>2033.8900000000194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3-4CA3-AF7A-F61A35552826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3.7494859025246452E-3"/>
                  <c:y val="-9.4285340371234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73-4CA3-AF7A-F61A35552826}"/>
                </c:ext>
              </c:extLst>
            </c:dLbl>
            <c:dLbl>
              <c:idx val="1"/>
              <c:layout>
                <c:manualLayout>
                  <c:x val="-1.2764599083039446E-3"/>
                  <c:y val="-4.969629174358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73-4CA3-AF7A-F61A35552826}"/>
                </c:ext>
              </c:extLst>
            </c:dLbl>
            <c:dLbl>
              <c:idx val="2"/>
              <c:layout>
                <c:manualLayout>
                  <c:x val="-2.5529198166078892E-3"/>
                  <c:y val="-4.3070119511103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73-4CA3-AF7A-F61A35552826}"/>
                </c:ext>
              </c:extLst>
            </c:dLbl>
            <c:dLbl>
              <c:idx val="3"/>
              <c:layout>
                <c:manualLayout>
                  <c:x val="0"/>
                  <c:y val="-2.981777504614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73-4CA3-AF7A-F61A35552826}"/>
                </c:ext>
              </c:extLst>
            </c:dLbl>
            <c:dLbl>
              <c:idx val="4"/>
              <c:layout>
                <c:manualLayout>
                  <c:x val="-1.2764599083039446E-3"/>
                  <c:y val="-2.6504688929909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73-4CA3-AF7A-F61A35552826}"/>
                </c:ext>
              </c:extLst>
            </c:dLbl>
            <c:dLbl>
              <c:idx val="5"/>
              <c:layout>
                <c:manualLayout>
                  <c:x val="-9.3605978598036797E-17"/>
                  <c:y val="-1.6565430581193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673-4CA3-AF7A-F61A35552826}"/>
                </c:ext>
              </c:extLst>
            </c:dLbl>
            <c:dLbl>
              <c:idx val="6"/>
              <c:layout>
                <c:manualLayout>
                  <c:x val="0"/>
                  <c:y val="-0.265046889299097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73-4CA3-AF7A-F61A355528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'3.3.2.1 (Graf)'!$P$37:$P$43</c:f>
              <c:strCache>
                <c:ptCount val="7"/>
                <c:pt idx="0">
                  <c:v>ELP</c:v>
                </c:pt>
                <c:pt idx="1">
                  <c:v>ENEL PERU</c:v>
                </c:pt>
                <c:pt idx="2">
                  <c:v>KALLPA</c:v>
                </c:pt>
                <c:pt idx="3">
                  <c:v>EGEHUALLAGA</c:v>
                </c:pt>
                <c:pt idx="4">
                  <c:v>STATKRAFT </c:v>
                </c:pt>
                <c:pt idx="5">
                  <c:v>ORAZUL</c:v>
                </c:pt>
                <c:pt idx="6">
                  <c:v>OTROS</c:v>
                </c:pt>
              </c:strCache>
            </c:strRef>
          </c:cat>
          <c:val>
            <c:numRef>
              <c:f>'3.3.2.1 (Graf)'!$R$37:$R$43</c:f>
              <c:numCache>
                <c:formatCode>0%</c:formatCode>
                <c:ptCount val="7"/>
                <c:pt idx="0">
                  <c:v>0.18727396552751957</c:v>
                </c:pt>
                <c:pt idx="1">
                  <c:v>0.10559205082970026</c:v>
                </c:pt>
                <c:pt idx="2">
                  <c:v>9.7429412427839868E-2</c:v>
                </c:pt>
                <c:pt idx="3">
                  <c:v>8.4688928835484206E-2</c:v>
                </c:pt>
                <c:pt idx="4">
                  <c:v>8.2005069821007054E-2</c:v>
                </c:pt>
                <c:pt idx="5">
                  <c:v>6.5273806178614308E-2</c:v>
                </c:pt>
                <c:pt idx="6">
                  <c:v>0.37773676637983472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673-4CA3-AF7A-F61A35552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9880448"/>
        <c:axId val="49890816"/>
      </c:barChart>
      <c:catAx>
        <c:axId val="49880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 sz="1100"/>
                  <a:t>TOTAL : 5 384  MW</a:t>
                </a:r>
              </a:p>
            </c:rich>
          </c:tx>
          <c:layout>
            <c:manualLayout>
              <c:xMode val="edge"/>
              <c:yMode val="edge"/>
              <c:x val="0.43908943171240977"/>
              <c:y val="9.748581589770816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989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89081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9.5328438159839306E-3"/>
              <c:y val="0.49277355917276155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9880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100"/>
              <a:t>POTENCIA INSTALADA TÉRMICA PARA EL MERCADO ELÉCTRICO   </a:t>
            </a:r>
          </a:p>
        </c:rich>
      </c:tx>
      <c:layout>
        <c:manualLayout>
          <c:xMode val="edge"/>
          <c:yMode val="edge"/>
          <c:x val="0.28737562977041664"/>
          <c:y val="2.146347648572914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>
          <a:bevelT w="4445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8.5526724175857494E-2"/>
          <c:y val="0.19150128621981954"/>
          <c:w val="0.89966021618479064"/>
          <c:h val="0.6691252399420222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D6B19C"/>
                </a:gs>
                <a:gs pos="30000">
                  <a:srgbClr val="D49E6C"/>
                </a:gs>
                <a:gs pos="70000">
                  <a:srgbClr val="A65528"/>
                </a:gs>
                <a:gs pos="100000">
                  <a:srgbClr val="663012"/>
                </a:gs>
              </a:gsLst>
              <a:lin ang="0" scaled="0"/>
            </a:gradFill>
            <a:ln w="12700">
              <a:noFill/>
              <a:prstDash val="solid"/>
            </a:ln>
            <a:effectLst>
              <a:outerShdw blurRad="152400" dist="1143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9850"/>
            </a:sp3d>
          </c:spPr>
          <c:invertIfNegative val="0"/>
          <c:dLbls>
            <c:dLbl>
              <c:idx val="6"/>
              <c:layout>
                <c:manualLayout>
                  <c:x val="1.3969257343415733E-3"/>
                  <c:y val="4.56285317276516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5D-4AE8-A155-99CB9739668E}"/>
                </c:ext>
              </c:extLst>
            </c:dLbl>
            <c:numFmt formatCode="#\ ###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'3.3.2.1 (Graf)'!$P$65:$P$71</c:f>
              <c:strCache>
                <c:ptCount val="7"/>
                <c:pt idx="0">
                  <c:v>ENGIE PERU</c:v>
                </c:pt>
                <c:pt idx="1">
                  <c:v>KALLPA</c:v>
                </c:pt>
                <c:pt idx="2">
                  <c:v>ENEL PERU</c:v>
                </c:pt>
                <c:pt idx="3">
                  <c:v>SAMAY</c:v>
                </c:pt>
                <c:pt idx="4">
                  <c:v>FÉNIX POWER</c:v>
                </c:pt>
                <c:pt idx="5">
                  <c:v>ENEL PIURA</c:v>
                </c:pt>
                <c:pt idx="6">
                  <c:v>OTROS</c:v>
                </c:pt>
              </c:strCache>
            </c:strRef>
          </c:cat>
          <c:val>
            <c:numRef>
              <c:f>'3.3.2.1 (Graf)'!$Q$65:$Q$71</c:f>
              <c:numCache>
                <c:formatCode>#\ ##0</c:formatCode>
                <c:ptCount val="7"/>
                <c:pt idx="0">
                  <c:v>2385.3500000000013</c:v>
                </c:pt>
                <c:pt idx="1">
                  <c:v>1309.5169999999998</c:v>
                </c:pt>
                <c:pt idx="2">
                  <c:v>970.69999999999982</c:v>
                </c:pt>
                <c:pt idx="3">
                  <c:v>616</c:v>
                </c:pt>
                <c:pt idx="4">
                  <c:v>578.80000000000007</c:v>
                </c:pt>
                <c:pt idx="5">
                  <c:v>330.34000000000009</c:v>
                </c:pt>
                <c:pt idx="6">
                  <c:v>1847.8600000000833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5D-4AE8-A155-99CB9739668E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0"/>
                  <c:y val="-0.226353217958543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5D-4AE8-A155-99CB9739668E}"/>
                </c:ext>
              </c:extLst>
            </c:dLbl>
            <c:dLbl>
              <c:idx val="1"/>
              <c:layout>
                <c:manualLayout>
                  <c:x val="1.2756457529735101E-3"/>
                  <c:y val="-7.873155407253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5D-4AE8-A155-99CB9739668E}"/>
                </c:ext>
              </c:extLst>
            </c:dLbl>
            <c:dLbl>
              <c:idx val="2"/>
              <c:layout>
                <c:manualLayout>
                  <c:x val="-2.5512915059469734E-3"/>
                  <c:y val="-4.9207221295335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5D-4AE8-A155-99CB9739668E}"/>
                </c:ext>
              </c:extLst>
            </c:dLbl>
            <c:dLbl>
              <c:idx val="3"/>
              <c:layout>
                <c:manualLayout>
                  <c:x val="0"/>
                  <c:y val="-2.29633699378232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5D-4AE8-A155-99CB9739668E}"/>
                </c:ext>
              </c:extLst>
            </c:dLbl>
            <c:dLbl>
              <c:idx val="4"/>
              <c:layout>
                <c:manualLayout>
                  <c:x val="0"/>
                  <c:y val="-1.640240709844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5D-4AE8-A155-99CB9739668E}"/>
                </c:ext>
              </c:extLst>
            </c:dLbl>
            <c:dLbl>
              <c:idx val="6"/>
              <c:layout>
                <c:manualLayout>
                  <c:x val="0"/>
                  <c:y val="-0.114816849689116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5D-4AE8-A155-99CB9739668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'3.3.2.1 (Graf)'!$P$65:$P$71</c:f>
              <c:strCache>
                <c:ptCount val="7"/>
                <c:pt idx="0">
                  <c:v>ENGIE PERU</c:v>
                </c:pt>
                <c:pt idx="1">
                  <c:v>KALLPA</c:v>
                </c:pt>
                <c:pt idx="2">
                  <c:v>ENEL PERU</c:v>
                </c:pt>
                <c:pt idx="3">
                  <c:v>SAMAY</c:v>
                </c:pt>
                <c:pt idx="4">
                  <c:v>FÉNIX POWER</c:v>
                </c:pt>
                <c:pt idx="5">
                  <c:v>ENEL PIURA</c:v>
                </c:pt>
                <c:pt idx="6">
                  <c:v>OTROS</c:v>
                </c:pt>
              </c:strCache>
            </c:strRef>
          </c:cat>
          <c:val>
            <c:numRef>
              <c:f>'3.3.2.1 (Graf)'!$R$65:$R$71</c:f>
              <c:numCache>
                <c:formatCode>0%</c:formatCode>
                <c:ptCount val="7"/>
                <c:pt idx="0">
                  <c:v>0.29673821217139523</c:v>
                </c:pt>
                <c:pt idx="1">
                  <c:v>0.16290428381078195</c:v>
                </c:pt>
                <c:pt idx="2">
                  <c:v>0.12075535353502553</c:v>
                </c:pt>
                <c:pt idx="3">
                  <c:v>7.6630573583574474E-2</c:v>
                </c:pt>
                <c:pt idx="4">
                  <c:v>7.2002883100930046E-2</c:v>
                </c:pt>
                <c:pt idx="5">
                  <c:v>4.1094389087009742E-2</c:v>
                </c:pt>
                <c:pt idx="6">
                  <c:v>0.22987430471128298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5D-4AE8-A155-99CB97396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9953408"/>
        <c:axId val="49976064"/>
      </c:barChart>
      <c:catAx>
        <c:axId val="4995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TOTAL : 8 039 MW</a:t>
                </a:r>
              </a:p>
            </c:rich>
          </c:tx>
          <c:layout>
            <c:manualLayout>
              <c:xMode val="edge"/>
              <c:yMode val="edge"/>
              <c:x val="0.46283253386430145"/>
              <c:y val="8.57760533556493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9976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97606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1.1282735129134519E-2"/>
              <c:y val="0.43172039552790303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9953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100"/>
              <a:t>POTENCIA INSTALADA  SOLAR  PARA EL MERCADO ELÉCTRICO  </a:t>
            </a:r>
          </a:p>
        </c:rich>
      </c:tx>
      <c:layout>
        <c:manualLayout>
          <c:xMode val="edge"/>
          <c:yMode val="edge"/>
          <c:x val="0.28714337974654802"/>
          <c:y val="2.2440310903166089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 prstMaterial="plastic">
          <a:bevelT w="44450" h="57150"/>
        </a:sp3d>
      </c:spPr>
    </c:title>
    <c:autoTitleDeleted val="0"/>
    <c:plotArea>
      <c:layout>
        <c:manualLayout>
          <c:layoutTarget val="inner"/>
          <c:xMode val="edge"/>
          <c:yMode val="edge"/>
          <c:x val="8.187954681554957E-2"/>
          <c:y val="0.21258719525730926"/>
          <c:w val="0.89395994301678983"/>
          <c:h val="0.6618148104621250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chemeClr val="accent4">
                    <a:lumMod val="75000"/>
                  </a:schemeClr>
                </a:gs>
                <a:gs pos="50000">
                  <a:srgbClr val="FFCC00"/>
                </a:gs>
                <a:gs pos="100000">
                  <a:srgbClr val="333300"/>
                </a:gs>
              </a:gsLst>
              <a:lin ang="0" scaled="1"/>
            </a:gradFill>
            <a:ln w="12700">
              <a:noFill/>
              <a:prstDash val="solid"/>
            </a:ln>
            <a:effectLst>
              <a:outerShdw blurRad="139700" dist="1397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95250"/>
            </a:sp3d>
          </c:spPr>
          <c:invertIfNegative val="0"/>
          <c:dLbls>
            <c:dLbl>
              <c:idx val="6"/>
              <c:layout>
                <c:manualLayout>
                  <c:x val="1.3969257343415733E-3"/>
                  <c:y val="4.56285317276516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99-49B6-A7E0-3D455E219482}"/>
                </c:ext>
              </c:extLst>
            </c:dLbl>
            <c:numFmt formatCode="#\ ###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'3.3.2.1 (Graf)'!$P$92:$P$98</c:f>
              <c:strCache>
                <c:ptCount val="7"/>
                <c:pt idx="0">
                  <c:v>ENEL GREEN</c:v>
                </c:pt>
                <c:pt idx="1">
                  <c:v>ENGIE PERU</c:v>
                </c:pt>
                <c:pt idx="2">
                  <c:v>TACNA SOLAR</c:v>
                </c:pt>
                <c:pt idx="3">
                  <c:v>REPARTICION ARCUS</c:v>
                </c:pt>
                <c:pt idx="4">
                  <c:v>PANAMERICANA SOLAR</c:v>
                </c:pt>
                <c:pt idx="5">
                  <c:v>MAJES ARCUS</c:v>
                </c:pt>
                <c:pt idx="6">
                  <c:v>OTROS</c:v>
                </c:pt>
              </c:strCache>
            </c:strRef>
          </c:cat>
          <c:val>
            <c:numRef>
              <c:f>'3.3.2.1 (Graf)'!$Q$92:$Q$98</c:f>
              <c:numCache>
                <c:formatCode>#\ ##0</c:formatCode>
                <c:ptCount val="7"/>
                <c:pt idx="0">
                  <c:v>144.48400000000001</c:v>
                </c:pt>
                <c:pt idx="1">
                  <c:v>44.54099999999999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 formatCode="_-* #,##0_-;\-* #,##0_-;_-* &quot;-&quot;??_-;_-@_-">
                  <c:v>17.485000000000014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99-49B6-A7E0-3D455E219482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6090243583060117E-5"/>
                  <c:y val="-0.265926626788759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99-49B6-A7E0-3D455E219482}"/>
                </c:ext>
              </c:extLst>
            </c:dLbl>
            <c:dLbl>
              <c:idx val="1"/>
              <c:layout>
                <c:manualLayout>
                  <c:x val="0"/>
                  <c:y val="-4.887983706720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99-49B6-A7E0-3D455E219482}"/>
                </c:ext>
              </c:extLst>
            </c:dLbl>
            <c:dLbl>
              <c:idx val="5"/>
              <c:layout>
                <c:manualLayout>
                  <c:x val="1.3494469261859179E-3"/>
                  <c:y val="-1.489894211288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99-49B6-A7E0-3D455E21948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'3.3.2.1 (Graf)'!$P$92:$P$98</c:f>
              <c:strCache>
                <c:ptCount val="7"/>
                <c:pt idx="0">
                  <c:v>ENEL GREEN</c:v>
                </c:pt>
                <c:pt idx="1">
                  <c:v>ENGIE PERU</c:v>
                </c:pt>
                <c:pt idx="2">
                  <c:v>TACNA SOLAR</c:v>
                </c:pt>
                <c:pt idx="3">
                  <c:v>REPARTICION ARCUS</c:v>
                </c:pt>
                <c:pt idx="4">
                  <c:v>PANAMERICANA SOLAR</c:v>
                </c:pt>
                <c:pt idx="5">
                  <c:v>MAJES ARCUS</c:v>
                </c:pt>
                <c:pt idx="6">
                  <c:v>OTROS</c:v>
                </c:pt>
              </c:strCache>
            </c:strRef>
          </c:cat>
          <c:val>
            <c:numRef>
              <c:f>'3.3.2.1 (Graf)'!$R$92:$R$98</c:f>
              <c:numCache>
                <c:formatCode>0%</c:formatCode>
                <c:ptCount val="7"/>
                <c:pt idx="0">
                  <c:v>0.5042895535932429</c:v>
                </c:pt>
                <c:pt idx="1">
                  <c:v>0.15546054238944537</c:v>
                </c:pt>
                <c:pt idx="2">
                  <c:v>6.9805591427873376E-2</c:v>
                </c:pt>
                <c:pt idx="3">
                  <c:v>6.9805591427873376E-2</c:v>
                </c:pt>
                <c:pt idx="4">
                  <c:v>6.9805591427873376E-2</c:v>
                </c:pt>
                <c:pt idx="5">
                  <c:v>6.9805591427873376E-2</c:v>
                </c:pt>
                <c:pt idx="6">
                  <c:v>6.1027538305818349E-2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D99-49B6-A7E0-3D455E219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0103040"/>
        <c:axId val="50104960"/>
      </c:barChart>
      <c:catAx>
        <c:axId val="50103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 sz="1100"/>
                  <a:t>TOTAL : 287</a:t>
                </a:r>
                <a:r>
                  <a:rPr lang="es-PE" sz="1100" baseline="0"/>
                  <a:t> </a:t>
                </a:r>
                <a:r>
                  <a:rPr lang="es-PE" sz="1100"/>
                  <a:t>MW</a:t>
                </a:r>
              </a:p>
            </c:rich>
          </c:tx>
          <c:layout>
            <c:manualLayout>
              <c:xMode val="edge"/>
              <c:yMode val="edge"/>
              <c:x val="0.45145211382380468"/>
              <c:y val="8.914146601240062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010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10496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1.3237417845727826E-2"/>
              <c:y val="0.46123207132954819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0103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100"/>
              <a:t>POTENCIA INSTALADA  EÓLICA  PARA EL MERCADO ELÉCTRICO   </a:t>
            </a:r>
          </a:p>
        </c:rich>
      </c:tx>
      <c:layout>
        <c:manualLayout>
          <c:xMode val="edge"/>
          <c:yMode val="edge"/>
          <c:x val="0.28167110460913297"/>
          <c:y val="3.3827914367846879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>
          <a:bevelT w="4445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7.5333830256556003E-2"/>
          <c:y val="0.23488843614827867"/>
          <c:w val="0.89500238179278702"/>
          <c:h val="0.6438277383159273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24000">
                  <a:srgbClr val="9CB86E"/>
                </a:gs>
                <a:gs pos="4000">
                  <a:srgbClr val="4A8937"/>
                </a:gs>
                <a:gs pos="68000">
                  <a:srgbClr val="156B13"/>
                </a:gs>
              </a:gsLst>
              <a:lin ang="0" scaled="0"/>
            </a:gradFill>
            <a:ln w="12700">
              <a:noFill/>
              <a:prstDash val="solid"/>
            </a:ln>
            <a:effectLst>
              <a:outerShdw blurRad="114300" dist="114300" dir="6000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82550" h="69850"/>
            </a:sp3d>
          </c:spPr>
          <c:invertIfNegative val="0"/>
          <c:dLbls>
            <c:dLbl>
              <c:idx val="6"/>
              <c:layout>
                <c:manualLayout>
                  <c:x val="1.3969257343415733E-3"/>
                  <c:y val="4.56285317276516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09-40D0-9EF2-B340A6905394}"/>
                </c:ext>
              </c:extLst>
            </c:dLbl>
            <c:numFmt formatCode="#\ ###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'3.3.2.1 (Graf)'!$P$122:$P$128</c:f>
              <c:strCache>
                <c:ptCount val="7"/>
                <c:pt idx="0">
                  <c:v>ENEL GREEN</c:v>
                </c:pt>
                <c:pt idx="1">
                  <c:v>ENGIE PERU</c:v>
                </c:pt>
                <c:pt idx="2">
                  <c:v>ENERGIA EOLICA</c:v>
                </c:pt>
                <c:pt idx="3">
                  <c:v>TRES HERMANAS</c:v>
                </c:pt>
                <c:pt idx="4">
                  <c:v>PE-MARCONA</c:v>
                </c:pt>
                <c:pt idx="5">
                  <c:v>TARUCA</c:v>
                </c:pt>
                <c:pt idx="6">
                  <c:v>OTROS</c:v>
                </c:pt>
              </c:strCache>
            </c:strRef>
          </c:cat>
          <c:val>
            <c:numRef>
              <c:f>'3.3.2.1 (Graf)'!$Q$122:$Q$128</c:f>
              <c:numCache>
                <c:formatCode>0</c:formatCode>
                <c:ptCount val="7"/>
                <c:pt idx="0">
                  <c:v>132.3000000000001</c:v>
                </c:pt>
                <c:pt idx="1">
                  <c:v>130</c:v>
                </c:pt>
                <c:pt idx="2">
                  <c:v>110.00000000000003</c:v>
                </c:pt>
                <c:pt idx="3">
                  <c:v>97.15</c:v>
                </c:pt>
                <c:pt idx="4">
                  <c:v>32.1</c:v>
                </c:pt>
                <c:pt idx="5">
                  <c:v>18.37</c:v>
                </c:pt>
                <c:pt idx="6" formatCode="General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E9-4019-AEAE-7CE6083FFB4D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0"/>
                  <c:y val="-0.272671666580708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E9-4019-AEAE-7CE6083FFB4D}"/>
                </c:ext>
              </c:extLst>
            </c:dLbl>
            <c:dLbl>
              <c:idx val="1"/>
              <c:layout>
                <c:manualLayout>
                  <c:x val="0"/>
                  <c:y val="-0.240069619489536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E9-4019-AEAE-7CE6083FFB4D}"/>
                </c:ext>
              </c:extLst>
            </c:dLbl>
            <c:dLbl>
              <c:idx val="2"/>
              <c:layout>
                <c:manualLayout>
                  <c:x val="-2.4825932971953321E-3"/>
                  <c:y val="-0.186600036164581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E9-4019-AEAE-7CE6083FFB4D}"/>
                </c:ext>
              </c:extLst>
            </c:dLbl>
            <c:dLbl>
              <c:idx val="3"/>
              <c:layout>
                <c:manualLayout>
                  <c:x val="-7.2933161425621181E-4"/>
                  <c:y val="-0.1493913260842394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B5E9-4019-AEAE-7CE6083FFB4D}"/>
                </c:ext>
              </c:extLst>
            </c:dLbl>
            <c:dLbl>
              <c:idx val="4"/>
              <c:layout>
                <c:manualLayout>
                  <c:x val="-2.4371823447055783E-3"/>
                  <c:y val="-3.036576949620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09-40D0-9EF2-B340A690539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'3.3.2.1 (Graf)'!$P$122:$P$128</c:f>
              <c:strCache>
                <c:ptCount val="7"/>
                <c:pt idx="0">
                  <c:v>ENEL GREEN</c:v>
                </c:pt>
                <c:pt idx="1">
                  <c:v>ENGIE PERU</c:v>
                </c:pt>
                <c:pt idx="2">
                  <c:v>ENERGIA EOLICA</c:v>
                </c:pt>
                <c:pt idx="3">
                  <c:v>TRES HERMANAS</c:v>
                </c:pt>
                <c:pt idx="4">
                  <c:v>PE-MARCONA</c:v>
                </c:pt>
                <c:pt idx="5">
                  <c:v>TARUCA</c:v>
                </c:pt>
                <c:pt idx="6">
                  <c:v>OTROS</c:v>
                </c:pt>
              </c:strCache>
            </c:strRef>
          </c:cat>
          <c:val>
            <c:numRef>
              <c:f>'3.3.2.1 (Graf)'!$R$122:$R$127</c:f>
              <c:numCache>
                <c:formatCode>0%</c:formatCode>
                <c:ptCount val="6"/>
                <c:pt idx="0">
                  <c:v>0.24545909942670582</c:v>
                </c:pt>
                <c:pt idx="1">
                  <c:v>0.24119185884710306</c:v>
                </c:pt>
                <c:pt idx="2">
                  <c:v>0.20408541902447189</c:v>
                </c:pt>
                <c:pt idx="3">
                  <c:v>0.18024453143843125</c:v>
                </c:pt>
                <c:pt idx="4">
                  <c:v>5.9555835915323145E-2</c:v>
                </c:pt>
                <c:pt idx="5">
                  <c:v>3.4082264977086794E-2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E9-4019-AEAE-7CE6083FF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4"/>
        <c:overlap val="100"/>
        <c:axId val="50215552"/>
        <c:axId val="50225920"/>
      </c:barChart>
      <c:catAx>
        <c:axId val="5021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 sz="1100"/>
                  <a:t>TOTAL : 539 MW</a:t>
                </a:r>
              </a:p>
            </c:rich>
          </c:tx>
          <c:layout>
            <c:manualLayout>
              <c:xMode val="edge"/>
              <c:yMode val="edge"/>
              <c:x val="0.46677746166339718"/>
              <c:y val="9.83707988882341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022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22592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9.7358182191471885E-3"/>
              <c:y val="0.438385796181071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0215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 sz="11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POTENCIA INSTALADA TÉRMICA  PARA USO PROPIO</a:t>
            </a:r>
            <a:r>
              <a:rPr lang="es-P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</a:t>
            </a:r>
          </a:p>
        </c:rich>
      </c:tx>
      <c:layout>
        <c:manualLayout>
          <c:xMode val="edge"/>
          <c:yMode val="edge"/>
          <c:x val="0.33010455660255583"/>
          <c:y val="2.6236884946343731E-2"/>
        </c:manualLayout>
      </c:layout>
      <c:overlay val="0"/>
      <c:spPr>
        <a:solidFill>
          <a:srgbClr val="0B7D8F"/>
        </a:solidFill>
        <a:ln w="25400">
          <a:noFill/>
        </a:ln>
        <a:effectLst>
          <a:outerShdw blurRad="50800" dist="38100" algn="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4445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6.9678298409420136E-2"/>
          <c:y val="0.16623397706216653"/>
          <c:w val="0.91116819413966699"/>
          <c:h val="0.735065867321767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2">
                    <a:lumMod val="60000"/>
                    <a:lumOff val="40000"/>
                  </a:schemeClr>
                </a:gs>
                <a:gs pos="37000">
                  <a:schemeClr val="accent2">
                    <a:lumMod val="20000"/>
                    <a:lumOff val="80000"/>
                  </a:schemeClr>
                </a:gs>
                <a:gs pos="90000">
                  <a:srgbClr val="FBA97D"/>
                </a:gs>
              </a:gsLst>
              <a:lin ang="0" scaled="0"/>
            </a:gradFill>
            <a:ln w="3175">
              <a:noFill/>
              <a:prstDash val="solid"/>
            </a:ln>
            <a:effectLst>
              <a:outerShdw blurRad="101600" dist="114300" dir="12000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h="5715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488-4700-A801-AB2A6F360C9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488-4700-A801-AB2A6F360C9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488-4700-A801-AB2A6F360C9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488-4700-A801-AB2A6F360C9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488-4700-A801-AB2A6F360C9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488-4700-A801-AB2A6F360C9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488-4700-A801-AB2A6F360C9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'3.3.2.2 (Graf) y 3.3.2.3'!$Q$61:$Q$67</c:f>
              <c:strCache>
                <c:ptCount val="7"/>
                <c:pt idx="0">
                  <c:v>STRATUS ENERGY</c:v>
                </c:pt>
                <c:pt idx="1">
                  <c:v>PERÚ LNG</c:v>
                </c:pt>
                <c:pt idx="2">
                  <c:v>PLUSPETROL NORTE</c:v>
                </c:pt>
                <c:pt idx="3">
                  <c:v>PLUSPETROL CORPORATION</c:v>
                </c:pt>
                <c:pt idx="4">
                  <c:v>UNCEMP</c:v>
                </c:pt>
                <c:pt idx="5">
                  <c:v>YANACOCHA</c:v>
                </c:pt>
                <c:pt idx="6">
                  <c:v>OTROS</c:v>
                </c:pt>
              </c:strCache>
            </c:strRef>
          </c:cat>
          <c:val>
            <c:numRef>
              <c:f>'3.3.2.2 (Graf) y 3.3.2.3'!$R$61:$R$67</c:f>
              <c:numCache>
                <c:formatCode>#,##0</c:formatCode>
                <c:ptCount val="7"/>
                <c:pt idx="0">
                  <c:v>128.30999999999995</c:v>
                </c:pt>
                <c:pt idx="1">
                  <c:v>77.40000000000002</c:v>
                </c:pt>
                <c:pt idx="2">
                  <c:v>66.685000000000045</c:v>
                </c:pt>
                <c:pt idx="3">
                  <c:v>59.999999999999986</c:v>
                </c:pt>
                <c:pt idx="4">
                  <c:v>46.350000000000016</c:v>
                </c:pt>
                <c:pt idx="5">
                  <c:v>40.240000000000009</c:v>
                </c:pt>
                <c:pt idx="6" formatCode="0">
                  <c:v>962.13599999999815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488-4700-A801-AB2A6F360C9E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0"/>
                  <c:y val="-1.0126582278481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488-4700-A801-AB2A6F360C9E}"/>
                </c:ext>
              </c:extLst>
            </c:dLbl>
            <c:dLbl>
              <c:idx val="2"/>
              <c:layout>
                <c:manualLayout>
                  <c:x val="6.0716454159077107E-3"/>
                  <c:y val="1.0126582278481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488-4700-A801-AB2A6F360C9E}"/>
                </c:ext>
              </c:extLst>
            </c:dLbl>
            <c:dLbl>
              <c:idx val="3"/>
              <c:layout>
                <c:manualLayout>
                  <c:x val="3.6429872495446266E-3"/>
                  <c:y val="1.0126582278481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488-4700-A801-AB2A6F360C9E}"/>
                </c:ext>
              </c:extLst>
            </c:dLbl>
            <c:dLbl>
              <c:idx val="4"/>
              <c:layout>
                <c:manualLayout>
                  <c:x val="6.0716454159076222E-3"/>
                  <c:y val="1.350210970464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488-4700-A801-AB2A6F360C9E}"/>
                </c:ext>
              </c:extLst>
            </c:dLbl>
            <c:dLbl>
              <c:idx val="5"/>
              <c:layout>
                <c:manualLayout>
                  <c:x val="4.8572207162630148E-3"/>
                  <c:y val="1.6877371341240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488-4700-A801-AB2A6F360C9E}"/>
                </c:ext>
              </c:extLst>
            </c:dLbl>
            <c:dLbl>
              <c:idx val="6"/>
              <c:layout>
                <c:manualLayout>
                  <c:x val="3.6429872495446266E-3"/>
                  <c:y val="-0.317299578059071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488-4700-A801-AB2A6F360C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'3.3.2.2 (Graf) y 3.3.2.3'!$Q$61:$Q$67</c:f>
              <c:strCache>
                <c:ptCount val="7"/>
                <c:pt idx="0">
                  <c:v>STRATUS ENERGY</c:v>
                </c:pt>
                <c:pt idx="1">
                  <c:v>PERÚ LNG</c:v>
                </c:pt>
                <c:pt idx="2">
                  <c:v>PLUSPETROL NORTE</c:v>
                </c:pt>
                <c:pt idx="3">
                  <c:v>PLUSPETROL CORPORATION</c:v>
                </c:pt>
                <c:pt idx="4">
                  <c:v>UNCEMP</c:v>
                </c:pt>
                <c:pt idx="5">
                  <c:v>YANACOCHA</c:v>
                </c:pt>
                <c:pt idx="6">
                  <c:v>OTROS</c:v>
                </c:pt>
              </c:strCache>
            </c:strRef>
          </c:cat>
          <c:val>
            <c:numRef>
              <c:f>'3.3.2.2 (Graf) y 3.3.2.3'!$S$61:$S$67</c:f>
              <c:numCache>
                <c:formatCode>0%</c:formatCode>
                <c:ptCount val="7"/>
                <c:pt idx="0">
                  <c:v>9.2902794179510778E-2</c:v>
                </c:pt>
                <c:pt idx="1">
                  <c:v>5.6041433009852225E-2</c:v>
                </c:pt>
                <c:pt idx="2">
                  <c:v>4.8283242380645956E-2</c:v>
                </c:pt>
                <c:pt idx="3">
                  <c:v>4.3442971325466824E-2</c:v>
                </c:pt>
                <c:pt idx="4">
                  <c:v>3.3559695348923141E-2</c:v>
                </c:pt>
                <c:pt idx="5">
                  <c:v>2.9135752768946428E-2</c:v>
                </c:pt>
                <c:pt idx="6">
                  <c:v>0.69663411098665462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488-4700-A801-AB2A6F360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7293952"/>
        <c:axId val="47295872"/>
      </c:barChart>
      <c:catAx>
        <c:axId val="4729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TOTAL : 1 381 MW</a:t>
                </a:r>
              </a:p>
            </c:rich>
          </c:tx>
          <c:layout>
            <c:manualLayout>
              <c:xMode val="edge"/>
              <c:yMode val="edge"/>
              <c:x val="0.45019998799526356"/>
              <c:y val="0.111227200660831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729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29587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 sz="1100" b="1"/>
                  <a:t>MW</a:t>
                </a:r>
              </a:p>
            </c:rich>
          </c:tx>
          <c:layout>
            <c:manualLayout>
              <c:xMode val="edge"/>
              <c:yMode val="edge"/>
              <c:x val="5.8094650736963899E-3"/>
              <c:y val="0.4716975314794511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7293952"/>
        <c:crosses val="autoZero"/>
        <c:crossBetween val="between"/>
        <c:majorUnit val="100"/>
        <c:minorUnit val="4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s-PE" sz="1000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000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POTENCIA INSTALADA, POR ORIGEN</a:t>
            </a:r>
          </a:p>
        </c:rich>
      </c:tx>
      <c:layout>
        <c:manualLayout>
          <c:xMode val="edge"/>
          <c:yMode val="edge"/>
          <c:x val="0.26708924346113555"/>
          <c:y val="3.7417322834645668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 prstMaterial="plastic">
          <a:bevelT w="4445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8502222542485355"/>
          <c:y val="0.28428093645484948"/>
          <c:w val="0.77092593927022313"/>
          <c:h val="0.605351170568561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6000">
                    <a:srgbClr val="0070C0"/>
                  </a:gs>
                  <a:gs pos="50000">
                    <a:schemeClr val="accent1">
                      <a:lumMod val="60000"/>
                      <a:lumOff val="40000"/>
                    </a:schemeClr>
                  </a:gs>
                  <a:gs pos="99000">
                    <a:srgbClr val="0070C0"/>
                  </a:gs>
                </a:gsLst>
                <a:lin ang="0" scaled="1"/>
              </a:gradFill>
              <a:ln w="12700">
                <a:noFill/>
                <a:prstDash val="solid"/>
              </a:ln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38100"/>
              </a:sp3d>
            </c:spPr>
            <c:extLst>
              <c:ext xmlns:c16="http://schemas.microsoft.com/office/drawing/2014/chart" uri="{C3380CC4-5D6E-409C-BE32-E72D297353CC}">
                <c16:uniqueId val="{00000001-741E-46AC-B2CD-246320011F8C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4000">
                    <a:srgbClr val="FF0000"/>
                  </a:gs>
                  <a:gs pos="50000">
                    <a:schemeClr val="accent2">
                      <a:lumMod val="60000"/>
                      <a:lumOff val="40000"/>
                    </a:schemeClr>
                  </a:gs>
                  <a:gs pos="100000">
                    <a:srgbClr val="C00000"/>
                  </a:gs>
                </a:gsLst>
                <a:lin ang="0" scaled="0"/>
                <a:tileRect/>
              </a:gradFill>
              <a:ln w="12700">
                <a:noFill/>
                <a:prstDash val="solid"/>
              </a:ln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44450"/>
              </a:sp3d>
            </c:spPr>
            <c:extLst>
              <c:ext xmlns:c16="http://schemas.microsoft.com/office/drawing/2014/chart" uri="{C3380CC4-5D6E-409C-BE32-E72D297353CC}">
                <c16:uniqueId val="{00000003-741E-46AC-B2CD-246320011F8C}"/>
              </c:ext>
            </c:extLst>
          </c:dPt>
          <c:dPt>
            <c:idx val="2"/>
            <c:invertIfNegative val="0"/>
            <c:bubble3D val="0"/>
            <c:spPr>
              <a:gradFill>
                <a:gsLst>
                  <a:gs pos="4000">
                    <a:srgbClr val="FFC000"/>
                  </a:gs>
                  <a:gs pos="50000">
                    <a:srgbClr val="FFFF00"/>
                  </a:gs>
                  <a:gs pos="100000">
                    <a:srgbClr val="FFC000"/>
                  </a:gs>
                </a:gsLst>
                <a:lin ang="0" scaled="0"/>
              </a:gradFill>
              <a:ln w="12700">
                <a:noFill/>
                <a:prstDash val="solid"/>
              </a:ln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19050"/>
              </a:sp3d>
            </c:spPr>
            <c:extLst>
              <c:ext xmlns:c16="http://schemas.microsoft.com/office/drawing/2014/chart" uri="{C3380CC4-5D6E-409C-BE32-E72D297353CC}">
                <c16:uniqueId val="{00000005-741E-46AC-B2CD-246320011F8C}"/>
              </c:ext>
            </c:extLst>
          </c:dPt>
          <c:dPt>
            <c:idx val="3"/>
            <c:invertIfNegative val="0"/>
            <c:bubble3D val="0"/>
            <c:spPr>
              <a:gradFill flip="none" rotWithShape="1">
                <a:gsLst>
                  <a:gs pos="0">
                    <a:srgbClr val="00B050"/>
                  </a:gs>
                  <a:gs pos="50000">
                    <a:schemeClr val="accent6">
                      <a:lumMod val="60000"/>
                      <a:lumOff val="40000"/>
                    </a:schemeClr>
                  </a:gs>
                  <a:gs pos="100000">
                    <a:srgbClr val="00B050"/>
                  </a:gs>
                </a:gsLst>
                <a:path path="circle">
                  <a:fillToRect r="100000" b="100000"/>
                </a:path>
                <a:tileRect l="-100000" t="-100000"/>
              </a:gradFill>
              <a:ln w="12700">
                <a:noFill/>
                <a:prstDash val="solid"/>
              </a:ln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/>
            </c:spPr>
            <c:extLst>
              <c:ext xmlns:c16="http://schemas.microsoft.com/office/drawing/2014/chart" uri="{C3380CC4-5D6E-409C-BE32-E72D297353CC}">
                <c16:uniqueId val="{00000007-741E-46AC-B2CD-246320011F8C}"/>
              </c:ext>
            </c:extLst>
          </c:dPt>
          <c:cat>
            <c:strLit>
              <c:ptCount val="4"/>
              <c:pt idx="0">
                <c:v>Hidráulica</c:v>
              </c:pt>
              <c:pt idx="1">
                <c:v>Térmica</c:v>
              </c:pt>
              <c:pt idx="2">
                <c:v>Solar</c:v>
              </c:pt>
              <c:pt idx="3">
                <c:v>Eólica</c:v>
              </c:pt>
            </c:strLit>
          </c:cat>
          <c:val>
            <c:numLit>
              <c:formatCode>General</c:formatCode>
              <c:ptCount val="4"/>
              <c:pt idx="0">
                <c:v>5397.2050000000027</c:v>
              </c:pt>
              <c:pt idx="1">
                <c:v>9064.3510000000097</c:v>
              </c:pt>
              <c:pt idx="2">
                <c:v>289.03399999999999</c:v>
              </c:pt>
              <c:pt idx="3">
                <c:v>372.24999999999994</c:v>
              </c:pt>
            </c:numLit>
          </c:val>
          <c:extLst>
            <c:ext xmlns:c16="http://schemas.microsoft.com/office/drawing/2014/chart" uri="{C3380CC4-5D6E-409C-BE32-E72D297353CC}">
              <c16:uniqueId val="{00000008-741E-46AC-B2CD-246320011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61984"/>
        <c:axId val="47963520"/>
      </c:barChart>
      <c:catAx>
        <c:axId val="4796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796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963520"/>
        <c:scaling>
          <c:orientation val="minMax"/>
        </c:scaling>
        <c:delete val="0"/>
        <c:axPos val="l"/>
        <c:majorGridlines>
          <c:spPr>
            <a:ln w="635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2.8634350393700787E-2"/>
              <c:y val="0.5117056867891514"/>
            </c:manualLayout>
          </c:layout>
          <c:overlay val="0"/>
          <c:spPr>
            <a:noFill/>
            <a:ln w="25400">
              <a:noFill/>
            </a:ln>
          </c:spPr>
        </c:title>
        <c:numFmt formatCode="##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79619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-4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100"/>
              <a:t>POTENCIA INSTALADA HIDRÁULICA PARA USO PROPIO          </a:t>
            </a:r>
          </a:p>
        </c:rich>
      </c:tx>
      <c:layout>
        <c:manualLayout>
          <c:xMode val="edge"/>
          <c:yMode val="edge"/>
          <c:x val="0.31301406996256609"/>
          <c:y val="2.6483407131360489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 prstMaterial="plastic">
          <a:bevelT w="4445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5.9301366034882383E-2"/>
          <c:y val="0.18547035466720502"/>
          <c:w val="0.91248860528714681"/>
          <c:h val="0.6820529899163408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24000">
                  <a:srgbClr val="03D4A8"/>
                </a:gs>
                <a:gs pos="17000">
                  <a:srgbClr val="21D6E0"/>
                </a:gs>
                <a:gs pos="45000">
                  <a:srgbClr val="0087E6"/>
                </a:gs>
                <a:gs pos="2000">
                  <a:srgbClr val="0070C0"/>
                </a:gs>
                <a:gs pos="95000">
                  <a:srgbClr val="005CBF"/>
                </a:gs>
              </a:gsLst>
              <a:lin ang="0" scaled="0"/>
            </a:gradFill>
            <a:ln w="12700">
              <a:noFill/>
              <a:prstDash val="solid"/>
            </a:ln>
            <a:effectLst>
              <a:outerShdw blurRad="127000" dist="114300" dir="12000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88900" h="57150"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'3.3.2.2 (Graf) y 3.3.2.3'!$Q$36:$Q$42</c:f>
              <c:strCache>
                <c:ptCount val="7"/>
                <c:pt idx="0">
                  <c:v>UNCEMP</c:v>
                </c:pt>
                <c:pt idx="1">
                  <c:v>CHUNGAR</c:v>
                </c:pt>
                <c:pt idx="2">
                  <c:v>HORIZONTE</c:v>
                </c:pt>
                <c:pt idx="3">
                  <c:v>MOROCOCHA</c:v>
                </c:pt>
                <c:pt idx="4">
                  <c:v>BUENAVENTURA</c:v>
                </c:pt>
                <c:pt idx="5">
                  <c:v>SOUTHERN</c:v>
                </c:pt>
                <c:pt idx="6">
                  <c:v>OTROS</c:v>
                </c:pt>
              </c:strCache>
            </c:strRef>
          </c:cat>
          <c:val>
            <c:numRef>
              <c:f>'3.3.2.2 (Graf) y 3.3.2.3'!$R$36:$R$42</c:f>
              <c:numCache>
                <c:formatCode>#,##0</c:formatCode>
                <c:ptCount val="7"/>
                <c:pt idx="0">
                  <c:v>24.699999999999985</c:v>
                </c:pt>
                <c:pt idx="1">
                  <c:v>23.384000000000022</c:v>
                </c:pt>
                <c:pt idx="2">
                  <c:v>12.600000000000003</c:v>
                </c:pt>
                <c:pt idx="3">
                  <c:v>11.500000000000002</c:v>
                </c:pt>
                <c:pt idx="4">
                  <c:v>10.852999999999996</c:v>
                </c:pt>
                <c:pt idx="5">
                  <c:v>9</c:v>
                </c:pt>
                <c:pt idx="6" formatCode="0">
                  <c:v>37.865999999999929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93-48C6-B834-2C200F57646E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4.8573163327261691E-3"/>
                  <c:y val="-0.169635284139100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93-48C6-B834-2C200F57646E}"/>
                </c:ext>
              </c:extLst>
            </c:dLbl>
            <c:dLbl>
              <c:idx val="1"/>
              <c:layout>
                <c:manualLayout>
                  <c:x val="0"/>
                  <c:y val="-0.159457167090754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93-48C6-B834-2C200F57646E}"/>
                </c:ext>
              </c:extLst>
            </c:dLbl>
            <c:dLbl>
              <c:idx val="2"/>
              <c:layout>
                <c:manualLayout>
                  <c:x val="-4.4524885361381398E-17"/>
                  <c:y val="-7.1246819338422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93-48C6-B834-2C200F57646E}"/>
                </c:ext>
              </c:extLst>
            </c:dLbl>
            <c:dLbl>
              <c:idx val="3"/>
              <c:layout>
                <c:manualLayout>
                  <c:x val="-2.4286581663630845E-3"/>
                  <c:y val="-5.7675996607294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293-48C6-B834-2C200F57646E}"/>
                </c:ext>
              </c:extLst>
            </c:dLbl>
            <c:dLbl>
              <c:idx val="4"/>
              <c:layout>
                <c:manualLayout>
                  <c:x val="8.9049770722762797E-17"/>
                  <c:y val="-5.0890585241730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293-48C6-B834-2C200F57646E}"/>
                </c:ext>
              </c:extLst>
            </c:dLbl>
            <c:dLbl>
              <c:idx val="5"/>
              <c:layout>
                <c:manualLayout>
                  <c:x val="8.9049770722762797E-17"/>
                  <c:y val="-3.7319762510602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293-48C6-B834-2C200F57646E}"/>
                </c:ext>
              </c:extLst>
            </c:dLbl>
            <c:dLbl>
              <c:idx val="6"/>
              <c:layout>
                <c:manualLayout>
                  <c:x val="0"/>
                  <c:y val="-0.312128922815945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293-48C6-B834-2C200F5764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'3.3.2.2 (Graf) y 3.3.2.3'!$Q$36:$Q$42</c:f>
              <c:strCache>
                <c:ptCount val="7"/>
                <c:pt idx="0">
                  <c:v>UNCEMP</c:v>
                </c:pt>
                <c:pt idx="1">
                  <c:v>CHUNGAR</c:v>
                </c:pt>
                <c:pt idx="2">
                  <c:v>HORIZONTE</c:v>
                </c:pt>
                <c:pt idx="3">
                  <c:v>MOROCOCHA</c:v>
                </c:pt>
                <c:pt idx="4">
                  <c:v>BUENAVENTURA</c:v>
                </c:pt>
                <c:pt idx="5">
                  <c:v>SOUTHERN</c:v>
                </c:pt>
                <c:pt idx="6">
                  <c:v>OTROS</c:v>
                </c:pt>
              </c:strCache>
            </c:strRef>
          </c:cat>
          <c:val>
            <c:numRef>
              <c:f>'3.3.2.2 (Graf) y 3.3.2.3'!$S$36:$S$42</c:f>
              <c:numCache>
                <c:formatCode>0%</c:formatCode>
                <c:ptCount val="7"/>
                <c:pt idx="0">
                  <c:v>0.19014187509141434</c:v>
                </c:pt>
                <c:pt idx="1">
                  <c:v>0.18001123915537004</c:v>
                </c:pt>
                <c:pt idx="2">
                  <c:v>9.69954504514908E-2</c:v>
                </c:pt>
                <c:pt idx="3">
                  <c:v>8.8527593666043181E-2</c:v>
                </c:pt>
                <c:pt idx="4">
                  <c:v>8.3546954265875314E-2</c:v>
                </c:pt>
                <c:pt idx="5">
                  <c:v>6.9282464608207694E-2</c:v>
                </c:pt>
                <c:pt idx="6">
                  <c:v>0.29149442276159865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93-48C6-B834-2C200F576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9861376"/>
        <c:axId val="49863296"/>
      </c:barChart>
      <c:catAx>
        <c:axId val="49861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 sz="1100"/>
                  <a:t>TOTAL : 130 MW</a:t>
                </a:r>
              </a:p>
            </c:rich>
          </c:tx>
          <c:layout>
            <c:manualLayout>
              <c:xMode val="edge"/>
              <c:yMode val="edge"/>
              <c:x val="0.45420927575309916"/>
              <c:y val="9.751464273072736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986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86329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1.185054360416786E-2"/>
              <c:y val="0.456411333198734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9861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100"/>
              <a:t>POTENCIA INSTALADA TOTAL - PARA USO PROPIO   </a:t>
            </a:r>
          </a:p>
        </c:rich>
      </c:tx>
      <c:layout>
        <c:manualLayout>
          <c:xMode val="edge"/>
          <c:yMode val="edge"/>
          <c:x val="0.31417901841577006"/>
          <c:y val="2.9009477263617911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>
          <a:bevelT w="44450" h="57150"/>
        </a:sp3d>
      </c:spPr>
    </c:title>
    <c:autoTitleDeleted val="0"/>
    <c:plotArea>
      <c:layout>
        <c:manualLayout>
          <c:layoutTarget val="inner"/>
          <c:xMode val="edge"/>
          <c:yMode val="edge"/>
          <c:x val="5.9198595456401069E-2"/>
          <c:y val="0.22506421967938239"/>
          <c:w val="0.9189443510078259"/>
          <c:h val="0.6598473713327347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chemeClr val="accent6">
                    <a:lumMod val="75000"/>
                  </a:schemeClr>
                </a:gs>
                <a:gs pos="42000">
                  <a:srgbClr val="99CC00"/>
                </a:gs>
                <a:gs pos="100000">
                  <a:schemeClr val="accent6">
                    <a:lumMod val="75000"/>
                  </a:schemeClr>
                </a:gs>
              </a:gsLst>
              <a:lin ang="0" scaled="1"/>
            </a:gradFill>
            <a:ln w="12700">
              <a:noFill/>
              <a:prstDash val="solid"/>
            </a:ln>
            <a:effectLst>
              <a:outerShdw blurRad="50800" dist="101600" dir="18000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9850" h="57150"/>
            </a:sp3d>
          </c:spPr>
          <c:invertIfNegative val="0"/>
          <c:dLbls>
            <c:dLbl>
              <c:idx val="2"/>
              <c:layout>
                <c:manualLayout>
                  <c:x val="4.168274586114692E-3"/>
                  <c:y val="-8.59186351706048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67-4E66-8B2B-C118088907C6}"/>
                </c:ext>
              </c:extLst>
            </c:dLbl>
            <c:dLbl>
              <c:idx val="3"/>
              <c:layout>
                <c:manualLayout>
                  <c:x val="0"/>
                  <c:y val="-4.22560615452022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67-4E66-8B2B-C118088907C6}"/>
                </c:ext>
              </c:extLst>
            </c:dLbl>
            <c:dLbl>
              <c:idx val="4"/>
              <c:layout>
                <c:manualLayout>
                  <c:x val="5.7420924574209248E-3"/>
                  <c:y val="-8.16482939632558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67-4E66-8B2B-C118088907C6}"/>
                </c:ext>
              </c:extLst>
            </c:dLbl>
            <c:dLbl>
              <c:idx val="5"/>
              <c:layout>
                <c:manualLayout>
                  <c:x val="4.171011470281441E-3"/>
                  <c:y val="-1.17690288713910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67-4E66-8B2B-C118088907C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'3.3.2.2 (Graf) y 3.3.2.3'!$Q$8:$Q$14</c:f>
              <c:strCache>
                <c:ptCount val="7"/>
                <c:pt idx="0">
                  <c:v>STRATUS ENERGY</c:v>
                </c:pt>
                <c:pt idx="1">
                  <c:v>PERÚ LNG</c:v>
                </c:pt>
                <c:pt idx="2">
                  <c:v>UNCEMP</c:v>
                </c:pt>
                <c:pt idx="3">
                  <c:v>PLUSPETROL NORTE</c:v>
                </c:pt>
                <c:pt idx="4">
                  <c:v>PLUSPETROL CORPORATION</c:v>
                </c:pt>
                <c:pt idx="5">
                  <c:v>YANACOCHA</c:v>
                </c:pt>
                <c:pt idx="6">
                  <c:v>OTROS</c:v>
                </c:pt>
              </c:strCache>
            </c:strRef>
          </c:cat>
          <c:val>
            <c:numRef>
              <c:f>'3.3.2.2 (Graf) y 3.3.2.3'!$R$8:$R$14</c:f>
              <c:numCache>
                <c:formatCode>#,##0</c:formatCode>
                <c:ptCount val="7"/>
                <c:pt idx="0">
                  <c:v>128.30999999999995</c:v>
                </c:pt>
                <c:pt idx="1">
                  <c:v>77.40000000000002</c:v>
                </c:pt>
                <c:pt idx="2">
                  <c:v>71.050000000000011</c:v>
                </c:pt>
                <c:pt idx="3">
                  <c:v>66.685000000000045</c:v>
                </c:pt>
                <c:pt idx="4">
                  <c:v>59.999999999999986</c:v>
                </c:pt>
                <c:pt idx="5">
                  <c:v>40.240000000000009</c:v>
                </c:pt>
                <c:pt idx="6">
                  <c:v>1067.3389999999981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67-4E66-8B2B-C118088907C6}"/>
            </c:ext>
          </c:extLst>
        </c:ser>
        <c:ser>
          <c:idx val="1"/>
          <c:order val="1"/>
          <c:spPr>
            <a:gradFill>
              <a:gsLst>
                <a:gs pos="0">
                  <a:schemeClr val="accent6">
                    <a:lumMod val="75000"/>
                  </a:schemeClr>
                </a:gs>
                <a:gs pos="42000">
                  <a:srgbClr val="99CC00"/>
                </a:gs>
                <a:gs pos="100000">
                  <a:schemeClr val="accent6">
                    <a:lumMod val="75000"/>
                  </a:schemeClr>
                </a:gs>
              </a:gsLst>
              <a:lin ang="0" scaled="1"/>
            </a:gradFill>
          </c:spPr>
          <c:invertIfNegative val="0"/>
          <c:dLbls>
            <c:dLbl>
              <c:idx val="1"/>
              <c:layout>
                <c:manualLayout>
                  <c:x val="3.6463081130355514E-3"/>
                  <c:y val="3.28407224958949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67-4E66-8B2B-C118088907C6}"/>
                </c:ext>
              </c:extLst>
            </c:dLbl>
            <c:dLbl>
              <c:idx val="2"/>
              <c:layout>
                <c:manualLayout>
                  <c:x val="4.861744150714024E-3"/>
                  <c:y val="1.3136288998357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67-4E66-8B2B-C118088907C6}"/>
                </c:ext>
              </c:extLst>
            </c:dLbl>
            <c:dLbl>
              <c:idx val="3"/>
              <c:layout>
                <c:manualLayout>
                  <c:x val="2.4308720753570341E-3"/>
                  <c:y val="1.3136288998357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67-4E66-8B2B-C118088907C6}"/>
                </c:ext>
              </c:extLst>
            </c:dLbl>
            <c:dLbl>
              <c:idx val="4"/>
              <c:layout>
                <c:manualLayout>
                  <c:x val="3.6463081130355514E-3"/>
                  <c:y val="1.6420361247947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67-4E66-8B2B-C118088907C6}"/>
                </c:ext>
              </c:extLst>
            </c:dLbl>
            <c:dLbl>
              <c:idx val="5"/>
              <c:layout>
                <c:manualLayout>
                  <c:x val="7.2926162260711028E-3"/>
                  <c:y val="1.64203612479474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67-4E66-8B2B-C118088907C6}"/>
                </c:ext>
              </c:extLst>
            </c:dLbl>
            <c:dLbl>
              <c:idx val="6"/>
              <c:layout>
                <c:manualLayout>
                  <c:x val="0"/>
                  <c:y val="-0.252873563218390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E67-4E66-8B2B-C118088907C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'3.3.2.2 (Graf) y 3.3.2.3'!$Q$8:$Q$14</c:f>
              <c:strCache>
                <c:ptCount val="7"/>
                <c:pt idx="0">
                  <c:v>STRATUS ENERGY</c:v>
                </c:pt>
                <c:pt idx="1">
                  <c:v>PERÚ LNG</c:v>
                </c:pt>
                <c:pt idx="2">
                  <c:v>UNCEMP</c:v>
                </c:pt>
                <c:pt idx="3">
                  <c:v>PLUSPETROL NORTE</c:v>
                </c:pt>
                <c:pt idx="4">
                  <c:v>PLUSPETROL CORPORATION</c:v>
                </c:pt>
                <c:pt idx="5">
                  <c:v>YANACOCHA</c:v>
                </c:pt>
                <c:pt idx="6">
                  <c:v>OTROS</c:v>
                </c:pt>
              </c:strCache>
            </c:strRef>
          </c:cat>
          <c:val>
            <c:numRef>
              <c:f>'3.3.2.2 (Graf) y 3.3.2.3'!$S$8:$S$14</c:f>
              <c:numCache>
                <c:formatCode>0%</c:formatCode>
                <c:ptCount val="7"/>
                <c:pt idx="0">
                  <c:v>8.4915924565063222E-2</c:v>
                </c:pt>
                <c:pt idx="1">
                  <c:v>5.1223541121782387E-2</c:v>
                </c:pt>
                <c:pt idx="2">
                  <c:v>4.7021092980654239E-2</c:v>
                </c:pt>
                <c:pt idx="3">
                  <c:v>4.4132323510414212E-2</c:v>
                </c:pt>
                <c:pt idx="4">
                  <c:v>3.9708171412234386E-2</c:v>
                </c:pt>
                <c:pt idx="5">
                  <c:v>2.6630946960471875E-2</c:v>
                </c:pt>
                <c:pt idx="6">
                  <c:v>0.70636799944937956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E67-4E66-8B2B-C11808890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0652288"/>
        <c:axId val="50654208"/>
      </c:barChart>
      <c:catAx>
        <c:axId val="50652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 sz="1100"/>
                  <a:t>TOTAL : 1 511 MW</a:t>
                </a:r>
              </a:p>
            </c:rich>
          </c:tx>
          <c:layout>
            <c:manualLayout>
              <c:xMode val="edge"/>
              <c:yMode val="edge"/>
              <c:x val="0.44810188607918994"/>
              <c:y val="0.106794926496256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065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654208"/>
        <c:scaling>
          <c:orientation val="minMax"/>
          <c:max val="1100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7.2859149867677336E-3"/>
              <c:y val="0.5246758530183727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06522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t>POTENCIA INSTALADA 2001, POR ORIGEN</a:t>
            </a:r>
          </a:p>
        </c:rich>
      </c:tx>
      <c:overlay val="0"/>
      <c:spPr>
        <a:solidFill>
          <a:srgbClr val="333399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38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"/>
          <c:y val="7.9470198675496692E-2"/>
          <c:w val="0"/>
          <c:h val="0.8708609271523178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A6CAF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3A-4448-80DB-DDADEBCE3DA1}"/>
              </c:ext>
            </c:extLst>
          </c:dPt>
          <c:cat>
            <c:numLit>
              <c:formatCode>General</c:formatCode>
              <c:ptCount val="3"/>
              <c:pt idx="0">
                <c:v>#N/A</c:v>
              </c:pt>
              <c:pt idx="1">
                <c:v>#N/A</c:v>
              </c:pt>
              <c:pt idx="2">
                <c:v>#N/A</c:v>
              </c:pt>
            </c:numLit>
          </c:cat>
          <c:val>
            <c:numLit>
              <c:formatCode>General</c:formatCode>
              <c:ptCount val="3"/>
              <c:pt idx="0">
                <c:v>#N/A</c:v>
              </c:pt>
              <c:pt idx="1">
                <c:v>#N/A</c:v>
              </c:pt>
              <c:pt idx="2">
                <c:v>#N/A</c:v>
              </c:pt>
            </c:numLit>
          </c:val>
          <c:extLst>
            <c:ext xmlns:c16="http://schemas.microsoft.com/office/drawing/2014/chart" uri="{C3380CC4-5D6E-409C-BE32-E72D297353CC}">
              <c16:uniqueId val="{00000002-763A-4448-80DB-DDADEBCE3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476160"/>
        <c:axId val="50477696"/>
        <c:axId val="0"/>
      </c:bar3DChart>
      <c:catAx>
        <c:axId val="5047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047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477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MW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0476160"/>
        <c:crosses val="autoZero"/>
        <c:crossBetween val="between"/>
        <c:majorUnit val="1000"/>
        <c:min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-4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POTENCIA INSTALADA 2001, POR TIPO DE SERVICIO</a:t>
            </a:r>
          </a:p>
        </c:rich>
      </c:tx>
      <c:overlay val="0"/>
      <c:spPr>
        <a:solidFill>
          <a:srgbClr val="333399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6"/>
      <c:hPercent val="40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"/>
          <c:y val="7.6642335766423361E-2"/>
          <c:w val="0"/>
          <c:h val="0.86861313868613144"/>
        </c:manualLayout>
      </c:layout>
      <c:bar3D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"/>
              <c:pt idx="0">
                <c:v>50</c:v>
              </c:pt>
              <c:pt idx="1">
                <c:v>52</c:v>
              </c:pt>
            </c:numLit>
          </c:cat>
          <c: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5E9-4BA6-8B6E-8DE201DF6821}"/>
            </c:ext>
          </c:extLst>
        </c:ser>
        <c:ser>
          <c:idx val="2"/>
          <c:order val="1"/>
          <c:tx>
            <c:v/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"/>
              <c:pt idx="0">
                <c:v>50</c:v>
              </c:pt>
              <c:pt idx="1">
                <c:v>52</c:v>
              </c:pt>
            </c:numLit>
          </c:cat>
          <c:val>
            <c:numLit>
              <c:formatCode>General</c:formatCode>
              <c:ptCount val="2"/>
              <c:pt idx="0">
                <c:v>4</c:v>
              </c:pt>
              <c:pt idx="1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1-C5E9-4BA6-8B6E-8DE201DF6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402816"/>
        <c:axId val="50404352"/>
        <c:axId val="0"/>
      </c:bar3DChart>
      <c:catAx>
        <c:axId val="5040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0404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404352"/>
        <c:scaling>
          <c:orientation val="minMax"/>
          <c:max val="6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MW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0402816"/>
        <c:crosses val="autoZero"/>
        <c:crossBetween val="between"/>
        <c:majorUnit val="1000"/>
        <c:minorUnit val="2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44160583941605841"/>
          <c:w val="0"/>
          <c:h val="0.131386861313868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t>PRODUCCIÓN DE ENERGÍA ELÉCTRICA 2002, POR ORIGEN</a:t>
            </a:r>
          </a:p>
        </c:rich>
      </c:tx>
      <c:overlay val="0"/>
      <c:spPr>
        <a:solidFill>
          <a:srgbClr val="333399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35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"/>
          <c:y val="8.6330935251798566E-2"/>
          <c:w val="0"/>
          <c:h val="0.8597122302158273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A6CAF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EB9-4637-A885-9CB323D1E48A}"/>
              </c:ext>
            </c:extLst>
          </c:dPt>
          <c:cat>
            <c:numLit>
              <c:formatCode>General</c:formatCode>
              <c:ptCount val="3"/>
              <c:pt idx="0">
                <c:v>#N/A</c:v>
              </c:pt>
              <c:pt idx="1">
                <c:v>#N/A</c:v>
              </c:pt>
              <c:pt idx="2">
                <c:v>#N/A</c:v>
              </c:pt>
            </c:numLit>
          </c:cat>
          <c:val>
            <c:numLit>
              <c:formatCode>General</c:formatCode>
              <c:ptCount val="3"/>
              <c:pt idx="0">
                <c:v>#N/A</c:v>
              </c:pt>
              <c:pt idx="1">
                <c:v>#N/A</c:v>
              </c:pt>
              <c:pt idx="2">
                <c:v>#N/A</c:v>
              </c:pt>
            </c:numLit>
          </c:val>
          <c:extLst>
            <c:ext xmlns:c16="http://schemas.microsoft.com/office/drawing/2014/chart" uri="{C3380CC4-5D6E-409C-BE32-E72D297353CC}">
              <c16:uniqueId val="{00000002-2EB9-4637-A885-9CB323D1E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435584"/>
        <c:axId val="50437504"/>
        <c:axId val="0"/>
      </c:bar3DChart>
      <c:catAx>
        <c:axId val="50435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TOTAL : 21 982 GW.h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043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437504"/>
        <c:scaling>
          <c:orientation val="minMax"/>
          <c:max val="1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GW.h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0435584"/>
        <c:crosses val="autoZero"/>
        <c:crossBetween val="between"/>
        <c:majorUnit val="3000"/>
        <c:min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PRODUCCIÓN DE ENERGÍA ELÉCTRICA 2002, POR TIPO DE SERVICIO</a:t>
            </a:r>
          </a:p>
        </c:rich>
      </c:tx>
      <c:overlay val="0"/>
      <c:spPr>
        <a:solidFill>
          <a:srgbClr val="333399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32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"/>
          <c:y val="8.1081081081081086E-2"/>
          <c:w val="0"/>
          <c:h val="0.68725868725868722"/>
        </c:manualLayout>
      </c:layout>
      <c:bar3D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"/>
              <c:pt idx="0">
                <c:v>C.H. CACLIC</c:v>
              </c:pt>
              <c:pt idx="1">
                <c:v>C.H. CACLIC</c:v>
              </c:pt>
            </c:strLit>
          </c:cat>
          <c: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0F-48A6-AFF7-64DBE40F1D75}"/>
            </c:ext>
          </c:extLst>
        </c:ser>
        <c:ser>
          <c:idx val="2"/>
          <c:order val="1"/>
          <c:tx>
            <c:v/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"/>
              <c:pt idx="0">
                <c:v>C.H. CACLIC</c:v>
              </c:pt>
              <c:pt idx="1">
                <c:v>C.H. CACLIC</c:v>
              </c:pt>
            </c:strLit>
          </c:cat>
          <c: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0F-48A6-AFF7-64DBE40F1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555520"/>
        <c:axId val="50557312"/>
        <c:axId val="0"/>
      </c:bar3DChart>
      <c:catAx>
        <c:axId val="5055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055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557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GW.h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0555520"/>
        <c:crosses val="autoZero"/>
        <c:crossBetween val="between"/>
        <c:majorUnit val="3125.6289980000024"/>
        <c:minorUnit val="3125.628998000002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83397683397683398"/>
          <c:w val="0"/>
          <c:h val="0.127413127413127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t>VENTA DE ENERGÍA ELÉCTRICA 2001, POR TIPO DE MERCADO</a:t>
            </a:r>
          </a:p>
        </c:rich>
      </c:tx>
      <c:overlay val="0"/>
      <c:spPr>
        <a:solidFill>
          <a:srgbClr val="333399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9"/>
      <c:hPercent val="100"/>
      <c:rotY val="204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"/>
          <c:y val="8.1355932203389825E-2"/>
          <c:w val="0"/>
          <c:h val="0.84745762711864403"/>
        </c:manualLayout>
      </c:layout>
      <c:bar3DChart>
        <c:barDir val="col"/>
        <c:grouping val="standard"/>
        <c:varyColors val="0"/>
        <c:ser>
          <c:idx val="1"/>
          <c:order val="0"/>
          <c:tx>
            <c:v/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t>8 655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39BF-4EB3-B991-52DB0FE638F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"/>
              <c:pt idx="0">
                <c:v>#N/A</c:v>
              </c:pt>
              <c:pt idx="1">
                <c:v>#N/A</c:v>
              </c:pt>
            </c:numLit>
          </c:cat>
          <c:val>
            <c:numLit>
              <c:formatCode>General</c:formatCode>
              <c:ptCount val="2"/>
              <c:pt idx="0">
                <c:v>#N/A</c:v>
              </c:pt>
              <c:pt idx="1">
                <c:v>#N/A</c:v>
              </c:pt>
            </c:numLit>
          </c:val>
          <c:extLst>
            <c:ext xmlns:c16="http://schemas.microsoft.com/office/drawing/2014/chart" uri="{C3380CC4-5D6E-409C-BE32-E72D297353CC}">
              <c16:uniqueId val="{00000001-39BF-4EB3-B991-52DB0FE638FA}"/>
            </c:ext>
          </c:extLst>
        </c:ser>
        <c:ser>
          <c:idx val="0"/>
          <c:order val="1"/>
          <c:tx>
            <c:v/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"/>
              <c:pt idx="0">
                <c:v>#N/A</c:v>
              </c:pt>
              <c:pt idx="1">
                <c:v>#N/A</c:v>
              </c:pt>
            </c:numLit>
          </c:cat>
          <c:val>
            <c:numLit>
              <c:formatCode>General</c:formatCode>
              <c:ptCount val="2"/>
              <c:pt idx="0">
                <c:v>#N/A</c:v>
              </c:pt>
              <c:pt idx="1">
                <c:v>#N/A</c:v>
              </c:pt>
            </c:numLit>
          </c:val>
          <c:extLst>
            <c:ext xmlns:c16="http://schemas.microsoft.com/office/drawing/2014/chart" uri="{C3380CC4-5D6E-409C-BE32-E72D297353CC}">
              <c16:uniqueId val="{00000002-39BF-4EB3-B991-52DB0FE63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597696"/>
        <c:axId val="51599616"/>
        <c:axId val="50581504"/>
      </c:bar3DChart>
      <c:catAx>
        <c:axId val="5159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TOTAL : 16 629 GW.h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159961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1599616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GW.h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1597696"/>
        <c:crosses val="autoZero"/>
        <c:crossBetween val="between"/>
        <c:majorUnit val="2000"/>
        <c:minorUnit val="500"/>
      </c:valAx>
      <c:serAx>
        <c:axId val="5058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1599616"/>
        <c:crosses val="autoZero"/>
        <c:tickLblSkip val="4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-4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t>VENTA DE ENERGÍA ELÉCTRICA 2001, POR TENSIÓN</a:t>
            </a:r>
          </a:p>
        </c:rich>
      </c:tx>
      <c:overlay val="0"/>
      <c:spPr>
        <a:solidFill>
          <a:srgbClr val="333399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7"/>
      <c:hPercent val="100"/>
      <c:rotY val="26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"/>
          <c:y val="7.5268817204301078E-2"/>
          <c:w val="0"/>
          <c:h val="0.87096774193548387"/>
        </c:manualLayout>
      </c:layout>
      <c:bar3DChart>
        <c:barDir val="col"/>
        <c:grouping val="standard"/>
        <c:varyColors val="0"/>
        <c:ser>
          <c:idx val="0"/>
          <c:order val="0"/>
          <c:tx>
            <c:v/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904-4C89-B3B0-F8D5BE40F200}"/>
            </c:ext>
          </c:extLst>
        </c:ser>
        <c:ser>
          <c:idx val="1"/>
          <c:order val="1"/>
          <c:tx>
            <c:v/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904-4C89-B3B0-F8D5BE40F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512832"/>
        <c:axId val="51514368"/>
        <c:axId val="50505024"/>
      </c:bar3DChart>
      <c:catAx>
        <c:axId val="5151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151436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1514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GW.h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1512832"/>
        <c:crosses val="autoZero"/>
        <c:crossBetween val="between"/>
        <c:majorUnit val="2000"/>
        <c:minorUnit val="400"/>
      </c:valAx>
      <c:serAx>
        <c:axId val="5050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1514368"/>
        <c:crosses val="autoZero"/>
        <c:tickLblSkip val="8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-4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t>POTENCIA INSTALADA 2001, POR SISTEMA</a:t>
            </a:r>
          </a:p>
        </c:rich>
      </c:tx>
      <c:overlay val="0"/>
      <c:spPr>
        <a:solidFill>
          <a:srgbClr val="000080"/>
        </a:solidFill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05-44E7-8AD7-3763B979440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E05-44E7-8AD7-3763B979440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2"/>
              <c:pt idx="0">
                <c:v>#N/A</c:v>
              </c:pt>
              <c:pt idx="1">
                <c:v>#N/A</c:v>
              </c:pt>
            </c:numLit>
          </c:cat>
          <c:val>
            <c:numLit>
              <c:formatCode>General</c:formatCode>
              <c:ptCount val="2"/>
              <c:pt idx="0">
                <c:v>#N/A</c:v>
              </c:pt>
              <c:pt idx="1">
                <c:v>#N/A</c:v>
              </c:pt>
            </c:numLit>
          </c:val>
          <c:extLst>
            <c:ext xmlns:c16="http://schemas.microsoft.com/office/drawing/2014/chart" uri="{C3380CC4-5D6E-409C-BE32-E72D297353CC}">
              <c16:uniqueId val="{00000002-DE05-44E7-8AD7-3763B9794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t>PRODUCCIÓN DE ENERGÍA ELÉCTRICA 2002, POR TIPO DE SISTEMA</a:t>
            </a:r>
          </a:p>
        </c:rich>
      </c:tx>
      <c:overlay val="0"/>
      <c:spPr>
        <a:solidFill>
          <a:srgbClr val="000080"/>
        </a:solidFill>
        <a:ln w="25400">
          <a:noFill/>
        </a:ln>
      </c:spPr>
    </c:title>
    <c:autoTitleDeleted val="0"/>
    <c:view3D>
      <c:rotX val="15"/>
      <c:rotY val="2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5133928571428571"/>
          <c:w val="0"/>
          <c:h val="3.125E-2"/>
        </c:manualLayout>
      </c:layout>
      <c:pie3DChart>
        <c:varyColors val="1"/>
        <c:ser>
          <c:idx val="0"/>
          <c:order val="0"/>
          <c:tx>
            <c:v/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3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4AA-40B5-B75F-01896A18363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4AA-40B5-B75F-01896A183632}"/>
              </c:ext>
            </c:extLst>
          </c:dPt>
          <c:cat>
            <c:numLit>
              <c:formatCode>General</c:formatCode>
              <c:ptCount val="2"/>
            </c:numLit>
          </c:cat>
          <c:val>
            <c:numLit>
              <c:formatCode>General</c:formatCode>
              <c:ptCount val="2"/>
            </c:numLit>
          </c:val>
          <c:extLst>
            <c:ext xmlns:c16="http://schemas.microsoft.com/office/drawing/2014/chart" uri="{C3380CC4-5D6E-409C-BE32-E72D297353CC}">
              <c16:uniqueId val="{00000002-84AA-40B5-B75F-01896A183632}"/>
            </c:ext>
          </c:extLst>
        </c:ser>
        <c:ser>
          <c:idx val="1"/>
          <c:order val="1"/>
          <c:tx>
            <c:v/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explosion val="31"/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4AA-40B5-B75F-01896A18363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5-84AA-40B5-B75F-01896A18363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2"/>
            </c:numLit>
          </c:cat>
          <c:val>
            <c:numLit>
              <c:formatCode>General</c:formatCode>
              <c:ptCount val="2"/>
            </c:numLit>
          </c:val>
          <c:extLst>
            <c:ext xmlns:c16="http://schemas.microsoft.com/office/drawing/2014/chart" uri="{C3380CC4-5D6E-409C-BE32-E72D297353CC}">
              <c16:uniqueId val="{00000006-84AA-40B5-B75F-01896A183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POTENCIA INSTALADA 2019, POR TIPO DE SERVICIO</a:t>
            </a:r>
          </a:p>
        </c:rich>
      </c:tx>
      <c:layout>
        <c:manualLayout>
          <c:xMode val="edge"/>
          <c:yMode val="edge"/>
          <c:x val="0.16865418768761689"/>
          <c:y val="5.0908890879658011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 prstMaterial="plastic">
          <a:bevelT w="4445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9026548672566371"/>
          <c:y val="0.33939393939393941"/>
          <c:w val="0.71976401179941008"/>
          <c:h val="0.43272727272727274"/>
        </c:manualLayout>
      </c:layout>
      <c:barChart>
        <c:barDir val="col"/>
        <c:grouping val="stacked"/>
        <c:varyColors val="0"/>
        <c:ser>
          <c:idx val="0"/>
          <c:order val="0"/>
          <c:tx>
            <c:v>SEIN</c:v>
          </c:tx>
          <c:spPr>
            <a:gradFill flip="none" rotWithShape="1">
              <a:gsLst>
                <a:gs pos="2000">
                  <a:srgbClr val="0070C0"/>
                </a:gs>
                <a:gs pos="49000">
                  <a:schemeClr val="accent1">
                    <a:lumMod val="60000"/>
                    <a:lumOff val="40000"/>
                  </a:schemeClr>
                </a:gs>
                <a:gs pos="93000">
                  <a:srgbClr val="0070C0"/>
                </a:gs>
              </a:gsLst>
              <a:lin ang="0" scaled="0"/>
              <a:tileRect/>
            </a:gradFill>
            <a:ln w="12700">
              <a:noFill/>
              <a:prstDash val="solid"/>
            </a:ln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4200000"/>
              </a:lightRig>
            </a:scene3d>
            <a:sp3d prstMaterial="plastic"/>
          </c:spPr>
          <c:invertIfNegative val="0"/>
          <c:cat>
            <c:strLit>
              <c:ptCount val="2"/>
              <c:pt idx="0">
                <c:v>Para mercado eléctrico</c:v>
              </c:pt>
              <c:pt idx="1">
                <c:v>Para  uso propio</c:v>
              </c:pt>
            </c:strLit>
          </c:cat>
          <c:val>
            <c:numLit>
              <c:formatCode>General</c:formatCode>
              <c:ptCount val="2"/>
              <c:pt idx="0">
                <c:v>13412.376000000009</c:v>
              </c:pt>
              <c:pt idx="1">
                <c:v>265.18700000000001</c:v>
              </c:pt>
            </c:numLit>
          </c:val>
          <c:extLst>
            <c:ext xmlns:c16="http://schemas.microsoft.com/office/drawing/2014/chart" uri="{C3380CC4-5D6E-409C-BE32-E72D297353CC}">
              <c16:uniqueId val="{00000000-C1C7-49D6-A7BE-EC92A9CF3424}"/>
            </c:ext>
          </c:extLst>
        </c:ser>
        <c:ser>
          <c:idx val="2"/>
          <c:order val="1"/>
          <c:tx>
            <c:v>SS AA</c:v>
          </c:tx>
          <c:spPr>
            <a:gradFill rotWithShape="0">
              <a:gsLst>
                <a:gs pos="9000">
                  <a:srgbClr val="FFC000"/>
                </a:gs>
                <a:gs pos="50000">
                  <a:srgbClr val="FFFF00"/>
                </a:gs>
                <a:gs pos="97000">
                  <a:srgbClr val="FFC000"/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 prstMaterial="plastic"/>
          </c:spPr>
          <c:invertIfNegative val="0"/>
          <c:cat>
            <c:strLit>
              <c:ptCount val="2"/>
              <c:pt idx="0">
                <c:v>Para mercado eléctrico</c:v>
              </c:pt>
              <c:pt idx="1">
                <c:v>Para  uso propio</c:v>
              </c:pt>
            </c:strLit>
          </c:cat>
          <c:val>
            <c:numLit>
              <c:formatCode>General</c:formatCode>
              <c:ptCount val="2"/>
              <c:pt idx="0">
                <c:v>237.8189999999999</c:v>
              </c:pt>
              <c:pt idx="1">
                <c:v>1207.458000000001</c:v>
              </c:pt>
            </c:numLit>
          </c:val>
          <c:extLst>
            <c:ext xmlns:c16="http://schemas.microsoft.com/office/drawing/2014/chart" uri="{C3380CC4-5D6E-409C-BE32-E72D297353CC}">
              <c16:uniqueId val="{00000001-C1C7-49D6-A7BE-EC92A9CF3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389120"/>
        <c:axId val="48411392"/>
      </c:barChart>
      <c:catAx>
        <c:axId val="4838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841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41139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4.4247882188379148E-2"/>
              <c:y val="0.48363650651452994"/>
            </c:manualLayout>
          </c:layout>
          <c:overlay val="0"/>
          <c:spPr>
            <a:noFill/>
            <a:ln w="25400">
              <a:noFill/>
            </a:ln>
          </c:spPr>
        </c:title>
        <c:numFmt formatCode="##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83891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604722313902383"/>
          <c:y val="0.90181841042324795"/>
          <c:w val="0.4513274762810337"/>
          <c:h val="6.181841042324798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t>VENTA DE ENERGÍA ELÉCTRICA 2001, POR  SISTEMA</a:t>
            </a:r>
          </a:p>
        </c:rich>
      </c:tx>
      <c:overlay val="0"/>
      <c:spPr>
        <a:solidFill>
          <a:srgbClr val="000080"/>
        </a:solidFill>
        <a:ln w="25400">
          <a:noFill/>
        </a:ln>
      </c:spPr>
    </c:title>
    <c:autoTitleDeleted val="0"/>
    <c:view3D>
      <c:rotX val="15"/>
      <c:hPercent val="29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"/>
              <c:pt idx="0">
                <c:v>#N/A</c:v>
              </c:pt>
              <c:pt idx="1">
                <c:v>#N/A</c:v>
              </c:pt>
            </c:numLit>
          </c:cat>
          <c:val>
            <c:numLit>
              <c:formatCode>General</c:formatCode>
              <c:ptCount val="2"/>
              <c:pt idx="0">
                <c:v>#N/A</c:v>
              </c:pt>
              <c:pt idx="1">
                <c:v>#N/A</c:v>
              </c:pt>
            </c:numLit>
          </c:val>
          <c:extLst>
            <c:ext xmlns:c16="http://schemas.microsoft.com/office/drawing/2014/chart" uri="{C3380CC4-5D6E-409C-BE32-E72D297353CC}">
              <c16:uniqueId val="{00000000-1814-4283-9604-17511B2E0727}"/>
            </c:ext>
          </c:extLst>
        </c:ser>
        <c:ser>
          <c:idx val="1"/>
          <c:order val="1"/>
          <c:tx>
            <c:v/>
          </c:tx>
          <c:spPr>
            <a:solidFill>
              <a:srgbClr val="CC9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"/>
              <c:pt idx="0">
                <c:v>#N/A</c:v>
              </c:pt>
              <c:pt idx="1">
                <c:v>#N/A</c:v>
              </c:pt>
            </c:numLit>
          </c:cat>
          <c:val>
            <c:numLit>
              <c:formatCode>General</c:formatCode>
              <c:ptCount val="2"/>
              <c:pt idx="0">
                <c:v>#N/A</c:v>
              </c:pt>
              <c:pt idx="1">
                <c:v>#N/A</c:v>
              </c:pt>
            </c:numLit>
          </c:val>
          <c:extLst>
            <c:ext xmlns:c16="http://schemas.microsoft.com/office/drawing/2014/chart" uri="{C3380CC4-5D6E-409C-BE32-E72D297353CC}">
              <c16:uniqueId val="{00000001-1814-4283-9604-17511B2E0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1742976"/>
        <c:axId val="51752960"/>
        <c:axId val="0"/>
      </c:bar3DChart>
      <c:catAx>
        <c:axId val="5174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1752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752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GW.h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1742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POTENCIA EFECTIVA, POR ORIGEN</a:t>
            </a:r>
          </a:p>
        </c:rich>
      </c:tx>
      <c:layout>
        <c:manualLayout>
          <c:xMode val="edge"/>
          <c:yMode val="edge"/>
          <c:x val="0.25565364142566288"/>
          <c:y val="2.8507333642118268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 prstMaterial="plastic">
          <a:bevelT w="381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8396742463266857"/>
          <c:y val="0.26517900262467198"/>
          <c:w val="0.75510204081632648"/>
          <c:h val="0.5606694560669456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CC00">
                    <a:gamma/>
                    <a:shade val="36078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36078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2000">
                    <a:srgbClr val="0070C0"/>
                  </a:gs>
                  <a:gs pos="49000">
                    <a:schemeClr val="accent1">
                      <a:lumMod val="60000"/>
                      <a:lumOff val="40000"/>
                    </a:schemeClr>
                  </a:gs>
                  <a:gs pos="93000">
                    <a:srgbClr val="0070C0"/>
                  </a:gs>
                </a:gsLst>
                <a:lin ang="0" scaled="0"/>
              </a:gradFill>
              <a:ln w="12700">
                <a:noFill/>
                <a:prstDash val="solid"/>
              </a:ln>
              <a:effectLst>
                <a:outerShdw blurRad="50800" dist="38100" dir="13500000" algn="b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/>
            </c:spPr>
            <c:extLst>
              <c:ext xmlns:c16="http://schemas.microsoft.com/office/drawing/2014/chart" uri="{C3380CC4-5D6E-409C-BE32-E72D297353CC}">
                <c16:uniqueId val="{00000001-7534-4419-A675-8E17818EE924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15000">
                    <a:srgbClr val="FF0000"/>
                  </a:gs>
                  <a:gs pos="49000">
                    <a:schemeClr val="accent2">
                      <a:lumMod val="60000"/>
                      <a:lumOff val="40000"/>
                    </a:schemeClr>
                  </a:gs>
                  <a:gs pos="77000">
                    <a:srgbClr val="FF0000"/>
                  </a:gs>
                </a:gsLst>
                <a:lin ang="0" scaled="0"/>
                <a:tileRect/>
              </a:gradFill>
              <a:ln w="12700">
                <a:noFill/>
                <a:prstDash val="solid"/>
              </a:ln>
              <a:effectLst>
                <a:outerShdw blurRad="50800" dist="38100" dir="13500000" algn="b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31750" h="31750"/>
              </a:sp3d>
            </c:spPr>
            <c:extLst>
              <c:ext xmlns:c16="http://schemas.microsoft.com/office/drawing/2014/chart" uri="{C3380CC4-5D6E-409C-BE32-E72D297353CC}">
                <c16:uniqueId val="{00000003-7534-4419-A675-8E17818EE924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 w="12700">
                <a:noFill/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50800" h="63500"/>
              </a:sp3d>
            </c:spPr>
            <c:extLst>
              <c:ext xmlns:c16="http://schemas.microsoft.com/office/drawing/2014/chart" uri="{C3380CC4-5D6E-409C-BE32-E72D297353CC}">
                <c16:uniqueId val="{00000005-7534-4419-A675-8E17818EE924}"/>
              </c:ext>
            </c:extLst>
          </c:dPt>
          <c:dPt>
            <c:idx val="3"/>
            <c:invertIfNegative val="0"/>
            <c:bubble3D val="0"/>
            <c:spPr>
              <a:gradFill>
                <a:gsLst>
                  <a:gs pos="0">
                    <a:srgbClr val="99CC00">
                      <a:gamma/>
                      <a:shade val="36078"/>
                      <a:invGamma/>
                    </a:srgbClr>
                  </a:gs>
                  <a:gs pos="50000">
                    <a:srgbClr val="99CC00"/>
                  </a:gs>
                  <a:gs pos="100000">
                    <a:srgbClr val="99CC00">
                      <a:gamma/>
                      <a:shade val="36078"/>
                      <a:invGamma/>
                    </a:srgbClr>
                  </a:gs>
                </a:gsLst>
                <a:lin ang="0" scaled="1"/>
              </a:gradFill>
              <a:ln w="12700">
                <a:noFill/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44450" h="50800"/>
              </a:sp3d>
            </c:spPr>
            <c:extLst>
              <c:ext xmlns:c16="http://schemas.microsoft.com/office/drawing/2014/chart" uri="{C3380CC4-5D6E-409C-BE32-E72D297353CC}">
                <c16:uniqueId val="{00000007-7534-4419-A675-8E17818EE924}"/>
              </c:ext>
            </c:extLst>
          </c:dPt>
          <c:cat>
            <c:strRef>
              <c:f>'3.4.1 PE'!$C$6:$F$7</c:f>
              <c:strCache>
                <c:ptCount val="4"/>
                <c:pt idx="0">
                  <c:v>Hidráulica</c:v>
                </c:pt>
                <c:pt idx="1">
                  <c:v>Térmica</c:v>
                </c:pt>
                <c:pt idx="2">
                  <c:v>Solar</c:v>
                </c:pt>
                <c:pt idx="3">
                  <c:v>Eólica</c:v>
                </c:pt>
              </c:strCache>
            </c:strRef>
          </c:cat>
          <c:val>
            <c:numRef>
              <c:f>'3.4.1 PE'!$C$13:$F$13</c:f>
              <c:numCache>
                <c:formatCode>#\ ##0</c:formatCode>
                <c:ptCount val="4"/>
                <c:pt idx="0">
                  <c:v>5493.2879999999996</c:v>
                </c:pt>
                <c:pt idx="1">
                  <c:v>8659.3961000000036</c:v>
                </c:pt>
                <c:pt idx="2" formatCode="#,##0">
                  <c:v>285.31700000000001</c:v>
                </c:pt>
                <c:pt idx="3" formatCode="#,##0">
                  <c:v>538.99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534-4419-A675-8E17818EE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14784"/>
        <c:axId val="51816320"/>
      </c:barChart>
      <c:catAx>
        <c:axId val="5181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181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81632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2.5510241126401254E-2"/>
              <c:y val="0.4435145900880037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181478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POTENCIA EFECTIVA, POR TIPO DE SERVICIO</a:t>
            </a:r>
          </a:p>
        </c:rich>
      </c:tx>
      <c:layout>
        <c:manualLayout>
          <c:xMode val="edge"/>
          <c:yMode val="edge"/>
          <c:x val="0.19844292190748886"/>
          <c:y val="2.1739097516656571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 prstMaterial="plastic">
          <a:bevelT w="4445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8262806236080179"/>
          <c:y val="0.27018674511528457"/>
          <c:w val="0.71937639198218262"/>
          <c:h val="0.55279586931632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'3.4.1 PE'!$C$55:$C$56</c:f>
              <c:strCache>
                <c:ptCount val="2"/>
                <c:pt idx="0">
                  <c:v>SEIN</c:v>
                </c:pt>
              </c:strCache>
            </c:strRef>
          </c:tx>
          <c:spPr>
            <a:gradFill>
              <a:gsLst>
                <a:gs pos="2000">
                  <a:srgbClr val="0070C0"/>
                </a:gs>
                <a:gs pos="49000">
                  <a:schemeClr val="accent1">
                    <a:lumMod val="60000"/>
                    <a:lumOff val="40000"/>
                  </a:schemeClr>
                </a:gs>
                <a:gs pos="93000">
                  <a:srgbClr val="0070C0"/>
                </a:gs>
              </a:gsLst>
              <a:lin ang="0" scaled="0"/>
            </a:gradFill>
            <a:ln w="12700">
              <a:noFill/>
              <a:prstDash val="solid"/>
            </a:ln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12700" h="44450"/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sz="900" b="1"/>
                      <a:t>99%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13D6-4360-B59A-3E034F574192}"/>
                </c:ext>
              </c:extLst>
            </c:dLbl>
            <c:dLbl>
              <c:idx val="1"/>
              <c:layout>
                <c:manualLayout>
                  <c:x val="-0.12121212121212122"/>
                  <c:y val="-1.5686274509803921E-2"/>
                </c:manualLayout>
              </c:layout>
              <c:tx>
                <c:rich>
                  <a:bodyPr/>
                  <a:lstStyle/>
                  <a:p>
                    <a:r>
                      <a:rPr lang="en-US" sz="900" b="1"/>
                      <a:t>17%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3D6-4360-B59A-3E034F57419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('3.4.1 PE'!$B$58,'3.4.1 PE'!$B$60)</c:f>
              <c:strCache>
                <c:ptCount val="2"/>
                <c:pt idx="0">
                  <c:v>Para mercado eléctrico</c:v>
                </c:pt>
                <c:pt idx="1">
                  <c:v>Para uso propio</c:v>
                </c:pt>
              </c:strCache>
            </c:strRef>
          </c:cat>
          <c:val>
            <c:numRef>
              <c:f>('3.4.1 PE'!$C$58,'3.4.1 PE'!$C$60)</c:f>
              <c:numCache>
                <c:formatCode>#,##0</c:formatCode>
                <c:ptCount val="2"/>
                <c:pt idx="0" formatCode="#\ ##0">
                  <c:v>13507.626000000006</c:v>
                </c:pt>
                <c:pt idx="1">
                  <c:v>221.38400000000007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D6-4360-B59A-3E034F574192}"/>
            </c:ext>
          </c:extLst>
        </c:ser>
        <c:ser>
          <c:idx val="1"/>
          <c:order val="1"/>
          <c:tx>
            <c:strRef>
              <c:f>'3.4.1 PE'!$E$55:$E$56</c:f>
              <c:strCache>
                <c:ptCount val="2"/>
                <c:pt idx="0">
                  <c:v>SS AA</c:v>
                </c:pt>
              </c:strCache>
            </c:strRef>
          </c:tx>
          <c:spPr>
            <a:gradFill>
              <a:gsLst>
                <a:gs pos="2000">
                  <a:srgbClr val="FFC000"/>
                </a:gs>
                <a:gs pos="49000">
                  <a:srgbClr val="FFFF00"/>
                </a:gs>
                <a:gs pos="93000">
                  <a:srgbClr val="FFC000"/>
                </a:gs>
              </a:gsLst>
              <a:lin ang="0" scaled="0"/>
            </a:gradFill>
            <a:ln w="12700">
              <a:noFill/>
              <a:prstDash val="solid"/>
            </a:ln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25400" h="50800"/>
            </a:sp3d>
          </c:spPr>
          <c:invertIfNegative val="0"/>
          <c:dLbls>
            <c:dLbl>
              <c:idx val="0"/>
              <c:layout>
                <c:manualLayout>
                  <c:x val="0"/>
                  <c:y val="-2.5098039215686273E-2"/>
                </c:manualLayout>
              </c:layout>
              <c:tx>
                <c:rich>
                  <a:bodyPr/>
                  <a:lstStyle/>
                  <a:p>
                    <a:pPr>
                      <a:defRPr sz="900" b="1"/>
                    </a:pPr>
                    <a:r>
                      <a:rPr lang="en-US" sz="900" b="1"/>
                      <a:t>1%</a:t>
                    </a:r>
                    <a:endParaRPr lang="en-US"/>
                  </a:p>
                </c:rich>
              </c:tx>
              <c:numFmt formatCode="#,##0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13D6-4360-B59A-3E034F574192}"/>
                </c:ext>
              </c:extLst>
            </c:dLbl>
            <c:dLbl>
              <c:idx val="1"/>
              <c:layout>
                <c:manualLayout>
                  <c:x val="-7.4211502782932258E-3"/>
                  <c:y val="-5.647058823529412E-2"/>
                </c:manualLayout>
              </c:layout>
              <c:tx>
                <c:rich>
                  <a:bodyPr/>
                  <a:lstStyle/>
                  <a:p>
                    <a:r>
                      <a:rPr lang="en-US" sz="900" b="1"/>
                      <a:t>83%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3D6-4360-B59A-3E034F5741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('3.4.1 PE'!$B$58,'3.4.1 PE'!$B$60)</c:f>
              <c:strCache>
                <c:ptCount val="2"/>
                <c:pt idx="0">
                  <c:v>Para mercado eléctrico</c:v>
                </c:pt>
                <c:pt idx="1">
                  <c:v>Para uso propio</c:v>
                </c:pt>
              </c:strCache>
            </c:strRef>
          </c:cat>
          <c:val>
            <c:numRef>
              <c:f>('3.4.1 PE'!$D$58,'3.4.1 PE'!$D$60)</c:f>
              <c:numCache>
                <c:formatCode>#,##0</c:formatCode>
                <c:ptCount val="2"/>
                <c:pt idx="0">
                  <c:v>190.673</c:v>
                </c:pt>
                <c:pt idx="1">
                  <c:v>1057.3081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D6-4360-B59A-3E034F574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888512"/>
        <c:axId val="51890048"/>
      </c:barChart>
      <c:catAx>
        <c:axId val="5188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189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89004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3.5634766433416599E-2"/>
              <c:y val="0.50310645063597825"/>
            </c:manualLayout>
          </c:layout>
          <c:overlay val="0"/>
          <c:spPr>
            <a:noFill/>
            <a:ln w="25400">
              <a:noFill/>
            </a:ln>
          </c:spPr>
        </c:title>
        <c:numFmt formatCode="#\ ###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1888512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77430743235018"/>
          <c:y val="0.92546714112659001"/>
          <c:w val="0.35040840674136509"/>
          <c:h val="6.21118514031899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s-PE" sz="1000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000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POTENCIA EFECTIVA, POR SISTEMA</a:t>
            </a:r>
          </a:p>
        </c:rich>
      </c:tx>
      <c:layout>
        <c:manualLayout>
          <c:xMode val="edge"/>
          <c:yMode val="edge"/>
          <c:x val="0.24493594434524679"/>
          <c:y val="4.0909293118021266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 prstMaterial="plastic">
          <a:bevelT w="44450" h="50800"/>
        </a:sp3d>
      </c:spPr>
    </c:title>
    <c:autoTitleDeleted val="0"/>
    <c:view3D>
      <c:rotX val="1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94172438971441"/>
          <c:y val="0.35463924152338105"/>
          <c:w val="0.73110019752685551"/>
          <c:h val="0.50909138630398476"/>
        </c:manualLayout>
      </c:layout>
      <c:pie3DChart>
        <c:varyColors val="1"/>
        <c:ser>
          <c:idx val="0"/>
          <c:order val="0"/>
          <c:spPr>
            <a:gradFill>
              <a:gsLst>
                <a:gs pos="2000">
                  <a:srgbClr val="0070C0"/>
                </a:gs>
                <a:gs pos="49000">
                  <a:schemeClr val="accent1">
                    <a:lumMod val="60000"/>
                    <a:lumOff val="40000"/>
                  </a:schemeClr>
                </a:gs>
                <a:gs pos="93000">
                  <a:srgbClr val="0070C0"/>
                </a:gs>
              </a:gsLst>
              <a:lin ang="0" scaled="0"/>
            </a:gradFill>
            <a:ln w="12700">
              <a:noFill/>
              <a:prstDash val="solid"/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 prstMaterial="plastic">
              <a:bevelT w="44450" h="50800"/>
              <a:contourClr>
                <a:srgbClr val="000000"/>
              </a:contourClr>
            </a:sp3d>
          </c:spPr>
          <c:dPt>
            <c:idx val="0"/>
            <c:bubble3D val="0"/>
            <c:explosion val="42"/>
            <c:spPr>
              <a:gradFill flip="none" rotWithShape="1">
                <a:gsLst>
                  <a:gs pos="2000">
                    <a:srgbClr val="0065B0"/>
                  </a:gs>
                  <a:gs pos="49000">
                    <a:schemeClr val="accent1">
                      <a:lumMod val="60000"/>
                      <a:lumOff val="40000"/>
                    </a:schemeClr>
                  </a:gs>
                  <a:gs pos="93000">
                    <a:srgbClr val="0069B8"/>
                  </a:gs>
                </a:gsLst>
                <a:path path="circle">
                  <a:fillToRect l="100000" t="100000"/>
                </a:path>
                <a:tileRect r="-100000" b="-100000"/>
              </a:gradFill>
              <a:ln w="12700">
                <a:noFill/>
                <a:prstDash val="solid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 prstMaterial="plastic">
                <a:bevelT w="44450" h="508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164-46BF-8297-AC11F9FE278E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2000">
                    <a:srgbClr val="FF0000"/>
                  </a:gs>
                  <a:gs pos="49000">
                    <a:schemeClr val="accent2">
                      <a:lumMod val="60000"/>
                      <a:lumOff val="40000"/>
                    </a:schemeClr>
                  </a:gs>
                  <a:gs pos="93000">
                    <a:srgbClr val="FF0000"/>
                  </a:gs>
                </a:gsLst>
                <a:path path="circle">
                  <a:fillToRect l="100000" t="100000"/>
                </a:path>
                <a:tileRect r="-100000" b="-100000"/>
              </a:gradFill>
              <a:ln w="12700">
                <a:noFill/>
                <a:prstDash val="solid"/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 prstMaterial="plastic">
                <a:bevelT w="44450" h="508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164-46BF-8297-AC11F9FE278E}"/>
              </c:ext>
            </c:extLst>
          </c:dPt>
          <c:dLbls>
            <c:dLbl>
              <c:idx val="0"/>
              <c:layout>
                <c:manualLayout>
                  <c:x val="-2.6772194712774314E-2"/>
                  <c:y val="-0.1640668098305893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64-46BF-8297-AC11F9FE278E}"/>
                </c:ext>
              </c:extLst>
            </c:dLbl>
            <c:dLbl>
              <c:idx val="1"/>
              <c:layout>
                <c:manualLayout>
                  <c:x val="7.3089218603458697E-2"/>
                  <c:y val="0.143303286184249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64-46BF-8297-AC11F9FE278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('3.4.1 PE'!$B$33,'3.4.1 PE'!$B$35)</c:f>
              <c:strCache>
                <c:ptCount val="2"/>
                <c:pt idx="0">
                  <c:v>SEIN</c:v>
                </c:pt>
                <c:pt idx="1">
                  <c:v>SS AA</c:v>
                </c:pt>
              </c:strCache>
            </c:strRef>
          </c:cat>
          <c:val>
            <c:numRef>
              <c:f>('3.4.1 PE'!$G$33,'3.4.1 PE'!$G$35)</c:f>
              <c:numCache>
                <c:formatCode>#\ ##0</c:formatCode>
                <c:ptCount val="2"/>
                <c:pt idx="0">
                  <c:v>13729.009999999995</c:v>
                </c:pt>
                <c:pt idx="1">
                  <c:v>1247.9811000000025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64-46BF-8297-AC11F9FE2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100"/>
              <a:t>POTENCIA EFECTIVA TOTAL PARA EL MERCADO ELÉCTRICO   </a:t>
            </a:r>
          </a:p>
        </c:rich>
      </c:tx>
      <c:layout>
        <c:manualLayout>
          <c:xMode val="edge"/>
          <c:yMode val="edge"/>
          <c:x val="0.26642773179432672"/>
          <c:y val="2.7519617085879876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>
          <a:bevelT w="4445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0324613528016036"/>
          <c:y val="0.20254668902636527"/>
          <c:w val="0.87511714027236398"/>
          <c:h val="0.6690875921187433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chemeClr val="accent1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0" scaled="0"/>
            </a:gra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 w="44450" h="508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'3.4.2.1 (Graf)'!$N$5:$N$11</c:f>
              <c:strCache>
                <c:ptCount val="7"/>
                <c:pt idx="0">
                  <c:v>ENGIE PERU</c:v>
                </c:pt>
                <c:pt idx="1">
                  <c:v>KALLPA</c:v>
                </c:pt>
                <c:pt idx="2">
                  <c:v>ENEL PERU</c:v>
                </c:pt>
                <c:pt idx="3">
                  <c:v>ELP</c:v>
                </c:pt>
                <c:pt idx="4">
                  <c:v>SAMAY</c:v>
                </c:pt>
                <c:pt idx="5">
                  <c:v>FÉNIX POWER</c:v>
                </c:pt>
                <c:pt idx="6">
                  <c:v>OTROS</c:v>
                </c:pt>
              </c:strCache>
            </c:strRef>
          </c:cat>
          <c:val>
            <c:numRef>
              <c:f>'3.4.2.1 (Graf)'!$O$5:$O$11</c:f>
              <c:numCache>
                <c:formatCode>#\ ##0</c:formatCode>
                <c:ptCount val="7"/>
                <c:pt idx="0">
                  <c:v>2625.4929999999999</c:v>
                </c:pt>
                <c:pt idx="1">
                  <c:v>1751.5190000000002</c:v>
                </c:pt>
                <c:pt idx="2">
                  <c:v>1451.4970000000001</c:v>
                </c:pt>
                <c:pt idx="3">
                  <c:v>914.46400000000006</c:v>
                </c:pt>
                <c:pt idx="4">
                  <c:v>723.57600000000002</c:v>
                </c:pt>
                <c:pt idx="5">
                  <c:v>572.58600000000001</c:v>
                </c:pt>
                <c:pt idx="6">
                  <c:v>5659.1639999999998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08-4648-A058-53E984B9C15A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3.4959230525610057E-5"/>
                  <c:y val="-9.5883499346160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08-4648-A058-53E984B9C15A}"/>
                </c:ext>
              </c:extLst>
            </c:dLbl>
            <c:dLbl>
              <c:idx val="1"/>
              <c:layout>
                <c:manualLayout>
                  <c:x val="-9.6904734803514997E-4"/>
                  <c:y val="-4.6665711538005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08-4648-A058-53E984B9C15A}"/>
                </c:ext>
              </c:extLst>
            </c:dLbl>
            <c:dLbl>
              <c:idx val="2"/>
              <c:layout>
                <c:manualLayout>
                  <c:x val="4.973302493385364E-4"/>
                  <c:y val="-3.4428033306679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08-4648-A058-53E984B9C15A}"/>
                </c:ext>
              </c:extLst>
            </c:dLbl>
            <c:dLbl>
              <c:idx val="3"/>
              <c:layout>
                <c:manualLayout>
                  <c:x val="3.3139953980566646E-3"/>
                  <c:y val="-1.20547824603685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08-4648-A058-53E984B9C15A}"/>
                </c:ext>
              </c:extLst>
            </c:dLbl>
            <c:dLbl>
              <c:idx val="5"/>
              <c:layout>
                <c:manualLayout>
                  <c:x val="3.8895701024568982E-3"/>
                  <c:y val="-1.0249124554884019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08-4648-A058-53E984B9C15A}"/>
                </c:ext>
              </c:extLst>
            </c:dLbl>
            <c:dLbl>
              <c:idx val="6"/>
              <c:layout>
                <c:manualLayout>
                  <c:x val="4.4303185887446883E-3"/>
                  <c:y val="-0.264158440554309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08-4648-A058-53E984B9C15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'3.4.2.1 (Graf)'!$N$5:$N$11</c:f>
              <c:strCache>
                <c:ptCount val="7"/>
                <c:pt idx="0">
                  <c:v>ENGIE PERU</c:v>
                </c:pt>
                <c:pt idx="1">
                  <c:v>KALLPA</c:v>
                </c:pt>
                <c:pt idx="2">
                  <c:v>ENEL PERU</c:v>
                </c:pt>
                <c:pt idx="3">
                  <c:v>ELP</c:v>
                </c:pt>
                <c:pt idx="4">
                  <c:v>SAMAY</c:v>
                </c:pt>
                <c:pt idx="5">
                  <c:v>FÉNIX POWER</c:v>
                </c:pt>
                <c:pt idx="6">
                  <c:v>OTROS</c:v>
                </c:pt>
              </c:strCache>
            </c:strRef>
          </c:cat>
          <c:val>
            <c:numRef>
              <c:f>'3.4.2.1 (Graf)'!$P$5:$P$11</c:f>
              <c:numCache>
                <c:formatCode>0%</c:formatCode>
                <c:ptCount val="7"/>
                <c:pt idx="0">
                  <c:v>0.1916656221330838</c:v>
                </c:pt>
                <c:pt idx="1">
                  <c:v>0.12786397785593673</c:v>
                </c:pt>
                <c:pt idx="2">
                  <c:v>0.10596184241561671</c:v>
                </c:pt>
                <c:pt idx="3">
                  <c:v>6.675748572870252E-2</c:v>
                </c:pt>
                <c:pt idx="4">
                  <c:v>5.2822324874059176E-2</c:v>
                </c:pt>
                <c:pt idx="5">
                  <c:v>4.1799788426285629E-2</c:v>
                </c:pt>
                <c:pt idx="6">
                  <c:v>0.41312895856631537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F08-4648-A058-53E984B9C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9682688"/>
        <c:axId val="49693056"/>
      </c:barChart>
      <c:catAx>
        <c:axId val="49682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 sz="1100"/>
                  <a:t>TOTAL : 13 698 MW</a:t>
                </a:r>
              </a:p>
            </c:rich>
          </c:tx>
          <c:layout>
            <c:manualLayout>
              <c:xMode val="edge"/>
              <c:yMode val="edge"/>
              <c:x val="0.44271906210271755"/>
              <c:y val="9.767616844877138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9693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69305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 sz="1100"/>
                  <a:t>MW</a:t>
                </a:r>
              </a:p>
            </c:rich>
          </c:tx>
          <c:layout>
            <c:manualLayout>
              <c:xMode val="edge"/>
              <c:yMode val="edge"/>
              <c:x val="1.1226443965408723E-2"/>
              <c:y val="0.45942595109092271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9682688"/>
        <c:crosses val="autoZero"/>
        <c:crossBetween val="between"/>
        <c:majorUnit val="8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portrait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100"/>
              <a:t>POTENCIA EFECTIVA HIDRÁULICA PARA EL MERCADO ELÉCTRICO</a:t>
            </a:r>
          </a:p>
        </c:rich>
      </c:tx>
      <c:layout>
        <c:manualLayout>
          <c:xMode val="edge"/>
          <c:yMode val="edge"/>
          <c:x val="0.22769835534131569"/>
          <c:y val="3.040691029595043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>
          <a:bevelT w="4445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0063173199461441"/>
          <c:y val="0.20493507239385012"/>
          <c:w val="0.88502059198352656"/>
          <c:h val="0.6839557309165675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CCFF">
                    <a:gamma/>
                    <a:shade val="46275"/>
                    <a:invGamma/>
                  </a:srgbClr>
                </a:gs>
                <a:gs pos="50000">
                  <a:srgbClr val="00CCFF"/>
                </a:gs>
                <a:gs pos="100000">
                  <a:srgbClr val="00CC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 prstMaterial="plastic">
              <a:bevelT w="44450" h="50800"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'3.4.2.1 (Graf)'!$N$39:$N$45</c:f>
              <c:strCache>
                <c:ptCount val="7"/>
                <c:pt idx="0">
                  <c:v>ELP</c:v>
                </c:pt>
                <c:pt idx="1">
                  <c:v>ENEL PERU</c:v>
                </c:pt>
                <c:pt idx="2">
                  <c:v>KALLPA</c:v>
                </c:pt>
                <c:pt idx="3">
                  <c:v>EGEHUALLAGA</c:v>
                </c:pt>
                <c:pt idx="4">
                  <c:v>STATKRAFT </c:v>
                </c:pt>
                <c:pt idx="5">
                  <c:v>ORAZUL</c:v>
                </c:pt>
                <c:pt idx="6">
                  <c:v>OTROS</c:v>
                </c:pt>
              </c:strCache>
            </c:strRef>
          </c:cat>
          <c:val>
            <c:numRef>
              <c:f>'3.4.2.1 (Graf)'!$O$39:$O$45</c:f>
              <c:numCache>
                <c:formatCode>#\ ##0</c:formatCode>
                <c:ptCount val="7"/>
                <c:pt idx="0">
                  <c:v>898.15000000000009</c:v>
                </c:pt>
                <c:pt idx="1">
                  <c:v>599.97300000000007</c:v>
                </c:pt>
                <c:pt idx="2">
                  <c:v>575.19299999999998</c:v>
                </c:pt>
                <c:pt idx="3">
                  <c:v>476.74</c:v>
                </c:pt>
                <c:pt idx="4">
                  <c:v>441.84999999999997</c:v>
                </c:pt>
                <c:pt idx="5">
                  <c:v>375.75</c:v>
                </c:pt>
                <c:pt idx="6">
                  <c:v>2009.2360000000003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A-4F7D-829B-D1325AAEF3D5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5.040661668208964E-3"/>
                  <c:y val="-8.0063469161575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FA-4F7D-829B-D1325AAEF3D5}"/>
                </c:ext>
              </c:extLst>
            </c:dLbl>
            <c:dLbl>
              <c:idx val="1"/>
              <c:layout>
                <c:manualLayout>
                  <c:x val="-1.0228177259035038E-3"/>
                  <c:y val="-4.5608751783538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FA-4F7D-829B-D1325AAEF3D5}"/>
                </c:ext>
              </c:extLst>
            </c:dLbl>
            <c:dLbl>
              <c:idx val="2"/>
              <c:layout>
                <c:manualLayout>
                  <c:x val="-1.8083869862816145E-3"/>
                  <c:y val="-4.2063997863595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FA-4F7D-829B-D1325AAEF3D5}"/>
                </c:ext>
              </c:extLst>
            </c:dLbl>
            <c:dLbl>
              <c:idx val="3"/>
              <c:layout>
                <c:manualLayout>
                  <c:x val="-5.4822156922941978E-4"/>
                  <c:y val="-3.5277050449095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FA-4F7D-829B-D1325AAEF3D5}"/>
                </c:ext>
              </c:extLst>
            </c:dLbl>
            <c:dLbl>
              <c:idx val="4"/>
              <c:layout>
                <c:manualLayout>
                  <c:x val="5.9899564466493567E-3"/>
                  <c:y val="-2.9397603748078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FA-4F7D-829B-D1325AAEF3D5}"/>
                </c:ext>
              </c:extLst>
            </c:dLbl>
            <c:dLbl>
              <c:idx val="5"/>
              <c:layout>
                <c:manualLayout>
                  <c:x val="2.9966937265751676E-3"/>
                  <c:y val="-2.0423048869438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FA-4F7D-829B-D1325AAEF3D5}"/>
                </c:ext>
              </c:extLst>
            </c:dLbl>
            <c:dLbl>
              <c:idx val="6"/>
              <c:layout>
                <c:manualLayout>
                  <c:x val="1.4974891116623392E-3"/>
                  <c:y val="-0.276337475231940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FA-4F7D-829B-D1325AAEF3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'3.4.2.1 (Graf)'!$N$39:$N$45</c:f>
              <c:strCache>
                <c:ptCount val="7"/>
                <c:pt idx="0">
                  <c:v>ELP</c:v>
                </c:pt>
                <c:pt idx="1">
                  <c:v>ENEL PERU</c:v>
                </c:pt>
                <c:pt idx="2">
                  <c:v>KALLPA</c:v>
                </c:pt>
                <c:pt idx="3">
                  <c:v>EGEHUALLAGA</c:v>
                </c:pt>
                <c:pt idx="4">
                  <c:v>STATKRAFT </c:v>
                </c:pt>
                <c:pt idx="5">
                  <c:v>ORAZUL</c:v>
                </c:pt>
                <c:pt idx="6">
                  <c:v>OTROS</c:v>
                </c:pt>
              </c:strCache>
            </c:strRef>
          </c:cat>
          <c:val>
            <c:numRef>
              <c:f>'3.4.2.1 (Graf)'!$P$39:$P$45</c:f>
              <c:numCache>
                <c:formatCode>0%</c:formatCode>
                <c:ptCount val="7"/>
                <c:pt idx="0">
                  <c:v>0.16703887673399431</c:v>
                </c:pt>
                <c:pt idx="1">
                  <c:v>0.11158360629151563</c:v>
                </c:pt>
                <c:pt idx="2">
                  <c:v>0.1069749959642113</c:v>
                </c:pt>
                <c:pt idx="3">
                  <c:v>8.8664604012875847E-2</c:v>
                </c:pt>
                <c:pt idx="4">
                  <c:v>8.2175725307482461E-2</c:v>
                </c:pt>
                <c:pt idx="5">
                  <c:v>6.9882378147078275E-2</c:v>
                </c:pt>
                <c:pt idx="6">
                  <c:v>0.3736798135428423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AFA-4F7D-829B-D1325AAEF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9739648"/>
        <c:axId val="49770496"/>
      </c:barChart>
      <c:catAx>
        <c:axId val="4973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 sz="1100"/>
                  <a:t>TOTAL : 5 377 MW</a:t>
                </a:r>
              </a:p>
            </c:rich>
          </c:tx>
          <c:layout>
            <c:manualLayout>
              <c:xMode val="edge"/>
              <c:yMode val="edge"/>
              <c:x val="0.45906960774431388"/>
              <c:y val="9.119132537316861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9770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7704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1.4064176248658999E-2"/>
              <c:y val="0.48396721744574051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9739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POTENCIA EFECTIVA TÉRMICA PARA EL MERCADO ELÉCTRICO</a:t>
            </a:r>
          </a:p>
        </c:rich>
      </c:tx>
      <c:layout>
        <c:manualLayout>
          <c:xMode val="edge"/>
          <c:yMode val="edge"/>
          <c:x val="0.25520516860741094"/>
          <c:y val="2.8178275299958384E-2"/>
        </c:manualLayout>
      </c:layout>
      <c:overlay val="0"/>
      <c:spPr>
        <a:solidFill>
          <a:srgbClr val="0B7D8F"/>
        </a:solidFill>
        <a:ln w="25400">
          <a:noFill/>
        </a:ln>
        <a:effectLst>
          <a:outerShdw blurRad="50800" dist="38100" algn="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lastic">
          <a:bevelT w="4445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9.581516547518476E-2"/>
          <c:y val="0.17769955898285614"/>
          <c:w val="0.88513348372027401"/>
          <c:h val="0.6836603735687670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CCFF">
                    <a:gamma/>
                    <a:shade val="46275"/>
                    <a:invGamma/>
                  </a:srgbClr>
                </a:gs>
                <a:gs pos="37000">
                  <a:srgbClr val="00CCFF"/>
                </a:gs>
                <a:gs pos="91000">
                  <a:srgbClr val="00CC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effectLst>
              <a:outerShdw blurRad="88900" dist="88900" dir="12000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3500"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'3.4.2.1 (Graf)'!$N$72:$N$78</c:f>
              <c:strCache>
                <c:ptCount val="7"/>
                <c:pt idx="0">
                  <c:v>ENGIE PERU</c:v>
                </c:pt>
                <c:pt idx="1">
                  <c:v>KALLPA</c:v>
                </c:pt>
                <c:pt idx="2">
                  <c:v>ENEL PERU</c:v>
                </c:pt>
                <c:pt idx="3">
                  <c:v>SAMAY</c:v>
                </c:pt>
                <c:pt idx="4">
                  <c:v>FÉNIX POWER</c:v>
                </c:pt>
                <c:pt idx="5">
                  <c:v>ENEL PIURA</c:v>
                </c:pt>
                <c:pt idx="6">
                  <c:v>OTROS</c:v>
                </c:pt>
              </c:strCache>
            </c:strRef>
          </c:cat>
          <c:val>
            <c:numRef>
              <c:f>'3.4.2.1 (Graf)'!$O$72:$O$78</c:f>
              <c:numCache>
                <c:formatCode>#\ ##0</c:formatCode>
                <c:ptCount val="7"/>
                <c:pt idx="0">
                  <c:v>2196.48</c:v>
                </c:pt>
                <c:pt idx="1">
                  <c:v>1176.326</c:v>
                </c:pt>
                <c:pt idx="2">
                  <c:v>851.524</c:v>
                </c:pt>
                <c:pt idx="3">
                  <c:v>723.57600000000002</c:v>
                </c:pt>
                <c:pt idx="4">
                  <c:v>572.58600000000001</c:v>
                </c:pt>
                <c:pt idx="5">
                  <c:v>326.12099999999998</c:v>
                </c:pt>
                <c:pt idx="6">
                  <c:v>1650.4870000000028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F-49F4-AFBE-D1A2D1B280D9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2.8289793966767064E-3"/>
                  <c:y val="-0.261082411588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AF-49F4-AFBE-D1A2D1B280D9}"/>
                </c:ext>
              </c:extLst>
            </c:dLbl>
            <c:dLbl>
              <c:idx val="1"/>
              <c:layout>
                <c:manualLayout>
                  <c:x val="-1.4144896983383532E-3"/>
                  <c:y val="-0.101532048951010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AF-49F4-AFBE-D1A2D1B280D9}"/>
                </c:ext>
              </c:extLst>
            </c:dLbl>
            <c:dLbl>
              <c:idx val="2"/>
              <c:layout>
                <c:manualLayout>
                  <c:x val="1.4144896983383532E-3"/>
                  <c:y val="-7.2522892107864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AF-49F4-AFBE-D1A2D1B280D9}"/>
                </c:ext>
              </c:extLst>
            </c:dLbl>
            <c:dLbl>
              <c:idx val="3"/>
              <c:layout>
                <c:manualLayout>
                  <c:x val="-2.0003974442818419E-3"/>
                  <c:y val="-5.0702899887837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AF-49F4-AFBE-D1A2D1B280D9}"/>
                </c:ext>
              </c:extLst>
            </c:dLbl>
            <c:dLbl>
              <c:idx val="4"/>
              <c:layout>
                <c:manualLayout>
                  <c:x val="1.4144896983383532E-3"/>
                  <c:y val="-3.1910072527460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AF-49F4-AFBE-D1A2D1B280D9}"/>
                </c:ext>
              </c:extLst>
            </c:dLbl>
            <c:dLbl>
              <c:idx val="5"/>
              <c:layout>
                <c:manualLayout>
                  <c:x val="2.4975469467537741E-3"/>
                  <c:y val="-7.56756735283911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0A-4577-A073-AF7E221CB479}"/>
                </c:ext>
              </c:extLst>
            </c:dLbl>
            <c:dLbl>
              <c:idx val="6"/>
              <c:layout>
                <c:manualLayout>
                  <c:x val="2.8289793966767064E-3"/>
                  <c:y val="-0.139243952847100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AF-49F4-AFBE-D1A2D1B280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'3.4.2.1 (Graf)'!$N$72:$N$78</c:f>
              <c:strCache>
                <c:ptCount val="7"/>
                <c:pt idx="0">
                  <c:v>ENGIE PERU</c:v>
                </c:pt>
                <c:pt idx="1">
                  <c:v>KALLPA</c:v>
                </c:pt>
                <c:pt idx="2">
                  <c:v>ENEL PERU</c:v>
                </c:pt>
                <c:pt idx="3">
                  <c:v>SAMAY</c:v>
                </c:pt>
                <c:pt idx="4">
                  <c:v>FÉNIX POWER</c:v>
                </c:pt>
                <c:pt idx="5">
                  <c:v>ENEL PIURA</c:v>
                </c:pt>
                <c:pt idx="6">
                  <c:v>OTROS</c:v>
                </c:pt>
              </c:strCache>
            </c:strRef>
          </c:cat>
          <c:val>
            <c:numRef>
              <c:f>'3.4.2.1 (Graf)'!$P$72:$P$78</c:f>
              <c:numCache>
                <c:formatCode>0%</c:formatCode>
                <c:ptCount val="7"/>
                <c:pt idx="0">
                  <c:v>0.29297728455002592</c:v>
                </c:pt>
                <c:pt idx="1">
                  <c:v>0.15690413626602279</c:v>
                </c:pt>
                <c:pt idx="2">
                  <c:v>0.11358045110776162</c:v>
                </c:pt>
                <c:pt idx="3">
                  <c:v>9.6514118792599773E-2</c:v>
                </c:pt>
                <c:pt idx="4">
                  <c:v>7.6374331408144452E-2</c:v>
                </c:pt>
                <c:pt idx="5">
                  <c:v>4.3499619853009812E-2</c:v>
                </c:pt>
                <c:pt idx="6">
                  <c:v>0.22015005802243562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AF-49F4-AFBE-D1A2D1B28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overlap val="100"/>
        <c:axId val="51397376"/>
        <c:axId val="51399296"/>
      </c:barChart>
      <c:catAx>
        <c:axId val="51397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TOTAL : 7 497 MW</a:t>
                </a:r>
              </a:p>
            </c:rich>
          </c:tx>
          <c:layout>
            <c:manualLayout>
              <c:xMode val="edge"/>
              <c:yMode val="edge"/>
              <c:x val="0.4464570268704473"/>
              <c:y val="9.89702505747987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139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399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1.1795119673197352E-2"/>
              <c:y val="0.47059985470133409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1397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solidFill>
        <a:schemeClr val="tx1"/>
      </a:solidFill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100"/>
              <a:t>POTENCIA EFECTIVA PARA USO PROPIO</a:t>
            </a:r>
          </a:p>
        </c:rich>
      </c:tx>
      <c:layout>
        <c:manualLayout>
          <c:xMode val="edge"/>
          <c:yMode val="edge"/>
          <c:x val="0.35063092849529637"/>
          <c:y val="2.2744125568561972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 prstMaterial="plastic">
          <a:bevelT w="44450" h="63500"/>
        </a:sp3d>
      </c:spPr>
    </c:title>
    <c:autoTitleDeleted val="0"/>
    <c:plotArea>
      <c:layout>
        <c:manualLayout>
          <c:layoutTarget val="inner"/>
          <c:xMode val="edge"/>
          <c:yMode val="edge"/>
          <c:x val="9.4360136740005984E-2"/>
          <c:y val="0.199280405900087"/>
          <c:w val="0.88552083667274128"/>
          <c:h val="0.6738058594675286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CC00">
                    <a:gamma/>
                    <a:shade val="46275"/>
                    <a:invGamma/>
                  </a:srgbClr>
                </a:gs>
                <a:gs pos="39000">
                  <a:srgbClr val="FFCC00"/>
                </a:gs>
                <a:gs pos="91000">
                  <a:srgbClr val="FF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effectLst>
              <a:outerShdw blurRad="88900" dist="114300" dir="12000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88900" h="31750"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'3.4.2.2 - 3.4.2.3'!$Q$9:$Q$15</c:f>
              <c:strCache>
                <c:ptCount val="7"/>
                <c:pt idx="0">
                  <c:v>STRATUS ENERGY</c:v>
                </c:pt>
                <c:pt idx="1">
                  <c:v>PERÚ LNG</c:v>
                </c:pt>
                <c:pt idx="2">
                  <c:v>UNCEMP</c:v>
                </c:pt>
                <c:pt idx="3">
                  <c:v>PLUSPETROL NORTE</c:v>
                </c:pt>
                <c:pt idx="4">
                  <c:v>PLUSPETROL CORPORATION</c:v>
                </c:pt>
                <c:pt idx="5">
                  <c:v>CASA GRANDE</c:v>
                </c:pt>
                <c:pt idx="6">
                  <c:v>OTROS</c:v>
                </c:pt>
              </c:strCache>
            </c:strRef>
          </c:cat>
          <c:val>
            <c:numRef>
              <c:f>'3.4.2.2 - 3.4.2.3'!$R$9:$R$15</c:f>
              <c:numCache>
                <c:formatCode>0</c:formatCode>
                <c:ptCount val="7"/>
                <c:pt idx="0">
                  <c:v>107.14</c:v>
                </c:pt>
                <c:pt idx="1">
                  <c:v>71.69</c:v>
                </c:pt>
                <c:pt idx="2">
                  <c:v>66.699999999999989</c:v>
                </c:pt>
                <c:pt idx="3">
                  <c:v>57.440000000000005</c:v>
                </c:pt>
                <c:pt idx="4">
                  <c:v>53.3</c:v>
                </c:pt>
                <c:pt idx="5">
                  <c:v>32</c:v>
                </c:pt>
                <c:pt idx="6">
                  <c:v>890.42210000000068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27-4275-B98E-F057E4CF64AF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5041735404094244E-3"/>
                  <c:y val="7.1029559482502116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27-4275-B98E-F057E4CF64AF}"/>
                </c:ext>
              </c:extLst>
            </c:dLbl>
            <c:dLbl>
              <c:idx val="1"/>
              <c:layout>
                <c:manualLayout>
                  <c:x val="2.5041735404094244E-3"/>
                  <c:y val="1.07008548155804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27-4275-B98E-F057E4CF64AF}"/>
                </c:ext>
              </c:extLst>
            </c:dLbl>
            <c:dLbl>
              <c:idx val="2"/>
              <c:layout>
                <c:manualLayout>
                  <c:x val="1.2520867702047122E-3"/>
                  <c:y val="1.06974990883607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27-4275-B98E-F057E4CF64AF}"/>
                </c:ext>
              </c:extLst>
            </c:dLbl>
            <c:dLbl>
              <c:idx val="3"/>
              <c:layout>
                <c:manualLayout>
                  <c:x val="0"/>
                  <c:y val="1.4243104539851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27-4275-B98E-F057E4CF64AF}"/>
                </c:ext>
              </c:extLst>
            </c:dLbl>
            <c:dLbl>
              <c:idx val="4"/>
              <c:layout>
                <c:manualLayout>
                  <c:x val="5.0083470808187569E-3"/>
                  <c:y val="1.42403081005017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27-4275-B98E-F057E4CF64AF}"/>
                </c:ext>
              </c:extLst>
            </c:dLbl>
            <c:dLbl>
              <c:idx val="5"/>
              <c:layout>
                <c:manualLayout>
                  <c:x val="3.7561617211047636E-3"/>
                  <c:y val="2.1329561495938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A27-4275-B98E-F057E4CF64AF}"/>
                </c:ext>
              </c:extLst>
            </c:dLbl>
            <c:dLbl>
              <c:idx val="6"/>
              <c:layout>
                <c:manualLayout>
                  <c:x val="0"/>
                  <c:y val="-0.3048904690635507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A27-4275-B98E-F057E4CF64AF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'3.4.2.2 - 3.4.2.3'!$Q$9:$Q$15</c:f>
              <c:strCache>
                <c:ptCount val="7"/>
                <c:pt idx="0">
                  <c:v>STRATUS ENERGY</c:v>
                </c:pt>
                <c:pt idx="1">
                  <c:v>PERÚ LNG</c:v>
                </c:pt>
                <c:pt idx="2">
                  <c:v>UNCEMP</c:v>
                </c:pt>
                <c:pt idx="3">
                  <c:v>PLUSPETROL NORTE</c:v>
                </c:pt>
                <c:pt idx="4">
                  <c:v>PLUSPETROL CORPORATION</c:v>
                </c:pt>
                <c:pt idx="5">
                  <c:v>CASA GRANDE</c:v>
                </c:pt>
                <c:pt idx="6">
                  <c:v>OTROS</c:v>
                </c:pt>
              </c:strCache>
            </c:strRef>
          </c:cat>
          <c:val>
            <c:numRef>
              <c:f>'3.4.2.2 - 3.4.2.3'!$S$9:$S$15</c:f>
              <c:numCache>
                <c:formatCode>0%</c:formatCode>
                <c:ptCount val="7"/>
                <c:pt idx="0">
                  <c:v>8.3788740072766502E-2</c:v>
                </c:pt>
                <c:pt idx="1">
                  <c:v>5.6065099643612379E-2</c:v>
                </c:pt>
                <c:pt idx="2">
                  <c:v>5.2162674657957105E-2</c:v>
                </c:pt>
                <c:pt idx="3">
                  <c:v>4.4920900035278218E-2</c:v>
                </c:pt>
                <c:pt idx="4">
                  <c:v>4.168321678064639E-2</c:v>
                </c:pt>
                <c:pt idx="5">
                  <c:v>2.5025571050294269E-2</c:v>
                </c:pt>
                <c:pt idx="6">
                  <c:v>0.69635379775944517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A27-4275-B98E-F057E4CF6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2229248"/>
        <c:axId val="52231168"/>
      </c:barChart>
      <c:catAx>
        <c:axId val="5222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 sz="1100"/>
                  <a:t>TOTAL : 1 279 MW</a:t>
                </a:r>
              </a:p>
            </c:rich>
          </c:tx>
          <c:layout>
            <c:manualLayout>
              <c:xMode val="edge"/>
              <c:yMode val="edge"/>
              <c:x val="0.44657607013736578"/>
              <c:y val="0.105780656790277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2231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31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1.6268937037497853E-2"/>
              <c:y val="0.5000015348958574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2229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100"/>
              <a:t>POTENCIA EFECTIVA TÉRMICA PARA USO PROPIO</a:t>
            </a:r>
          </a:p>
        </c:rich>
      </c:tx>
      <c:layout>
        <c:manualLayout>
          <c:xMode val="edge"/>
          <c:yMode val="edge"/>
          <c:x val="0.30816299715835582"/>
          <c:y val="2.7887250408271055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 prstMaterial="plastic">
          <a:bevelT w="4445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8.5776421027183664E-2"/>
          <c:y val="0.20764574821362439"/>
          <c:w val="0.90202552285158388"/>
          <c:h val="0.6699161602486659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CC00">
                    <a:gamma/>
                    <a:shade val="46275"/>
                    <a:invGamma/>
                  </a:srgbClr>
                </a:gs>
                <a:gs pos="50000">
                  <a:srgbClr val="FFCC00"/>
                </a:gs>
                <a:gs pos="100000">
                  <a:srgbClr val="FF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 prstMaterial="plastic">
              <a:bevelT w="44450" h="50800"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'3.4.2.2 - 3.4.2.3'!$Q$67:$Q$73</c:f>
              <c:strCache>
                <c:ptCount val="7"/>
                <c:pt idx="0">
                  <c:v>STRATUS ENERGY</c:v>
                </c:pt>
                <c:pt idx="1">
                  <c:v>PERÚ LNG</c:v>
                </c:pt>
                <c:pt idx="2">
                  <c:v>PLUSPETROL NORTE</c:v>
                </c:pt>
                <c:pt idx="3">
                  <c:v>PLUSPETROL CORPORATION</c:v>
                </c:pt>
                <c:pt idx="4">
                  <c:v>UNCEMP</c:v>
                </c:pt>
                <c:pt idx="5">
                  <c:v>CASA GRANDE</c:v>
                </c:pt>
                <c:pt idx="6">
                  <c:v>OTROS</c:v>
                </c:pt>
              </c:strCache>
            </c:strRef>
          </c:cat>
          <c:val>
            <c:numRef>
              <c:f>'3.4.2.2 - 3.4.2.3'!$R$67:$R$73</c:f>
              <c:numCache>
                <c:formatCode>0</c:formatCode>
                <c:ptCount val="7"/>
                <c:pt idx="0">
                  <c:v>107.14</c:v>
                </c:pt>
                <c:pt idx="1">
                  <c:v>71.69</c:v>
                </c:pt>
                <c:pt idx="2">
                  <c:v>57.440000000000005</c:v>
                </c:pt>
                <c:pt idx="3">
                  <c:v>53.3</c:v>
                </c:pt>
                <c:pt idx="4">
                  <c:v>42</c:v>
                </c:pt>
                <c:pt idx="5">
                  <c:v>32</c:v>
                </c:pt>
                <c:pt idx="6">
                  <c:v>798.72610000000077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C-4A42-8B39-1BA2CE9D764C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0"/>
                  <c:y val="-1.40628690070458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4C-4A42-8B39-1BA2CE9D764C}"/>
                </c:ext>
              </c:extLst>
            </c:dLbl>
            <c:dLbl>
              <c:idx val="1"/>
              <c:layout>
                <c:manualLayout>
                  <c:x val="3.7542849102183951E-3"/>
                  <c:y val="3.02967616060458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4C-4A42-8B39-1BA2CE9D764C}"/>
                </c:ext>
              </c:extLst>
            </c:dLbl>
            <c:dLbl>
              <c:idx val="2"/>
              <c:layout>
                <c:manualLayout>
                  <c:x val="1.2514283034061775E-3"/>
                  <c:y val="8.96954697532555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4C-4A42-8B39-1BA2CE9D764C}"/>
                </c:ext>
              </c:extLst>
            </c:dLbl>
            <c:dLbl>
              <c:idx val="3"/>
              <c:layout>
                <c:manualLayout>
                  <c:x val="3.7542849102183951E-3"/>
                  <c:y val="1.19418251573230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4C-4A42-8B39-1BA2CE9D764C}"/>
                </c:ext>
              </c:extLst>
            </c:dLbl>
            <c:dLbl>
              <c:idx val="4"/>
              <c:layout>
                <c:manualLayout>
                  <c:x val="2.5028566068122631E-3"/>
                  <c:y val="1.19331568911660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4C-4A42-8B39-1BA2CE9D764C}"/>
                </c:ext>
              </c:extLst>
            </c:dLbl>
            <c:dLbl>
              <c:idx val="5"/>
              <c:layout>
                <c:manualLayout>
                  <c:x val="1.2514283034061316E-3"/>
                  <c:y val="1.49009838013532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34C-4A42-8B39-1BA2CE9D764C}"/>
                </c:ext>
              </c:extLst>
            </c:dLbl>
            <c:dLbl>
              <c:idx val="6"/>
              <c:layout>
                <c:manualLayout>
                  <c:x val="8.2212244026930626E-5"/>
                  <c:y val="-0.1653524991369263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4C-4A42-8B39-1BA2CE9D764C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'3.4.2.2 - 3.4.2.3'!$Q$67:$Q$73</c:f>
              <c:strCache>
                <c:ptCount val="7"/>
                <c:pt idx="0">
                  <c:v>STRATUS ENERGY</c:v>
                </c:pt>
                <c:pt idx="1">
                  <c:v>PERÚ LNG</c:v>
                </c:pt>
                <c:pt idx="2">
                  <c:v>PLUSPETROL NORTE</c:v>
                </c:pt>
                <c:pt idx="3">
                  <c:v>PLUSPETROL CORPORATION</c:v>
                </c:pt>
                <c:pt idx="4">
                  <c:v>UNCEMP</c:v>
                </c:pt>
                <c:pt idx="5">
                  <c:v>CASA GRANDE</c:v>
                </c:pt>
                <c:pt idx="6">
                  <c:v>OTROS</c:v>
                </c:pt>
              </c:strCache>
            </c:strRef>
          </c:cat>
          <c:val>
            <c:numRef>
              <c:f>'3.4.2.2 - 3.4.2.3'!$S$67:$S$73</c:f>
              <c:numCache>
                <c:formatCode>0%</c:formatCode>
                <c:ptCount val="7"/>
                <c:pt idx="0">
                  <c:v>9.2179608965391804E-2</c:v>
                </c:pt>
                <c:pt idx="1">
                  <c:v>6.1679635679754888E-2</c:v>
                </c:pt>
                <c:pt idx="2">
                  <c:v>4.941942074829294E-2</c:v>
                </c:pt>
                <c:pt idx="3">
                  <c:v>4.5857505673468205E-2</c:v>
                </c:pt>
                <c:pt idx="4">
                  <c:v>3.6135370324308906E-2</c:v>
                </c:pt>
                <c:pt idx="5">
                  <c:v>2.7531710723282976E-2</c:v>
                </c:pt>
                <c:pt idx="6">
                  <c:v>0.68719674788550034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34C-4A42-8B39-1BA2CE9D7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2625792"/>
        <c:axId val="52627712"/>
      </c:barChart>
      <c:catAx>
        <c:axId val="52625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 sz="1100"/>
                  <a:t>TOTAL :  1 162 MW</a:t>
                </a:r>
              </a:p>
            </c:rich>
          </c:tx>
          <c:layout>
            <c:manualLayout>
              <c:xMode val="edge"/>
              <c:yMode val="edge"/>
              <c:x val="0.42817561792626119"/>
              <c:y val="9.988404494927725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262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627712"/>
        <c:scaling>
          <c:orientation val="minMax"/>
          <c:max val="8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5.4289485000815572E-3"/>
              <c:y val="0.42857251934417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2625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100"/>
              <a:t>POTENCIA EFECTIVA HIDRÁULICA PARA USO PROPIO</a:t>
            </a:r>
          </a:p>
        </c:rich>
      </c:tx>
      <c:layout>
        <c:manualLayout>
          <c:xMode val="edge"/>
          <c:yMode val="edge"/>
          <c:x val="0.3029967072685365"/>
          <c:y val="3.6719976669582967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>
          <a:bevelT w="4445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8.8840736728060671E-2"/>
          <c:y val="0.19162857976086323"/>
          <c:w val="0.90465872156013005"/>
          <c:h val="0.7057346165062700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CC00">
                    <a:gamma/>
                    <a:shade val="46275"/>
                    <a:invGamma/>
                  </a:srgbClr>
                </a:gs>
                <a:gs pos="31000">
                  <a:srgbClr val="FFCC00"/>
                </a:gs>
                <a:gs pos="86000">
                  <a:srgbClr val="FF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effectLst>
              <a:outerShdw blurRad="127000" dist="139700" dir="12000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h="63500"/>
            </a:sp3d>
          </c:spPr>
          <c:invertIfNegative val="0"/>
          <c:dLbls>
            <c:dLbl>
              <c:idx val="0"/>
              <c:layout>
                <c:manualLayout>
                  <c:x val="-2.8898521476550614E-3"/>
                  <c:y val="2.89855072463768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98-48C2-B7E3-7FC5DEB77CF0}"/>
                </c:ext>
              </c:extLst>
            </c:dLbl>
            <c:dLbl>
              <c:idx val="6"/>
              <c:layout>
                <c:manualLayout>
                  <c:x val="1.4415504585229301E-3"/>
                  <c:y val="8.64197586870003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98-48C2-B7E3-7FC5DEB77CF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'3.4.2.2 - 3.4.2.3'!$Q$39:$Q$45</c:f>
              <c:strCache>
                <c:ptCount val="7"/>
                <c:pt idx="0">
                  <c:v>UNCEMP</c:v>
                </c:pt>
                <c:pt idx="1">
                  <c:v>CHUNGAR</c:v>
                </c:pt>
                <c:pt idx="2">
                  <c:v>HORIZONTE</c:v>
                </c:pt>
                <c:pt idx="3">
                  <c:v>MOROCOCHA</c:v>
                </c:pt>
                <c:pt idx="4">
                  <c:v>BUENAVENTURA</c:v>
                </c:pt>
                <c:pt idx="5">
                  <c:v>SOUTHERN</c:v>
                </c:pt>
                <c:pt idx="6">
                  <c:v>OTROS</c:v>
                </c:pt>
              </c:strCache>
            </c:strRef>
          </c:cat>
          <c:val>
            <c:numRef>
              <c:f>'3.4.2.2 - 3.4.2.3'!$R$39:$R$45</c:f>
              <c:numCache>
                <c:formatCode>0</c:formatCode>
                <c:ptCount val="7"/>
                <c:pt idx="0">
                  <c:v>24.700000000000003</c:v>
                </c:pt>
                <c:pt idx="1">
                  <c:v>21.479999999999997</c:v>
                </c:pt>
                <c:pt idx="2">
                  <c:v>11.98</c:v>
                </c:pt>
                <c:pt idx="3">
                  <c:v>11.5</c:v>
                </c:pt>
                <c:pt idx="4">
                  <c:v>10.46</c:v>
                </c:pt>
                <c:pt idx="5">
                  <c:v>6.5039999999999996</c:v>
                </c:pt>
                <c:pt idx="6">
                  <c:v>29.771999999999963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98-48C2-B7E3-7FC5DEB77CF0}"/>
            </c:ext>
          </c:extLst>
        </c:ser>
        <c:ser>
          <c:idx val="1"/>
          <c:order val="1"/>
          <c:spPr>
            <a:solidFill>
              <a:schemeClr val="accent4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2.5060040502550502E-3"/>
                  <c:y val="-0.210370370370370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98-48C2-B7E3-7FC5DEB77CF0}"/>
                </c:ext>
              </c:extLst>
            </c:dLbl>
            <c:dLbl>
              <c:idx val="1"/>
              <c:layout>
                <c:manualLayout>
                  <c:x val="0"/>
                  <c:y val="-0.1837037037037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98-48C2-B7E3-7FC5DEB77CF0}"/>
                </c:ext>
              </c:extLst>
            </c:dLbl>
            <c:dLbl>
              <c:idx val="2"/>
              <c:layout>
                <c:manualLayout>
                  <c:x val="0"/>
                  <c:y val="-8.2962962962962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98-48C2-B7E3-7FC5DEB77CF0}"/>
                </c:ext>
              </c:extLst>
            </c:dLbl>
            <c:dLbl>
              <c:idx val="3"/>
              <c:layout>
                <c:manualLayout>
                  <c:x val="0"/>
                  <c:y val="-6.814814814814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98-48C2-B7E3-7FC5DEB77CF0}"/>
                </c:ext>
              </c:extLst>
            </c:dLbl>
            <c:dLbl>
              <c:idx val="4"/>
              <c:layout>
                <c:manualLayout>
                  <c:x val="-1.2530020251274331E-3"/>
                  <c:y val="-5.9259259259259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98-48C2-B7E3-7FC5DEB77CF0}"/>
                </c:ext>
              </c:extLst>
            </c:dLbl>
            <c:dLbl>
              <c:idx val="5"/>
              <c:layout>
                <c:manualLayout>
                  <c:x val="1.2530020251276168E-3"/>
                  <c:y val="-2.074074074074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98-48C2-B7E3-7FC5DEB77CF0}"/>
                </c:ext>
              </c:extLst>
            </c:dLbl>
            <c:dLbl>
              <c:idx val="6"/>
              <c:layout>
                <c:manualLayout>
                  <c:x val="0"/>
                  <c:y val="-0.260740740740740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098-48C2-B7E3-7FC5DEB77C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'3.4.2.2 - 3.4.2.3'!$Q$39:$Q$45</c:f>
              <c:strCache>
                <c:ptCount val="7"/>
                <c:pt idx="0">
                  <c:v>UNCEMP</c:v>
                </c:pt>
                <c:pt idx="1">
                  <c:v>CHUNGAR</c:v>
                </c:pt>
                <c:pt idx="2">
                  <c:v>HORIZONTE</c:v>
                </c:pt>
                <c:pt idx="3">
                  <c:v>MOROCOCHA</c:v>
                </c:pt>
                <c:pt idx="4">
                  <c:v>BUENAVENTURA</c:v>
                </c:pt>
                <c:pt idx="5">
                  <c:v>SOUTHERN</c:v>
                </c:pt>
                <c:pt idx="6">
                  <c:v>OTROS</c:v>
                </c:pt>
              </c:strCache>
            </c:strRef>
          </c:cat>
          <c:val>
            <c:numRef>
              <c:f>'3.4.2.2 - 3.4.2.3'!$S$39:$S$45</c:f>
              <c:numCache>
                <c:formatCode>0%</c:formatCode>
                <c:ptCount val="7"/>
                <c:pt idx="0">
                  <c:v>0.21220660503797389</c:v>
                </c:pt>
                <c:pt idx="1">
                  <c:v>0.18454242413828656</c:v>
                </c:pt>
                <c:pt idx="2">
                  <c:v>0.10292449912368125</c:v>
                </c:pt>
                <c:pt idx="3">
                  <c:v>9.8800646070311721E-2</c:v>
                </c:pt>
                <c:pt idx="4">
                  <c:v>8.9865631121344408E-2</c:v>
                </c:pt>
                <c:pt idx="5">
                  <c:v>5.5878208873157163E-2</c:v>
                </c:pt>
                <c:pt idx="6">
                  <c:v>0.25578198563524496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098-48C2-B7E3-7FC5DEB77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2691328"/>
        <c:axId val="52693248"/>
      </c:barChart>
      <c:catAx>
        <c:axId val="526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 sz="1100"/>
                  <a:t>TOTAL : 116 MW</a:t>
                </a:r>
              </a:p>
            </c:rich>
          </c:tx>
          <c:layout>
            <c:manualLayout>
              <c:xMode val="edge"/>
              <c:yMode val="edge"/>
              <c:x val="0.44338098227071199"/>
              <c:y val="9.6134616506270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2693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693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2.0585002973839094E-2"/>
              <c:y val="0.4924077539634899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2691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t>POTENCIA EFECTIVA 2001, POR ORIGEN</a:t>
            </a:r>
          </a:p>
        </c:rich>
      </c:tx>
      <c:overlay val="0"/>
      <c:spPr>
        <a:solidFill>
          <a:srgbClr val="333399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42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A6CA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3"/>
              <c:pt idx="0">
                <c:v>#N/A</c:v>
              </c:pt>
              <c:pt idx="1">
                <c:v>#N/A</c:v>
              </c:pt>
              <c:pt idx="2">
                <c:v>#N/A</c:v>
              </c:pt>
            </c:numLit>
          </c:cat>
          <c:val>
            <c:numLit>
              <c:formatCode>General</c:formatCode>
              <c:ptCount val="3"/>
              <c:pt idx="0">
                <c:v>#N/A</c:v>
              </c:pt>
              <c:pt idx="1">
                <c:v>#N/A</c:v>
              </c:pt>
              <c:pt idx="2">
                <c:v>#N/A</c:v>
              </c:pt>
            </c:numLit>
          </c:val>
          <c:extLst>
            <c:ext xmlns:c16="http://schemas.microsoft.com/office/drawing/2014/chart" uri="{C3380CC4-5D6E-409C-BE32-E72D297353CC}">
              <c16:uniqueId val="{00000000-CDFD-4AFD-9EAA-2D4F9EFD7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912640"/>
        <c:axId val="48914816"/>
        <c:axId val="0"/>
      </c:bar3DChart>
      <c:catAx>
        <c:axId val="48912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TOTAL :  5 387 MW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891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914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MW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8912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-4" verticalDpi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t>POTENCIA INSTALADA 2001, POR ORIGEN</a:t>
            </a:r>
          </a:p>
        </c:rich>
      </c:tx>
      <c:overlay val="0"/>
      <c:spPr>
        <a:solidFill>
          <a:srgbClr val="333399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38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A6CAF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865-463E-95B9-ADF2C850FCFE}"/>
              </c:ext>
            </c:extLst>
          </c:dPt>
          <c:cat>
            <c:numLit>
              <c:formatCode>General</c:formatCode>
              <c:ptCount val="3"/>
              <c:pt idx="0">
                <c:v>#N/A</c:v>
              </c:pt>
              <c:pt idx="1">
                <c:v>#N/A</c:v>
              </c:pt>
              <c:pt idx="2">
                <c:v>#N/A</c:v>
              </c:pt>
            </c:numLit>
          </c:cat>
          <c:val>
            <c:numLit>
              <c:formatCode>General</c:formatCode>
              <c:ptCount val="3"/>
              <c:pt idx="0">
                <c:v>#N/A</c:v>
              </c:pt>
              <c:pt idx="1">
                <c:v>#N/A</c:v>
              </c:pt>
              <c:pt idx="2">
                <c:v>#N/A</c:v>
              </c:pt>
            </c:numLit>
          </c:val>
          <c:extLst>
            <c:ext xmlns:c16="http://schemas.microsoft.com/office/drawing/2014/chart" uri="{C3380CC4-5D6E-409C-BE32-E72D297353CC}">
              <c16:uniqueId val="{00000002-5865-463E-95B9-ADF2C850F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433088"/>
        <c:axId val="53434624"/>
        <c:axId val="0"/>
      </c:bar3DChart>
      <c:catAx>
        <c:axId val="5343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343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4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MW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3433088"/>
        <c:crosses val="autoZero"/>
        <c:crossBetween val="between"/>
        <c:majorUnit val="1000"/>
        <c:min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-4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t>POTENCIA INSTALADA 2001, POR TIPO DE SERVICIO</a:t>
            </a:r>
          </a:p>
        </c:rich>
      </c:tx>
      <c:overlay val="0"/>
      <c:spPr>
        <a:solidFill>
          <a:srgbClr val="333399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6"/>
      <c:hPercent val="42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6D7-4B18-9A3B-EE8A840E36A7}"/>
            </c:ext>
          </c:extLst>
        </c:ser>
        <c:ser>
          <c:idx val="2"/>
          <c:order val="1"/>
          <c:tx>
            <c:v/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6D7-4B18-9A3B-EE8A840E3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577408"/>
        <c:axId val="52578944"/>
        <c:axId val="0"/>
      </c:bar3DChart>
      <c:catAx>
        <c:axId val="5257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257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578944"/>
        <c:scaling>
          <c:orientation val="minMax"/>
          <c:max val="6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MW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2577408"/>
        <c:crosses val="autoZero"/>
        <c:crossBetween val="between"/>
        <c:majorUnit val="1000"/>
        <c:minorUnit val="20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t>POTENCIA EFECTIVA 2001, POR ORIGEN</a:t>
            </a:r>
          </a:p>
        </c:rich>
      </c:tx>
      <c:overlay val="0"/>
      <c:spPr>
        <a:solidFill>
          <a:srgbClr val="333399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41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A6CA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3"/>
              <c:pt idx="0">
                <c:v>#N/A</c:v>
              </c:pt>
              <c:pt idx="1">
                <c:v>#N/A</c:v>
              </c:pt>
              <c:pt idx="2">
                <c:v>#N/A</c:v>
              </c:pt>
            </c:numLit>
          </c:cat>
          <c:val>
            <c:numLit>
              <c:formatCode>General</c:formatCode>
              <c:ptCount val="3"/>
              <c:pt idx="0">
                <c:v>#N/A</c:v>
              </c:pt>
              <c:pt idx="1">
                <c:v>#N/A</c:v>
              </c:pt>
              <c:pt idx="2">
                <c:v>#N/A</c:v>
              </c:pt>
            </c:numLit>
          </c:val>
          <c:extLst>
            <c:ext xmlns:c16="http://schemas.microsoft.com/office/drawing/2014/chart" uri="{C3380CC4-5D6E-409C-BE32-E72D297353CC}">
              <c16:uniqueId val="{00000000-C3FD-4F42-81CE-481838251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154176"/>
        <c:axId val="53156096"/>
        <c:axId val="0"/>
      </c:bar3DChart>
      <c:catAx>
        <c:axId val="53154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TOTAL :  5 387 MW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315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156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MW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315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-4" verticalDpi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t>POTENCIA EFECTIVA 2001, POR TIPO DE SERVICIO</a:t>
            </a:r>
          </a:p>
        </c:rich>
      </c:tx>
      <c:overlay val="0"/>
      <c:spPr>
        <a:solidFill>
          <a:srgbClr val="333399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8"/>
      <c:hPercent val="354"/>
      <c:rotY val="23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0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C0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cat>
          <c: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0F-4AF2-9544-B000D4CDA524}"/>
            </c:ext>
          </c:extLst>
        </c:ser>
        <c:ser>
          <c:idx val="2"/>
          <c:order val="1"/>
          <c:tx>
            <c:v/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cat>
          <c: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90F-4AF2-9544-B000D4CDA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778496"/>
        <c:axId val="52780032"/>
        <c:axId val="0"/>
      </c:bar3DChart>
      <c:catAx>
        <c:axId val="5277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278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780032"/>
        <c:scaling>
          <c:orientation val="minMax"/>
          <c:max val="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MW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2778496"/>
        <c:crosses val="autoZero"/>
        <c:crossBetween val="between"/>
        <c:majorUnit val="1000"/>
        <c:minorUnit val="20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 sz="9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PRODUCCIÓN DE ENERGÍA ELÉCTRICA NACIONAL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 sz="9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 POR ORIGEN</a:t>
            </a:r>
          </a:p>
        </c:rich>
      </c:tx>
      <c:layout>
        <c:manualLayout>
          <c:xMode val="edge"/>
          <c:yMode val="edge"/>
          <c:x val="0.17911636045494311"/>
          <c:y val="3.1968160842639766E-2"/>
        </c:manualLayout>
      </c:layout>
      <c:overlay val="0"/>
      <c:spPr>
        <a:solidFill>
          <a:srgbClr val="0B7D8F"/>
        </a:solidFill>
        <a:ln w="25400"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lastic">
          <a:bevelT w="44450" h="19050"/>
          <a:bevelB w="19050" h="19050"/>
        </a:sp3d>
      </c:spPr>
    </c:title>
    <c:autoTitleDeleted val="0"/>
    <c:plotArea>
      <c:layout>
        <c:manualLayout>
          <c:layoutTarget val="inner"/>
          <c:xMode val="edge"/>
          <c:yMode val="edge"/>
          <c:x val="0.21243523316062177"/>
          <c:y val="0.27586206896551724"/>
          <c:w val="0.73834196891191706"/>
          <c:h val="0.568965517241379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rgbClr val="0065B0"/>
                  </a:gs>
                  <a:gs pos="50000">
                    <a:schemeClr val="accent1">
                      <a:lumMod val="60000"/>
                      <a:lumOff val="40000"/>
                    </a:schemeClr>
                  </a:gs>
                  <a:gs pos="96000">
                    <a:srgbClr val="0065B0"/>
                  </a:gs>
                </a:gsLst>
                <a:lin ang="0" scaled="0"/>
                <a:tileRect/>
              </a:gradFill>
              <a:ln w="12700">
                <a:noFill/>
                <a:prstDash val="solid"/>
              </a:ln>
              <a:effectLst>
                <a:outerShdw blurRad="50800" dist="38100" dir="13500000" algn="b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63500" h="50800"/>
              </a:sp3d>
            </c:spPr>
            <c:extLst>
              <c:ext xmlns:c16="http://schemas.microsoft.com/office/drawing/2014/chart" uri="{C3380CC4-5D6E-409C-BE32-E72D297353CC}">
                <c16:uniqueId val="{00000001-1491-45EC-A6AB-C736A2A230C9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14000">
                    <a:srgbClr val="FF0000"/>
                  </a:gs>
                  <a:gs pos="97083">
                    <a:srgbClr val="FF0000"/>
                  </a:gs>
                  <a:gs pos="50000">
                    <a:schemeClr val="accent2">
                      <a:lumMod val="60000"/>
                      <a:lumOff val="40000"/>
                    </a:schemeClr>
                  </a:gs>
                </a:gsLst>
                <a:lin ang="10800000" scaled="1"/>
                <a:tileRect/>
              </a:gradFill>
              <a:ln w="12700">
                <a:noFill/>
                <a:prstDash val="solid"/>
              </a:ln>
              <a:effectLst>
                <a:outerShdw blurRad="50800" dist="38100" dir="13500000" algn="b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w="57150" h="57150"/>
              </a:sp3d>
            </c:spPr>
            <c:extLst>
              <c:ext xmlns:c16="http://schemas.microsoft.com/office/drawing/2014/chart" uri="{C3380CC4-5D6E-409C-BE32-E72D297353CC}">
                <c16:uniqueId val="{00000003-1491-45EC-A6AB-C736A2A230C9}"/>
              </c:ext>
            </c:extLst>
          </c:dPt>
          <c:dPt>
            <c:idx val="2"/>
            <c:invertIfNegative val="0"/>
            <c:bubble3D val="0"/>
            <c:spPr>
              <a:gradFill>
                <a:gsLst>
                  <a:gs pos="14000">
                    <a:srgbClr val="FFC000"/>
                  </a:gs>
                  <a:gs pos="97083">
                    <a:srgbClr val="FFC000"/>
                  </a:gs>
                  <a:gs pos="50000">
                    <a:srgbClr val="FFFF00"/>
                  </a:gs>
                </a:gsLst>
                <a:lin ang="10800000" scaled="1"/>
              </a:gradFill>
              <a:ln w="12700">
                <a:noFill/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44450" h="50800"/>
              </a:sp3d>
            </c:spPr>
            <c:extLst>
              <c:ext xmlns:c16="http://schemas.microsoft.com/office/drawing/2014/chart" uri="{C3380CC4-5D6E-409C-BE32-E72D297353CC}">
                <c16:uniqueId val="{00000005-1491-45EC-A6AB-C736A2A230C9}"/>
              </c:ext>
            </c:extLst>
          </c:dPt>
          <c:dPt>
            <c:idx val="3"/>
            <c:invertIfNegative val="0"/>
            <c:bubble3D val="0"/>
            <c:spPr>
              <a:gradFill>
                <a:gsLst>
                  <a:gs pos="14000">
                    <a:srgbClr val="008A3E"/>
                  </a:gs>
                  <a:gs pos="97083">
                    <a:srgbClr val="009A46"/>
                  </a:gs>
                  <a:gs pos="50000">
                    <a:schemeClr val="accent6">
                      <a:lumMod val="60000"/>
                      <a:lumOff val="40000"/>
                    </a:schemeClr>
                  </a:gs>
                </a:gsLst>
                <a:lin ang="10800000" scaled="1"/>
              </a:gradFill>
              <a:ln w="12700">
                <a:noFill/>
                <a:prstDash val="solid"/>
              </a:ln>
              <a:scene3d>
                <a:camera prst="orthographicFront"/>
                <a:lightRig rig="threePt" dir="t"/>
              </a:scene3d>
              <a:sp3d prstMaterial="plastic"/>
            </c:spPr>
            <c:extLst>
              <c:ext xmlns:c16="http://schemas.microsoft.com/office/drawing/2014/chart" uri="{C3380CC4-5D6E-409C-BE32-E72D297353CC}">
                <c16:uniqueId val="{00000007-1491-45EC-A6AB-C736A2A230C9}"/>
              </c:ext>
            </c:extLst>
          </c:dPt>
          <c:cat>
            <c:strRef>
              <c:f>'3.5.1'!$C$4:$F$4</c:f>
              <c:strCache>
                <c:ptCount val="4"/>
                <c:pt idx="0">
                  <c:v>Hidráulica</c:v>
                </c:pt>
                <c:pt idx="1">
                  <c:v>Térmica</c:v>
                </c:pt>
                <c:pt idx="2">
                  <c:v>Solar</c:v>
                </c:pt>
                <c:pt idx="3">
                  <c:v>Eólica</c:v>
                </c:pt>
              </c:strCache>
            </c:strRef>
          </c:cat>
          <c:val>
            <c:numRef>
              <c:f>'3.5.1'!$C$11:$F$11</c:f>
              <c:numCache>
                <c:formatCode>#\ ##0</c:formatCode>
                <c:ptCount val="4"/>
                <c:pt idx="0">
                  <c:v>29743.804973672322</c:v>
                </c:pt>
                <c:pt idx="1">
                  <c:v>27215.911490314953</c:v>
                </c:pt>
                <c:pt idx="2" formatCode="#,##0">
                  <c:v>820.98820499999999</c:v>
                </c:pt>
                <c:pt idx="3">
                  <c:v>1931.8692930000004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491-45EC-A6AB-C736A2A23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10496"/>
        <c:axId val="53212672"/>
      </c:barChart>
      <c:catAx>
        <c:axId val="53210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TOTAL : 59</a:t>
                </a:r>
                <a:r>
                  <a:rPr lang="es-PE" baseline="0"/>
                  <a:t> 713</a:t>
                </a:r>
                <a:r>
                  <a:rPr lang="es-PE"/>
                  <a:t> GW.h</a:t>
                </a:r>
              </a:p>
            </c:rich>
          </c:tx>
          <c:layout>
            <c:manualLayout>
              <c:xMode val="edge"/>
              <c:yMode val="edge"/>
              <c:x val="0.39455949256342954"/>
              <c:y val="0.139586119574249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3212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21267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2.5043088363954503E-2"/>
              <c:y val="0.466589584196712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3210496"/>
        <c:crosses val="autoZero"/>
        <c:crossBetween val="between"/>
        <c:min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 sz="9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PRODUCCIÓN DE ENERGÍA ELÉCTRICA NACIONAL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 sz="9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  POR TIPO DE SERVICIO</a:t>
            </a:r>
          </a:p>
        </c:rich>
      </c:tx>
      <c:layout>
        <c:manualLayout>
          <c:xMode val="edge"/>
          <c:yMode val="edge"/>
          <c:x val="0.16291051853812391"/>
          <c:y val="3.3598133566637503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 prstMaterial="plastic">
          <a:bevelT w="44450" h="50800"/>
        </a:sp3d>
      </c:spPr>
    </c:title>
    <c:autoTitleDeleted val="0"/>
    <c:view3D>
      <c:rotX val="15"/>
      <c:hPercent val="4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6552526522419991"/>
          <c:y val="0.28954894052877539"/>
          <c:w val="0.81367709805505084"/>
          <c:h val="0.446408689934485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'3.5.1'!$C$58:$C$59</c:f>
              <c:strCache>
                <c:ptCount val="2"/>
                <c:pt idx="0">
                  <c:v>SEIN</c:v>
                </c:pt>
              </c:strCache>
            </c:strRef>
          </c:tx>
          <c:spPr>
            <a:gradFill flip="none" rotWithShape="1">
              <a:gsLst>
                <a:gs pos="0">
                  <a:srgbClr val="0069B8"/>
                </a:gs>
                <a:gs pos="85000">
                  <a:srgbClr val="0069B8"/>
                </a:gs>
                <a:gs pos="48000">
                  <a:schemeClr val="accent1">
                    <a:lumMod val="60000"/>
                    <a:lumOff val="40000"/>
                  </a:schemeClr>
                </a:gs>
              </a:gsLst>
              <a:lin ang="0" scaled="0"/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 prstMaterial="plastic">
              <a:bevelT w="50800" h="5080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424-4E70-B829-1A0B832EE04C}"/>
              </c:ext>
            </c:extLst>
          </c:dPt>
          <c:cat>
            <c:strRef>
              <c:f>('3.5.1'!$B$61,'3.5.1'!$B$63)</c:f>
              <c:strCache>
                <c:ptCount val="2"/>
                <c:pt idx="0">
                  <c:v>Para mercado eléctrico</c:v>
                </c:pt>
                <c:pt idx="1">
                  <c:v>Para uso propio</c:v>
                </c:pt>
              </c:strCache>
            </c:strRef>
          </c:cat>
          <c:val>
            <c:numRef>
              <c:f>('3.5.1'!$C$61,'3.5.1'!$C$63)</c:f>
              <c:numCache>
                <c:formatCode>#,##0</c:formatCode>
                <c:ptCount val="2"/>
                <c:pt idx="0">
                  <c:v>57314.55913876</c:v>
                </c:pt>
                <c:pt idx="1">
                  <c:v>493.26451999999989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24-4E70-B829-1A0B832EE04C}"/>
            </c:ext>
          </c:extLst>
        </c:ser>
        <c:ser>
          <c:idx val="2"/>
          <c:order val="1"/>
          <c:tx>
            <c:strRef>
              <c:f>'3.5.1'!$D$58</c:f>
              <c:strCache>
                <c:ptCount val="1"/>
                <c:pt idx="0">
                  <c:v>SS AA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('3.5.1'!$B$61,'3.5.1'!$B$63)</c:f>
              <c:strCache>
                <c:ptCount val="2"/>
                <c:pt idx="0">
                  <c:v>Para mercado eléctrico</c:v>
                </c:pt>
                <c:pt idx="1">
                  <c:v>Para uso propio</c:v>
                </c:pt>
              </c:strCache>
            </c:strRef>
          </c:cat>
          <c:val>
            <c:numRef>
              <c:f>('3.5.1'!$D$61,'3.5.1'!$D$63)</c:f>
              <c:numCache>
                <c:formatCode>#,##0</c:formatCode>
                <c:ptCount val="2"/>
                <c:pt idx="0">
                  <c:v>499.89894600000002</c:v>
                </c:pt>
                <c:pt idx="1">
                  <c:v>1404.85135722728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24-4E70-B829-1A0B832EE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282304"/>
        <c:axId val="53283840"/>
        <c:axId val="0"/>
      </c:bar3DChart>
      <c:catAx>
        <c:axId val="5328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328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28384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4.9572553430821141E-2"/>
              <c:y val="0.48895642282002888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32823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934802267363639"/>
          <c:y val="0.83374867165994493"/>
          <c:w val="0.4208800370541918"/>
          <c:h val="5.75539074564831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t>POTENCIA INSTALADA 2001, POR SISTEMA</a:t>
            </a:r>
          </a:p>
        </c:rich>
      </c:tx>
      <c:overlay val="0"/>
      <c:spPr>
        <a:solidFill>
          <a:srgbClr val="000080"/>
        </a:solidFill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FE6-4DFF-9C7E-842EA9095D1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FE6-4DFF-9C7E-842EA9095D1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2"/>
              <c:pt idx="0">
                <c:v>#N/A</c:v>
              </c:pt>
              <c:pt idx="1">
                <c:v>#N/A</c:v>
              </c:pt>
            </c:numLit>
          </c:cat>
          <c:val>
            <c:numLit>
              <c:formatCode>General</c:formatCode>
              <c:ptCount val="2"/>
              <c:pt idx="0">
                <c:v>#N/A</c:v>
              </c:pt>
              <c:pt idx="1">
                <c:v>#N/A</c:v>
              </c:pt>
            </c:numLit>
          </c:val>
          <c:extLst>
            <c:ext xmlns:c16="http://schemas.microsoft.com/office/drawing/2014/chart" uri="{C3380CC4-5D6E-409C-BE32-E72D297353CC}">
              <c16:uniqueId val="{00000002-3FE6-4DFF-9C7E-842EA9095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 sz="9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PRODUCCIÓN DE ENERGÍA ELÉCTRICA NACIONAL 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 sz="9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 POR TIPO DE SISTEMA</a:t>
            </a:r>
          </a:p>
        </c:rich>
      </c:tx>
      <c:layout>
        <c:manualLayout>
          <c:xMode val="edge"/>
          <c:yMode val="edge"/>
          <c:x val="0.18671279060828697"/>
          <c:y val="4.2372821374856234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 prstMaterial="plastic">
          <a:bevelT w="44450" h="44450"/>
        </a:sp3d>
      </c:spPr>
    </c:title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17798350519995"/>
          <c:y val="0.36196941952023437"/>
          <c:w val="0.6289447501070734"/>
          <c:h val="0.38819080754440577"/>
        </c:manualLayout>
      </c:layout>
      <c:pie3DChart>
        <c:varyColors val="1"/>
        <c:ser>
          <c:idx val="0"/>
          <c:order val="0"/>
          <c:spPr>
            <a:gradFill flip="none" rotWithShape="1">
              <a:gsLst>
                <a:gs pos="5000">
                  <a:schemeClr val="accent5">
                    <a:lumMod val="60000"/>
                    <a:lumOff val="40000"/>
                  </a:schemeClr>
                </a:gs>
                <a:gs pos="97000">
                  <a:srgbClr val="0065B0"/>
                </a:gs>
                <a:gs pos="45000">
                  <a:srgbClr val="0065B0"/>
                </a:gs>
              </a:gsLst>
              <a:path path="circle">
                <a:fillToRect l="50000" t="50000" r="50000" b="50000"/>
              </a:path>
              <a:tileRect/>
            </a:gra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 prstMaterial="plastic">
              <a:bevelT w="88900" h="127000"/>
              <a:contourClr>
                <a:srgbClr val="000000"/>
              </a:contourClr>
            </a:sp3d>
          </c:spPr>
          <c:explosion val="3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FF8-4D49-B78E-35BDCEC0570B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FF00"/>
                  </a:gs>
                  <a:gs pos="85000">
                    <a:srgbClr val="FFC000"/>
                  </a:gs>
                  <a:gs pos="48000">
                    <a:srgbClr val="FFC000"/>
                  </a:gs>
                </a:gsLst>
                <a:path path="circle">
                  <a:fillToRect l="50000" t="50000" r="50000" b="50000"/>
                </a:path>
                <a:tileRect/>
              </a:gradFill>
              <a:ln w="12700">
                <a:noFill/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88900" h="1270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2FF8-4D49-B78E-35BDCEC0570B}"/>
              </c:ext>
            </c:extLst>
          </c:dPt>
          <c:dLbls>
            <c:dLbl>
              <c:idx val="0"/>
              <c:layout>
                <c:manualLayout>
                  <c:x val="5.4995716209038322E-4"/>
                  <c:y val="-0.1685818304969943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F8-4D49-B78E-35BDCEC0570B}"/>
                </c:ext>
              </c:extLst>
            </c:dLbl>
            <c:dLbl>
              <c:idx val="1"/>
              <c:layout>
                <c:manualLayout>
                  <c:x val="-2.49466226048169E-2"/>
                  <c:y val="0.1003246973160612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F8-4D49-B78E-35BDCEC0570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('3.5.1'!$B$35,'3.5.1'!$B$37)</c:f>
              <c:strCache>
                <c:ptCount val="2"/>
                <c:pt idx="0">
                  <c:v>SEIN</c:v>
                </c:pt>
                <c:pt idx="1">
                  <c:v>SS AA</c:v>
                </c:pt>
              </c:strCache>
            </c:strRef>
          </c:cat>
          <c:val>
            <c:numRef>
              <c:f>('3.5.1'!$G$35,'3.5.1'!$G$37)</c:f>
              <c:numCache>
                <c:formatCode>#\ ##0</c:formatCode>
                <c:ptCount val="2"/>
                <c:pt idx="0">
                  <c:v>57807.823658759989</c:v>
                </c:pt>
                <c:pt idx="1">
                  <c:v>1904.7503032272741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F8-4D49-B78E-35BDCEC05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t>POTENCIA EFECTIVA 2001, POR SISTEMA</a:t>
            </a:r>
          </a:p>
        </c:rich>
      </c:tx>
      <c:overlay val="0"/>
      <c:spPr>
        <a:solidFill>
          <a:srgbClr val="000080"/>
        </a:solidFill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/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79-40D6-B624-2B83ED521CD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E79-40D6-B624-2B83ED521CD5}"/>
              </c:ext>
            </c:extLst>
          </c:dPt>
          <c:cat>
            <c:numLit>
              <c:formatCode>General</c:formatCode>
              <c:ptCount val="2"/>
              <c:pt idx="0">
                <c:v>#N/A</c:v>
              </c:pt>
              <c:pt idx="1">
                <c:v>#N/A</c:v>
              </c:pt>
            </c:numLit>
          </c:cat>
          <c:val>
            <c:numLit>
              <c:formatCode>General</c:formatCode>
              <c:ptCount val="2"/>
              <c:pt idx="0">
                <c:v>#N/A</c:v>
              </c:pt>
              <c:pt idx="1">
                <c:v>#N/A</c:v>
              </c:pt>
            </c:numLit>
          </c:val>
          <c:extLst>
            <c:ext xmlns:c16="http://schemas.microsoft.com/office/drawing/2014/chart" uri="{C3380CC4-5D6E-409C-BE32-E72D297353CC}">
              <c16:uniqueId val="{00000002-EE79-40D6-B624-2B83ED521CD5}"/>
            </c:ext>
          </c:extLst>
        </c:ser>
        <c:ser>
          <c:idx val="1"/>
          <c:order val="1"/>
          <c:tx>
            <c:v/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E79-40D6-B624-2B83ED521CD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5-EE79-40D6-B624-2B83ED521CD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2"/>
              <c:pt idx="0">
                <c:v>#N/A</c:v>
              </c:pt>
              <c:pt idx="1">
                <c:v>#N/A</c:v>
              </c:pt>
            </c:numLit>
          </c:cat>
          <c:val>
            <c:numLit>
              <c:formatCode>General</c:formatCode>
              <c:ptCount val="2"/>
              <c:pt idx="0">
                <c:v>#N/A</c:v>
              </c:pt>
              <c:pt idx="1">
                <c:v>#N/A</c:v>
              </c:pt>
            </c:numLit>
          </c:val>
          <c:extLst>
            <c:ext xmlns:c16="http://schemas.microsoft.com/office/drawing/2014/chart" uri="{C3380CC4-5D6E-409C-BE32-E72D297353CC}">
              <c16:uniqueId val="{00000006-EE79-40D6-B624-2B83ED521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PRODUCCIÓN DE ENERGÍA ELÉCTRICA PARA EL  MERCADO ELÉCTRICO</a:t>
            </a:r>
          </a:p>
        </c:rich>
      </c:tx>
      <c:layout>
        <c:manualLayout>
          <c:xMode val="edge"/>
          <c:yMode val="edge"/>
          <c:x val="0.23879381873675931"/>
          <c:y val="3.1746042295711076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 prstMaterial="plastic">
          <a:bevelT w="4445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0233592880978866"/>
          <c:y val="0.21995513560076443"/>
          <c:w val="0.87539694109540467"/>
          <c:h val="0.6303868834743557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32000">
                  <a:schemeClr val="accent5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0" scaled="0"/>
            </a:gradFill>
            <a:ln w="9525" cap="flat" cmpd="sng" algn="ctr">
              <a:noFill/>
              <a:prstDash val="solid"/>
            </a:ln>
            <a:effectLst>
              <a:outerShdw blurRad="266700" dist="165100" dir="192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3500" h="88900"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'3.5.2.1 GRAF'!$K$6:$K$12</c:f>
              <c:strCache>
                <c:ptCount val="7"/>
                <c:pt idx="0">
                  <c:v>KALLPA</c:v>
                </c:pt>
                <c:pt idx="1">
                  <c:v>ENGIE PERU</c:v>
                </c:pt>
                <c:pt idx="2">
                  <c:v>ENEL PERU</c:v>
                </c:pt>
                <c:pt idx="3">
                  <c:v>ELP</c:v>
                </c:pt>
                <c:pt idx="4">
                  <c:v>FÉNIX POWER</c:v>
                </c:pt>
                <c:pt idx="5">
                  <c:v>STATKRAFT </c:v>
                </c:pt>
                <c:pt idx="6">
                  <c:v>OTROS</c:v>
                </c:pt>
              </c:strCache>
            </c:strRef>
          </c:cat>
          <c:val>
            <c:numRef>
              <c:f>'3.5.2.1 GRAF'!$L$6:$L$12</c:f>
              <c:numCache>
                <c:formatCode>#\ ##0</c:formatCode>
                <c:ptCount val="7"/>
                <c:pt idx="0">
                  <c:v>10304.875901000001</c:v>
                </c:pt>
                <c:pt idx="1">
                  <c:v>7102.9930469999999</c:v>
                </c:pt>
                <c:pt idx="2">
                  <c:v>7093.7652090000011</c:v>
                </c:pt>
                <c:pt idx="3">
                  <c:v>6754.9657699999989</c:v>
                </c:pt>
                <c:pt idx="4">
                  <c:v>4321.2774640000007</c:v>
                </c:pt>
                <c:pt idx="5">
                  <c:v>2259.0662190000007</c:v>
                </c:pt>
                <c:pt idx="6">
                  <c:v>19977.514474760006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B3-4739-8A75-9110A09A8C29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-9.07414073240844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B3-4739-8A75-9110A09A8C29}"/>
                </c:ext>
              </c:extLst>
            </c:dLbl>
            <c:dLbl>
              <c:idx val="1"/>
              <c:layout>
                <c:manualLayout>
                  <c:x val="-3.0063885757234121E-3"/>
                  <c:y val="-7.84316960379952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B3-4739-8A75-9110A09A8C29}"/>
                </c:ext>
              </c:extLst>
            </c:dLbl>
            <c:dLbl>
              <c:idx val="2"/>
              <c:layout>
                <c:manualLayout>
                  <c:x val="2.9656721320206465E-3"/>
                  <c:y val="-6.91018622672167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B3-4739-8A75-9110A09A8C29}"/>
                </c:ext>
              </c:extLst>
            </c:dLbl>
            <c:dLbl>
              <c:idx val="3"/>
              <c:layout>
                <c:manualLayout>
                  <c:x val="1.1578540751950551E-3"/>
                  <c:y val="-4.38334428864783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B3-4739-8A75-9110A09A8C29}"/>
                </c:ext>
              </c:extLst>
            </c:dLbl>
            <c:dLbl>
              <c:idx val="4"/>
              <c:layout>
                <c:manualLayout>
                  <c:x val="0"/>
                  <c:y val="-2.7695909867914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B3-4739-8A75-9110A09A8C29}"/>
                </c:ext>
              </c:extLst>
            </c:dLbl>
            <c:dLbl>
              <c:idx val="5"/>
              <c:layout>
                <c:manualLayout>
                  <c:x val="1.1578540751951401E-3"/>
                  <c:y val="-1.12528471078966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B3-4739-8A75-9110A09A8C29}"/>
                </c:ext>
              </c:extLst>
            </c:dLbl>
            <c:dLbl>
              <c:idx val="6"/>
              <c:layout>
                <c:manualLayout>
                  <c:x val="2.193946092593115E-3"/>
                  <c:y val="-0.2561606190978705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B3-4739-8A75-9110A09A8C2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'3.5.2.1 GRAF'!$K$6:$K$12</c:f>
              <c:strCache>
                <c:ptCount val="7"/>
                <c:pt idx="0">
                  <c:v>KALLPA</c:v>
                </c:pt>
                <c:pt idx="1">
                  <c:v>ENGIE PERU</c:v>
                </c:pt>
                <c:pt idx="2">
                  <c:v>ENEL PERU</c:v>
                </c:pt>
                <c:pt idx="3">
                  <c:v>ELP</c:v>
                </c:pt>
                <c:pt idx="4">
                  <c:v>FÉNIX POWER</c:v>
                </c:pt>
                <c:pt idx="5">
                  <c:v>STATKRAFT </c:v>
                </c:pt>
                <c:pt idx="6">
                  <c:v>OTROS</c:v>
                </c:pt>
              </c:strCache>
            </c:strRef>
          </c:cat>
          <c:val>
            <c:numRef>
              <c:f>'3.5.2.1 GRAF'!$M$6:$M$12</c:f>
              <c:numCache>
                <c:formatCode>0%</c:formatCode>
                <c:ptCount val="7"/>
                <c:pt idx="0">
                  <c:v>0.17824046514268693</c:v>
                </c:pt>
                <c:pt idx="1">
                  <c:v>0.12285842127217589</c:v>
                </c:pt>
                <c:pt idx="2">
                  <c:v>0.12269881002084373</c:v>
                </c:pt>
                <c:pt idx="3">
                  <c:v>0.11683869387994177</c:v>
                </c:pt>
                <c:pt idx="4">
                  <c:v>7.4743889455207005E-2</c:v>
                </c:pt>
                <c:pt idx="5">
                  <c:v>3.907441657047192E-2</c:v>
                </c:pt>
                <c:pt idx="6">
                  <c:v>0.34554530365867275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8B3-4739-8A75-9110A09A8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792768"/>
        <c:axId val="53794688"/>
      </c:barChart>
      <c:catAx>
        <c:axId val="5379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TOTAL : 57</a:t>
                </a:r>
                <a:r>
                  <a:rPr lang="es-PE" baseline="0"/>
                  <a:t> 814 </a:t>
                </a: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0.42973910110165203"/>
              <c:y val="0.111759030121234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379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7946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1.7797583644772699E-2"/>
              <c:y val="0.50793775778027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3792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t>POTENCIA EFECTIVA 2001, POR TIPO DE SERVICIO</a:t>
            </a:r>
          </a:p>
        </c:rich>
      </c:tx>
      <c:overlay val="0"/>
      <c:spPr>
        <a:solidFill>
          <a:srgbClr val="333399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8"/>
      <c:hPercent val="330"/>
      <c:rotY val="23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0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C0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('3.2.1.2 y 3.2.1.3'!#REF!,'3.2.1.2 y 3.2.1.3'!#REF!)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('3.2.1.2 y 3.2.1.3'!#REF!,'3.2.1.2 y 3.2.1.3'!#REF!)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3AE-43D5-BE51-7360C3C4EF01}"/>
            </c:ext>
          </c:extLst>
        </c:ser>
        <c:ser>
          <c:idx val="2"/>
          <c:order val="1"/>
          <c:tx>
            <c:v/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('3.2.1.2 y 3.2.1.3'!#REF!,'3.2.1.2 y 3.2.1.3'!#REF!)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3AE-43D5-BE51-7360C3C4E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958848"/>
        <c:axId val="48960640"/>
        <c:axId val="0"/>
      </c:bar3DChart>
      <c:catAx>
        <c:axId val="4895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8960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960640"/>
        <c:scaling>
          <c:orientation val="minMax"/>
          <c:max val="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MW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8958848"/>
        <c:crosses val="autoZero"/>
        <c:crossBetween val="between"/>
        <c:majorUnit val="1000"/>
        <c:minorUnit val="2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45907473309608543"/>
          <c:w val="0"/>
          <c:h val="0.128113879003558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100"/>
              <a:t>PRODUCCIÓN HIDRAULICA PARA EL MERCADO ELÉCTRICO</a:t>
            </a:r>
          </a:p>
        </c:rich>
      </c:tx>
      <c:layout>
        <c:manualLayout>
          <c:xMode val="edge"/>
          <c:yMode val="edge"/>
          <c:x val="0.31035153511957797"/>
          <c:y val="3.1745992087521518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 prstMaterial="plastic">
          <a:bevelT w="4445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0367904264109819"/>
          <c:y val="0.16553324637995673"/>
          <c:w val="0.87848479141059543"/>
          <c:h val="0.67347087910749515"/>
        </c:manualLayout>
      </c:layout>
      <c:barChart>
        <c:barDir val="col"/>
        <c:grouping val="clustered"/>
        <c:varyColors val="0"/>
        <c:ser>
          <c:idx val="2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35000">
                  <a:schemeClr val="accent1">
                    <a:lumMod val="60000"/>
                    <a:lumOff val="4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0" scaled="0"/>
            </a:gradFill>
            <a:ln w="9525" cap="flat" cmpd="sng" algn="ctr">
              <a:noFill/>
              <a:prstDash val="solid"/>
            </a:ln>
            <a:effectLst>
              <a:outerShdw blurRad="190500" dist="1397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50800" h="63500"/>
            </a:sp3d>
          </c:spPr>
          <c:invertIfNegative val="0"/>
          <c:cat>
            <c:strRef>
              <c:f>'3.5.2.1 GRAF'!$K$39:$K$45</c:f>
              <c:strCache>
                <c:ptCount val="7"/>
                <c:pt idx="0">
                  <c:v>ELP</c:v>
                </c:pt>
                <c:pt idx="1">
                  <c:v>ENEL PERU</c:v>
                </c:pt>
                <c:pt idx="2">
                  <c:v>KALLPA</c:v>
                </c:pt>
                <c:pt idx="3">
                  <c:v>STATKRAFT </c:v>
                </c:pt>
                <c:pt idx="4">
                  <c:v>ORAZUL</c:v>
                </c:pt>
                <c:pt idx="5">
                  <c:v>EGEHUALLAGA</c:v>
                </c:pt>
                <c:pt idx="6">
                  <c:v>OTROS</c:v>
                </c:pt>
              </c:strCache>
            </c:strRef>
          </c:cat>
          <c:val>
            <c:numRef>
              <c:f>'3.5.2.1 GRAF'!$L$39:$L$45</c:f>
              <c:numCache>
                <c:formatCode>#\ ##0</c:formatCode>
                <c:ptCount val="7"/>
                <c:pt idx="0">
                  <c:v>6754.9657699999989</c:v>
                </c:pt>
                <c:pt idx="1">
                  <c:v>3274.0546570000006</c:v>
                </c:pt>
                <c:pt idx="2">
                  <c:v>2805.4559760000002</c:v>
                </c:pt>
                <c:pt idx="3">
                  <c:v>2259.0662190000007</c:v>
                </c:pt>
                <c:pt idx="4">
                  <c:v>2021.1685680000001</c:v>
                </c:pt>
                <c:pt idx="5">
                  <c:v>1695.9217749999996</c:v>
                </c:pt>
                <c:pt idx="6">
                  <c:v>10353.714452939985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8E5-4126-9F2E-E7894894312F}"/>
            </c:ext>
          </c:extLst>
        </c:ser>
        <c:ser>
          <c:idx val="3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'3.5.2.1 GRAF'!$K$39:$K$45</c:f>
              <c:strCache>
                <c:ptCount val="7"/>
                <c:pt idx="0">
                  <c:v>ELP</c:v>
                </c:pt>
                <c:pt idx="1">
                  <c:v>ENEL PERU</c:v>
                </c:pt>
                <c:pt idx="2">
                  <c:v>KALLPA</c:v>
                </c:pt>
                <c:pt idx="3">
                  <c:v>STATKRAFT </c:v>
                </c:pt>
                <c:pt idx="4">
                  <c:v>ORAZUL</c:v>
                </c:pt>
                <c:pt idx="5">
                  <c:v>EGEHUALLAGA</c:v>
                </c:pt>
                <c:pt idx="6">
                  <c:v>OTROS</c:v>
                </c:pt>
              </c:strCache>
            </c:strRef>
          </c:cat>
          <c:val>
            <c:numRef>
              <c:f>'3.5.2.1 GRAF'!$M$39:$M$45</c:f>
              <c:numCache>
                <c:formatCode>0%</c:formatCode>
                <c:ptCount val="7"/>
                <c:pt idx="0">
                  <c:v>0.23161724393136221</c:v>
                </c:pt>
                <c:pt idx="1">
                  <c:v>0.11226222929253743</c:v>
                </c:pt>
                <c:pt idx="2">
                  <c:v>9.6194711158675492E-2</c:v>
                </c:pt>
                <c:pt idx="3">
                  <c:v>7.7459858320381006E-2</c:v>
                </c:pt>
                <c:pt idx="4">
                  <c:v>6.9302718796879728E-2</c:v>
                </c:pt>
                <c:pt idx="5">
                  <c:v>5.8150513388713104E-2</c:v>
                </c:pt>
                <c:pt idx="6">
                  <c:v>0.35501272511145104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8E5-4126-9F2E-E7894894312F}"/>
            </c:ext>
          </c:extLst>
        </c:ser>
        <c:ser>
          <c:idx val="0"/>
          <c:order val="2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35000">
                  <a:schemeClr val="accent1">
                    <a:lumMod val="60000"/>
                    <a:lumOff val="4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0" scaled="0"/>
            </a:gradFill>
            <a:ln w="9525" cap="flat" cmpd="sng" algn="ctr">
              <a:noFill/>
              <a:prstDash val="solid"/>
            </a:ln>
            <a:effectLst>
              <a:outerShdw blurRad="190500" dist="1397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50800" h="63500"/>
            </a:sp3d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'3.5.2.1 GRAF'!$K$39:$K$45</c:f>
              <c:strCache>
                <c:ptCount val="7"/>
                <c:pt idx="0">
                  <c:v>ELP</c:v>
                </c:pt>
                <c:pt idx="1">
                  <c:v>ENEL PERU</c:v>
                </c:pt>
                <c:pt idx="2">
                  <c:v>KALLPA</c:v>
                </c:pt>
                <c:pt idx="3">
                  <c:v>STATKRAFT </c:v>
                </c:pt>
                <c:pt idx="4">
                  <c:v>ORAZUL</c:v>
                </c:pt>
                <c:pt idx="5">
                  <c:v>EGEHUALLAGA</c:v>
                </c:pt>
                <c:pt idx="6">
                  <c:v>OTROS</c:v>
                </c:pt>
              </c:strCache>
            </c:strRef>
          </c:cat>
          <c:val>
            <c:numRef>
              <c:f>'3.5.2.1 GRAF'!$L$39:$L$45</c:f>
              <c:numCache>
                <c:formatCode>#\ ##0</c:formatCode>
                <c:ptCount val="7"/>
                <c:pt idx="0">
                  <c:v>6754.9657699999989</c:v>
                </c:pt>
                <c:pt idx="1">
                  <c:v>3274.0546570000006</c:v>
                </c:pt>
                <c:pt idx="2">
                  <c:v>2805.4559760000002</c:v>
                </c:pt>
                <c:pt idx="3">
                  <c:v>2259.0662190000007</c:v>
                </c:pt>
                <c:pt idx="4">
                  <c:v>2021.1685680000001</c:v>
                </c:pt>
                <c:pt idx="5">
                  <c:v>1695.9217749999996</c:v>
                </c:pt>
                <c:pt idx="6">
                  <c:v>10353.714452939985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8E5-4126-9F2E-E7894894312F}"/>
            </c:ext>
          </c:extLst>
        </c:ser>
        <c:ser>
          <c:idx val="1"/>
          <c:order val="3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1044332498799432E-17"/>
                  <c:y val="-0.1667853069026812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8E5-4126-9F2E-E7894894312F}"/>
                </c:ext>
              </c:extLst>
            </c:dLbl>
            <c:dLbl>
              <c:idx val="1"/>
              <c:layout>
                <c:manualLayout>
                  <c:x val="-1.1478859420758676E-3"/>
                  <c:y val="-5.9752886092199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E5-4126-9F2E-E7894894312F}"/>
                </c:ext>
              </c:extLst>
            </c:dLbl>
            <c:dLbl>
              <c:idx val="2"/>
              <c:layout>
                <c:manualLayout>
                  <c:x val="4.5915437683034703E-3"/>
                  <c:y val="-3.73964320709315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8E5-4126-9F2E-E7894894312F}"/>
                </c:ext>
              </c:extLst>
            </c:dLbl>
            <c:dLbl>
              <c:idx val="3"/>
              <c:layout>
                <c:manualLayout>
                  <c:x val="-1.4861438732373105E-3"/>
                  <c:y val="-2.75236230059451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8E5-4126-9F2E-E7894894312F}"/>
                </c:ext>
              </c:extLst>
            </c:dLbl>
            <c:dLbl>
              <c:idx val="4"/>
              <c:layout>
                <c:manualLayout>
                  <c:x val="1.1478859420757835E-3"/>
                  <c:y val="-1.73045150370252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8E5-4126-9F2E-E7894894312F}"/>
                </c:ext>
              </c:extLst>
            </c:dLbl>
            <c:dLbl>
              <c:idx val="5"/>
              <c:layout>
                <c:manualLayout>
                  <c:x val="2.2957718841517352E-3"/>
                  <c:y val="-1.15357376644060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8E5-4126-9F2E-E7894894312F}"/>
                </c:ext>
              </c:extLst>
            </c:dLbl>
            <c:dLbl>
              <c:idx val="6"/>
              <c:layout>
                <c:manualLayout>
                  <c:x val="1.4861438732374195E-3"/>
                  <c:y val="-0.2385770051825976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8E5-4126-9F2E-E7894894312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'3.5.2.1 GRAF'!$K$39:$K$45</c:f>
              <c:strCache>
                <c:ptCount val="7"/>
                <c:pt idx="0">
                  <c:v>ELP</c:v>
                </c:pt>
                <c:pt idx="1">
                  <c:v>ENEL PERU</c:v>
                </c:pt>
                <c:pt idx="2">
                  <c:v>KALLPA</c:v>
                </c:pt>
                <c:pt idx="3">
                  <c:v>STATKRAFT </c:v>
                </c:pt>
                <c:pt idx="4">
                  <c:v>ORAZUL</c:v>
                </c:pt>
                <c:pt idx="5">
                  <c:v>EGEHUALLAGA</c:v>
                </c:pt>
                <c:pt idx="6">
                  <c:v>OTROS</c:v>
                </c:pt>
              </c:strCache>
            </c:strRef>
          </c:cat>
          <c:val>
            <c:numRef>
              <c:f>'3.5.2.1 GRAF'!$M$39:$M$45</c:f>
              <c:numCache>
                <c:formatCode>0%</c:formatCode>
                <c:ptCount val="7"/>
                <c:pt idx="0">
                  <c:v>0.23161724393136221</c:v>
                </c:pt>
                <c:pt idx="1">
                  <c:v>0.11226222929253743</c:v>
                </c:pt>
                <c:pt idx="2">
                  <c:v>9.6194711158675492E-2</c:v>
                </c:pt>
                <c:pt idx="3">
                  <c:v>7.7459858320381006E-2</c:v>
                </c:pt>
                <c:pt idx="4">
                  <c:v>6.9302718796879728E-2</c:v>
                </c:pt>
                <c:pt idx="5">
                  <c:v>5.8150513388713104E-2</c:v>
                </c:pt>
                <c:pt idx="6">
                  <c:v>0.35501272511145104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8E5-4126-9F2E-E78948943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33015040"/>
        <c:axId val="133016960"/>
      </c:barChart>
      <c:catAx>
        <c:axId val="133015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TOTAL : 29</a:t>
                </a:r>
                <a:r>
                  <a:rPr lang="es-PE" baseline="0"/>
                  <a:t> 164</a:t>
                </a:r>
                <a:r>
                  <a:rPr lang="es-PE"/>
                  <a:t> GW.h</a:t>
                </a:r>
              </a:p>
            </c:rich>
          </c:tx>
          <c:layout>
            <c:manualLayout>
              <c:xMode val="edge"/>
              <c:yMode val="edge"/>
              <c:x val="0.43478307686455581"/>
              <c:y val="0.117914137384809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301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0169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1.7837235228539576E-2"/>
              <c:y val="0.468532380588990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3015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100"/>
              <a:t>PRODUCCIÓN TÉRMICA PARA EL MERCADO ELÉCTRICO</a:t>
            </a:r>
          </a:p>
        </c:rich>
      </c:tx>
      <c:layout>
        <c:manualLayout>
          <c:xMode val="edge"/>
          <c:yMode val="edge"/>
          <c:x val="0.31042079218458024"/>
          <c:y val="3.3856802883674091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 prstMaterial="plastic">
          <a:bevelT w="4445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9.1212458286985543E-2"/>
          <c:y val="0.13461566551412577"/>
          <c:w val="0.87986651835372631"/>
          <c:h val="0.7264972424571866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7941E"/>
                </a:gs>
                <a:gs pos="51000">
                  <a:schemeClr val="accent6">
                    <a:lumMod val="60000"/>
                    <a:lumOff val="40000"/>
                  </a:schemeClr>
                </a:gs>
                <a:gs pos="97000">
                  <a:srgbClr val="19A329"/>
                </a:gs>
              </a:gsLst>
              <a:lin ang="0" scaled="0"/>
            </a:gradFill>
            <a:ln w="9525" cap="flat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</a:ln>
            <a:effectLst>
              <a:outerShdw blurRad="215900" dist="1524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3500" h="63500"/>
            </a:sp3d>
          </c:spPr>
          <c:invertIfNegative val="0"/>
          <c:dLbls>
            <c:dLbl>
              <c:idx val="1"/>
              <c:layout>
                <c:manualLayout>
                  <c:x val="6.3107740008583367E-3"/>
                  <c:y val="-9.60768049006674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6C-4701-8850-2DD2083D31D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'3.5.2.1 GRAF'!$K$71:$K$77</c:f>
              <c:strCache>
                <c:ptCount val="7"/>
                <c:pt idx="0">
                  <c:v>KALLPA</c:v>
                </c:pt>
                <c:pt idx="1">
                  <c:v>ENGIE PERU</c:v>
                </c:pt>
                <c:pt idx="2">
                  <c:v>FÉNIX POWER</c:v>
                </c:pt>
                <c:pt idx="3">
                  <c:v>ENEL PERU</c:v>
                </c:pt>
                <c:pt idx="4">
                  <c:v>TERMOCHILCA</c:v>
                </c:pt>
                <c:pt idx="5">
                  <c:v>ENEL PIURA</c:v>
                </c:pt>
                <c:pt idx="6">
                  <c:v>OTROS</c:v>
                </c:pt>
              </c:strCache>
            </c:strRef>
          </c:cat>
          <c:val>
            <c:numRef>
              <c:f>'3.5.2.1 GRAF'!$L$71:$L$77</c:f>
              <c:numCache>
                <c:formatCode>#\ ##0</c:formatCode>
                <c:ptCount val="7"/>
                <c:pt idx="0">
                  <c:v>7499.4199250000001</c:v>
                </c:pt>
                <c:pt idx="1">
                  <c:v>5753.1175299999995</c:v>
                </c:pt>
                <c:pt idx="2">
                  <c:v>4321.2774640000007</c:v>
                </c:pt>
                <c:pt idx="3">
                  <c:v>3819.710552</c:v>
                </c:pt>
                <c:pt idx="4">
                  <c:v>1715.4355009999999</c:v>
                </c:pt>
                <c:pt idx="5">
                  <c:v>683.84089700000004</c:v>
                </c:pt>
                <c:pt idx="6">
                  <c:v>2104.4512998200116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6C-4701-8850-2DD2083D31DF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784175791336307E-4"/>
                  <c:y val="-0.3261075427670305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6C-4701-8850-2DD2083D31DF}"/>
                </c:ext>
              </c:extLst>
            </c:dLbl>
            <c:dLbl>
              <c:idx val="1"/>
              <c:layout>
                <c:manualLayout>
                  <c:x val="-2.0409332372901818E-3"/>
                  <c:y val="-0.2769471997818454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6C-4701-8850-2DD2083D31DF}"/>
                </c:ext>
              </c:extLst>
            </c:dLbl>
            <c:dLbl>
              <c:idx val="2"/>
              <c:layout>
                <c:manualLayout>
                  <c:x val="4.794309099430689E-4"/>
                  <c:y val="-0.1473570349160900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66C-4701-8850-2DD2083D31DF}"/>
                </c:ext>
              </c:extLst>
            </c:dLbl>
            <c:dLbl>
              <c:idx val="3"/>
              <c:layout>
                <c:manualLayout>
                  <c:x val="-8.5485002133471762E-4"/>
                  <c:y val="-0.151339718898774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6C-4701-8850-2DD2083D31DF}"/>
                </c:ext>
              </c:extLst>
            </c:dLbl>
            <c:dLbl>
              <c:idx val="4"/>
              <c:layout>
                <c:manualLayout>
                  <c:x val="-6.041964456785186E-4"/>
                  <c:y val="-2.7455431707400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66C-4701-8850-2DD2083D31DF}"/>
                </c:ext>
              </c:extLst>
            </c:dLbl>
            <c:dLbl>
              <c:idx val="5"/>
              <c:layout>
                <c:manualLayout>
                  <c:x val="4.1726567683253802E-3"/>
                  <c:y val="-3.59926346474174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6C-4701-8850-2DD2083D31DF}"/>
                </c:ext>
              </c:extLst>
            </c:dLbl>
            <c:dLbl>
              <c:idx val="6"/>
              <c:layout>
                <c:manualLayout>
                  <c:x val="5.1609058928509303E-4"/>
                  <c:y val="-6.27498835372852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66C-4701-8850-2DD2083D31DF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61624026696329259"/>
                  <c:y val="0.514349894690549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66C-4701-8850-2DD2083D31D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'3.5.2.1 GRAF'!$K$71:$K$77</c:f>
              <c:strCache>
                <c:ptCount val="7"/>
                <c:pt idx="0">
                  <c:v>KALLPA</c:v>
                </c:pt>
                <c:pt idx="1">
                  <c:v>ENGIE PERU</c:v>
                </c:pt>
                <c:pt idx="2">
                  <c:v>FÉNIX POWER</c:v>
                </c:pt>
                <c:pt idx="3">
                  <c:v>ENEL PERU</c:v>
                </c:pt>
                <c:pt idx="4">
                  <c:v>TERMOCHILCA</c:v>
                </c:pt>
                <c:pt idx="5">
                  <c:v>ENEL PIURA</c:v>
                </c:pt>
                <c:pt idx="6">
                  <c:v>OTROS</c:v>
                </c:pt>
              </c:strCache>
            </c:strRef>
          </c:cat>
          <c:val>
            <c:numRef>
              <c:f>'3.5.2.1 GRAF'!$M$71:$M$77</c:f>
              <c:numCache>
                <c:formatCode>0%</c:formatCode>
                <c:ptCount val="7"/>
                <c:pt idx="0">
                  <c:v>0.28958360472102934</c:v>
                </c:pt>
                <c:pt idx="1">
                  <c:v>0.22215165031195991</c:v>
                </c:pt>
                <c:pt idx="2">
                  <c:v>0.16686238636315173</c:v>
                </c:pt>
                <c:pt idx="3">
                  <c:v>0.14749481449248394</c:v>
                </c:pt>
                <c:pt idx="4">
                  <c:v>6.6240056032867756E-2</c:v>
                </c:pt>
                <c:pt idx="5">
                  <c:v>2.6405923923365601E-2</c:v>
                </c:pt>
                <c:pt idx="6">
                  <c:v>8.1261564155141602E-2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66C-4701-8850-2DD2083D3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1651840"/>
        <c:axId val="151653760"/>
      </c:barChart>
      <c:catAx>
        <c:axId val="151651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TOTAL : 25 897 GW.h</a:t>
                </a:r>
              </a:p>
            </c:rich>
          </c:tx>
          <c:layout>
            <c:manualLayout>
              <c:xMode val="edge"/>
              <c:yMode val="edge"/>
              <c:x val="0.43715239154616242"/>
              <c:y val="0.132478890485109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5165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6537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1.8909899888765295E-2"/>
              <c:y val="0.476822267886260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51651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100"/>
              <a:t>PRODUCCIÓN SOLAR PARA EL MERCADO ELÉCTRICO</a:t>
            </a:r>
          </a:p>
        </c:rich>
      </c:tx>
      <c:layout>
        <c:manualLayout>
          <c:xMode val="edge"/>
          <c:yMode val="edge"/>
          <c:x val="0.3185468157168222"/>
          <c:y val="4.5802305346405003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 prstMaterial="plastic">
          <a:bevelT w="4445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9.1212458286985543E-2"/>
          <c:y val="0.13461566551412577"/>
          <c:w val="0.87986651835372631"/>
          <c:h val="0.7264972424571866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40000">
                  <a:srgbClr val="E6DCAC"/>
                </a:gs>
                <a:gs pos="81000">
                  <a:srgbClr val="C7AC4C"/>
                </a:gs>
                <a:gs pos="13000">
                  <a:srgbClr val="C7AC4C"/>
                </a:gs>
              </a:gsLst>
              <a:lin ang="0" scaled="0"/>
            </a:gradFill>
            <a:ln w="9525" cap="flat" cmpd="sng" algn="ctr">
              <a:solidFill>
                <a:srgbClr val="FFC000"/>
              </a:solidFill>
              <a:prstDash val="solid"/>
            </a:ln>
            <a:effectLst>
              <a:outerShdw blurRad="177800" dist="114300" dir="24000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57150" h="44450"/>
            </a:sp3d>
          </c:spPr>
          <c:invertIfNegative val="0"/>
          <c:dLbls>
            <c:dLbl>
              <c:idx val="1"/>
              <c:layout>
                <c:manualLayout>
                  <c:x val="6.3107740008583367E-3"/>
                  <c:y val="-9.60768049006674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77-46AF-A1E0-5E9B037C375C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'3.5.2.1 GRAF'!$K$98:$K$104</c:f>
              <c:strCache>
                <c:ptCount val="7"/>
                <c:pt idx="0">
                  <c:v>ENEL GREEN</c:v>
                </c:pt>
                <c:pt idx="1">
                  <c:v>ENGIE PERU</c:v>
                </c:pt>
                <c:pt idx="2">
                  <c:v>PANAMERICANA SOLAR</c:v>
                </c:pt>
                <c:pt idx="3">
                  <c:v>TACNA SOLAR</c:v>
                </c:pt>
                <c:pt idx="4">
                  <c:v>MOQUEGUA SOLAR</c:v>
                </c:pt>
                <c:pt idx="5">
                  <c:v>MAJES ARCUS</c:v>
                </c:pt>
                <c:pt idx="6">
                  <c:v>OTROS</c:v>
                </c:pt>
              </c:strCache>
            </c:strRef>
          </c:cat>
          <c:val>
            <c:numRef>
              <c:f>'3.5.2.1 GRAF'!$L$98:$L$104</c:f>
              <c:numCache>
                <c:formatCode>0</c:formatCode>
                <c:ptCount val="7"/>
                <c:pt idx="0">
                  <c:v>452.83737200000002</c:v>
                </c:pt>
                <c:pt idx="1">
                  <c:v>112.083145</c:v>
                </c:pt>
                <c:pt idx="2">
                  <c:v>58.946896000000002</c:v>
                </c:pt>
                <c:pt idx="3">
                  <c:v>56.039310999999991</c:v>
                </c:pt>
                <c:pt idx="4">
                  <c:v>48.784205</c:v>
                </c:pt>
                <c:pt idx="5">
                  <c:v>45.818671999999999</c:v>
                </c:pt>
                <c:pt idx="6" formatCode="#\ ##0">
                  <c:v>46.478603999999905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77-46AF-A1E0-5E9B037C375C}"/>
            </c:ext>
          </c:extLst>
        </c:ser>
        <c:ser>
          <c:idx val="1"/>
          <c:order val="1"/>
          <c:spPr>
            <a:gradFill>
              <a:gsLst>
                <a:gs pos="0">
                  <a:srgbClr val="99CCFF">
                    <a:gamma/>
                    <a:shade val="46275"/>
                    <a:invGamma/>
                  </a:srgbClr>
                </a:gs>
                <a:gs pos="50000">
                  <a:srgbClr val="99CCFF"/>
                </a:gs>
                <a:gs pos="100000">
                  <a:srgbClr val="99CC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2919352830603947E-3"/>
                  <c:y val="-0.3095838180826968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77-46AF-A1E0-5E9B037C375C}"/>
                </c:ext>
              </c:extLst>
            </c:dLbl>
            <c:dLbl>
              <c:idx val="1"/>
              <c:layout>
                <c:manualLayout>
                  <c:x val="-1.5237303247117118E-3"/>
                  <c:y val="-4.14039465623542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77-46AF-A1E0-5E9B037C375C}"/>
                </c:ext>
              </c:extLst>
            </c:dLbl>
            <c:dLbl>
              <c:idx val="2"/>
              <c:layout>
                <c:manualLayout>
                  <c:x val="-2.7683625042361357E-4"/>
                  <c:y val="-1.18518268728186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77-46AF-A1E0-5E9B037C375C}"/>
                </c:ext>
              </c:extLst>
            </c:dLbl>
            <c:dLbl>
              <c:idx val="3"/>
              <c:layout>
                <c:manualLayout>
                  <c:x val="1.1390115283858942E-3"/>
                  <c:y val="-5.90804093813765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77-46AF-A1E0-5E9B037C375C}"/>
                </c:ext>
              </c:extLst>
            </c:dLbl>
            <c:dLbl>
              <c:idx val="4"/>
              <c:layout>
                <c:manualLayout>
                  <c:x val="1.5703644606794351E-4"/>
                  <c:y val="-2.84206444215896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E77-46AF-A1E0-5E9B037C375C}"/>
                </c:ext>
              </c:extLst>
            </c:dLbl>
            <c:dLbl>
              <c:idx val="5"/>
              <c:layout>
                <c:manualLayout>
                  <c:x val="5.3769200220886079E-4"/>
                  <c:y val="1.7930949209507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77-46AF-A1E0-5E9B037C375C}"/>
                </c:ext>
              </c:extLst>
            </c:dLbl>
            <c:dLbl>
              <c:idx val="6"/>
              <c:layout>
                <c:manualLayout>
                  <c:x val="3.4642713479310155E-4"/>
                  <c:y val="-4.39393683926554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E77-46AF-A1E0-5E9B037C375C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61624026696329259"/>
                  <c:y val="0.514349894690549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77-46AF-A1E0-5E9B037C375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'3.5.2.1 GRAF'!$K$98:$K$104</c:f>
              <c:strCache>
                <c:ptCount val="7"/>
                <c:pt idx="0">
                  <c:v>ENEL GREEN</c:v>
                </c:pt>
                <c:pt idx="1">
                  <c:v>ENGIE PERU</c:v>
                </c:pt>
                <c:pt idx="2">
                  <c:v>PANAMERICANA SOLAR</c:v>
                </c:pt>
                <c:pt idx="3">
                  <c:v>TACNA SOLAR</c:v>
                </c:pt>
                <c:pt idx="4">
                  <c:v>MOQUEGUA SOLAR</c:v>
                </c:pt>
                <c:pt idx="5">
                  <c:v>MAJES ARCUS</c:v>
                </c:pt>
                <c:pt idx="6">
                  <c:v>OTROS</c:v>
                </c:pt>
              </c:strCache>
            </c:strRef>
          </c:cat>
          <c:val>
            <c:numRef>
              <c:f>'3.5.2.1 GRAF'!$M$98:$M$104</c:f>
              <c:numCache>
                <c:formatCode>0%</c:formatCode>
                <c:ptCount val="7"/>
                <c:pt idx="0">
                  <c:v>0.55157597787900015</c:v>
                </c:pt>
                <c:pt idx="1">
                  <c:v>0.13652223541993519</c:v>
                </c:pt>
                <c:pt idx="2">
                  <c:v>7.1799930426527867E-2</c:v>
                </c:pt>
                <c:pt idx="3">
                  <c:v>6.825836310279268E-2</c:v>
                </c:pt>
                <c:pt idx="4">
                  <c:v>5.9421322624239166E-2</c:v>
                </c:pt>
                <c:pt idx="5">
                  <c:v>5.580917206965233E-2</c:v>
                </c:pt>
                <c:pt idx="6">
                  <c:v>5.6612998477852561E-2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E77-46AF-A1E0-5E9B037C3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1782912"/>
        <c:axId val="151784832"/>
      </c:barChart>
      <c:catAx>
        <c:axId val="151782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TOTAL :  801 GW.h</a:t>
                </a:r>
              </a:p>
            </c:rich>
          </c:tx>
          <c:layout>
            <c:manualLayout>
              <c:xMode val="edge"/>
              <c:yMode val="edge"/>
              <c:x val="0.44062788034827993"/>
              <c:y val="0.109138338014093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51784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7848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1.8909845571629127E-2"/>
              <c:y val="0.47682217688890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51782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100"/>
              <a:t>PRODUCCIÓN EÓLICA PARA EL MERCADO ELÉCTRICO</a:t>
            </a:r>
          </a:p>
        </c:rich>
      </c:tx>
      <c:layout>
        <c:manualLayout>
          <c:xMode val="edge"/>
          <c:yMode val="edge"/>
          <c:x val="0.31307950950165347"/>
          <c:y val="3.8080981298411996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 prstMaterial="plastic">
          <a:bevelT w="4445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9.1212436638866995E-2"/>
          <c:y val="0.14153738408168715"/>
          <c:w val="0.87986651835372631"/>
          <c:h val="0.7264972424571866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29000">
                  <a:schemeClr val="bg1">
                    <a:lumMod val="85000"/>
                  </a:schemeClr>
                </a:gs>
                <a:gs pos="81000">
                  <a:schemeClr val="accent3">
                    <a:shade val="94000"/>
                    <a:satMod val="135000"/>
                  </a:schemeClr>
                </a:gs>
              </a:gsLst>
              <a:lin ang="0" scaled="0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>
              <a:outerShdw blurRad="203200" dist="190500" dir="36000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88900" h="50800"/>
            </a:sp3d>
          </c:spPr>
          <c:invertIfNegative val="0"/>
          <c:dLbls>
            <c:dLbl>
              <c:idx val="1"/>
              <c:layout>
                <c:manualLayout>
                  <c:x val="6.3107740008583367E-3"/>
                  <c:y val="-9.60768049006674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95-447F-B01E-7B3578FDD8C7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'3.5.2.1 GRAF'!$K$125:$K$129</c:f>
              <c:strCache>
                <c:ptCount val="5"/>
                <c:pt idx="0">
                  <c:v>ENEL GREEN</c:v>
                </c:pt>
                <c:pt idx="1">
                  <c:v>TRES HERMANAS</c:v>
                </c:pt>
                <c:pt idx="2">
                  <c:v>ENERGIA EOLICA</c:v>
                </c:pt>
                <c:pt idx="3">
                  <c:v>PE-MARCONA</c:v>
                </c:pt>
                <c:pt idx="4">
                  <c:v>OTROS</c:v>
                </c:pt>
              </c:strCache>
            </c:strRef>
          </c:cat>
          <c:val>
            <c:numRef>
              <c:f>'3.5.2.1 GRAF'!$L$125:$L$129</c:f>
              <c:numCache>
                <c:formatCode>0</c:formatCode>
                <c:ptCount val="5"/>
                <c:pt idx="0">
                  <c:v>620.54249900000002</c:v>
                </c:pt>
                <c:pt idx="1">
                  <c:v>531.54730400000005</c:v>
                </c:pt>
                <c:pt idx="2">
                  <c:v>480.55939000000001</c:v>
                </c:pt>
                <c:pt idx="3">
                  <c:v>180.88821799999999</c:v>
                </c:pt>
                <c:pt idx="4">
                  <c:v>118.33188200000018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95-447F-B01E-7B3578FDD8C7}"/>
            </c:ext>
          </c:extLst>
        </c:ser>
        <c:ser>
          <c:idx val="1"/>
          <c:order val="1"/>
          <c:spPr>
            <a:gradFill>
              <a:gsLst>
                <a:gs pos="0">
                  <a:srgbClr val="99CCFF">
                    <a:gamma/>
                    <a:shade val="46275"/>
                    <a:invGamma/>
                  </a:srgbClr>
                </a:gs>
                <a:gs pos="50000">
                  <a:srgbClr val="99CCFF"/>
                </a:gs>
                <a:gs pos="100000">
                  <a:srgbClr val="99CC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2919339439416545E-3"/>
                  <c:y val="-0.2864252522524394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95-447F-B01E-7B3578FDD8C7}"/>
                </c:ext>
              </c:extLst>
            </c:dLbl>
            <c:dLbl>
              <c:idx val="1"/>
              <c:layout>
                <c:manualLayout>
                  <c:x val="2.4247176571808192E-3"/>
                  <c:y val="-0.2462266359185312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95-447F-B01E-7B3578FDD8C7}"/>
                </c:ext>
              </c:extLst>
            </c:dLbl>
            <c:dLbl>
              <c:idx val="2"/>
              <c:layout>
                <c:manualLayout>
                  <c:x val="-7.6994075221484119E-4"/>
                  <c:y val="-0.1871592804954117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295-447F-B01E-7B3578FDD8C7}"/>
                </c:ext>
              </c:extLst>
            </c:dLbl>
            <c:dLbl>
              <c:idx val="3"/>
              <c:layout>
                <c:manualLayout>
                  <c:x val="3.4654126873697984E-4"/>
                  <c:y val="-4.52523235395512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295-447F-B01E-7B3578FDD8C7}"/>
                </c:ext>
              </c:extLst>
            </c:dLbl>
            <c:dLbl>
              <c:idx val="4"/>
              <c:layout>
                <c:manualLayout>
                  <c:x val="1.8799353996237561E-3"/>
                  <c:y val="-1.57002611669093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295-447F-B01E-7B3578FDD8C7}"/>
                </c:ext>
              </c:extLst>
            </c:dLbl>
            <c:dLbl>
              <c:idx val="5"/>
              <c:layout>
                <c:manualLayout>
                  <c:x val="1.8808694709981266E-3"/>
                  <c:y val="-6.3786219738613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295-447F-B01E-7B3578FDD8C7}"/>
                </c:ext>
              </c:extLst>
            </c:dLbl>
            <c:dLbl>
              <c:idx val="6"/>
              <c:layout>
                <c:manualLayout>
                  <c:x val="4.1046598952719174E-3"/>
                  <c:y val="-9.86123404321125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295-447F-B01E-7B3578FDD8C7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61624026696329259"/>
                  <c:y val="0.514349894690549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295-447F-B01E-7B3578FDD8C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'3.5.2.1 GRAF'!$K$125:$K$129</c:f>
              <c:strCache>
                <c:ptCount val="5"/>
                <c:pt idx="0">
                  <c:v>ENEL GREEN</c:v>
                </c:pt>
                <c:pt idx="1">
                  <c:v>TRES HERMANAS</c:v>
                </c:pt>
                <c:pt idx="2">
                  <c:v>ENERGIA EOLICA</c:v>
                </c:pt>
                <c:pt idx="3">
                  <c:v>PE-MARCONA</c:v>
                </c:pt>
                <c:pt idx="4">
                  <c:v>OTROS</c:v>
                </c:pt>
              </c:strCache>
            </c:strRef>
          </c:cat>
          <c:val>
            <c:numRef>
              <c:f>'3.5.2.1 GRAF'!$M$125:$M$129</c:f>
              <c:numCache>
                <c:formatCode>0%</c:formatCode>
                <c:ptCount val="5"/>
                <c:pt idx="0">
                  <c:v>0.32121350095914586</c:v>
                </c:pt>
                <c:pt idx="1">
                  <c:v>0.27514661883494201</c:v>
                </c:pt>
                <c:pt idx="2">
                  <c:v>0.2487535734126915</c:v>
                </c:pt>
                <c:pt idx="3">
                  <c:v>9.3633776702925192E-2</c:v>
                </c:pt>
                <c:pt idx="4">
                  <c:v>6.1252530090295375E-2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295-447F-B01E-7B3578FDD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1856640"/>
        <c:axId val="151858560"/>
      </c:barChart>
      <c:catAx>
        <c:axId val="151856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TOTAL : 1</a:t>
                </a:r>
                <a:r>
                  <a:rPr lang="es-PE" baseline="0"/>
                  <a:t> 932</a:t>
                </a:r>
                <a:r>
                  <a:rPr lang="es-PE"/>
                  <a:t> GW.h</a:t>
                </a:r>
              </a:p>
            </c:rich>
          </c:tx>
          <c:layout>
            <c:manualLayout>
              <c:xMode val="edge"/>
              <c:yMode val="edge"/>
              <c:x val="0.44006664164348719"/>
              <c:y val="0.103812005450942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5185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858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1.8909835440694397E-2"/>
              <c:y val="0.476822415667698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51856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PRODUCCIÓN DE ENERGÍA ELÉCTRICA PARA  USO PROPIO</a:t>
            </a:r>
          </a:p>
        </c:rich>
      </c:tx>
      <c:layout>
        <c:manualLayout>
          <c:xMode val="edge"/>
          <c:yMode val="edge"/>
          <c:x val="0.3430597077749668"/>
          <c:y val="2.8369753869625914E-2"/>
        </c:manualLayout>
      </c:layout>
      <c:overlay val="0"/>
      <c:spPr>
        <a:solidFill>
          <a:srgbClr val="0B7D8F"/>
        </a:solidFill>
        <a:ln w="25400">
          <a:noFill/>
        </a:ln>
        <a:effectLst>
          <a:outerShdw blurRad="50800" dist="38100" algn="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lastic">
          <a:bevelT w="381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8.1385267096666158E-2"/>
          <c:y val="0.17017742075175432"/>
          <c:w val="0.89574269907871051"/>
          <c:h val="0.66839435663141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CCFF">
                    <a:gamma/>
                    <a:shade val="46275"/>
                    <a:invGamma/>
                  </a:srgbClr>
                </a:gs>
                <a:gs pos="50000">
                  <a:srgbClr val="99CCFF"/>
                </a:gs>
                <a:gs pos="100000">
                  <a:srgbClr val="99CC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effectLst>
              <a:outerShdw blurRad="203200" dist="215900" dir="1200000" sx="96000" sy="960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63500" h="69850"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'3.5.2.2 - 3.5.2.3'!$Q$4:$Q$10</c:f>
              <c:strCache>
                <c:ptCount val="7"/>
                <c:pt idx="0">
                  <c:v>UNCEMP</c:v>
                </c:pt>
                <c:pt idx="1">
                  <c:v>PLUSPETROL CORPORATION</c:v>
                </c:pt>
                <c:pt idx="2">
                  <c:v>PERÚ LNG</c:v>
                </c:pt>
                <c:pt idx="3">
                  <c:v>CHUNGAR</c:v>
                </c:pt>
                <c:pt idx="4">
                  <c:v>CASA GRANDE</c:v>
                </c:pt>
                <c:pt idx="5">
                  <c:v>ILLAPU</c:v>
                </c:pt>
                <c:pt idx="6">
                  <c:v>OTROS</c:v>
                </c:pt>
              </c:strCache>
            </c:strRef>
          </c:cat>
          <c:val>
            <c:numRef>
              <c:f>'3.5.2.2 - 3.5.2.3'!$R$4:$R$10</c:f>
              <c:numCache>
                <c:formatCode>#\ ##0</c:formatCode>
                <c:ptCount val="7"/>
                <c:pt idx="0">
                  <c:v>221.91274399999998</c:v>
                </c:pt>
                <c:pt idx="1">
                  <c:v>173.86668200000003</c:v>
                </c:pt>
                <c:pt idx="2">
                  <c:v>170.82023000000001</c:v>
                </c:pt>
                <c:pt idx="3">
                  <c:v>143.13231000000002</c:v>
                </c:pt>
                <c:pt idx="4">
                  <c:v>111.34400500000001</c:v>
                </c:pt>
                <c:pt idx="5">
                  <c:v>97.775089999999992</c:v>
                </c:pt>
                <c:pt idx="6">
                  <c:v>979.26481622727579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33-4CA6-924F-2A4C9BB27AD3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8476201363418271E-4"/>
                  <c:y val="-2.88967462015694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33-4CA6-924F-2A4C9BB27AD3}"/>
                </c:ext>
              </c:extLst>
            </c:dLbl>
            <c:dLbl>
              <c:idx val="1"/>
              <c:layout>
                <c:manualLayout>
                  <c:x val="1.3640421777338404E-3"/>
                  <c:y val="-1.73197962687768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33-4CA6-924F-2A4C9BB27AD3}"/>
                </c:ext>
              </c:extLst>
            </c:dLbl>
            <c:dLbl>
              <c:idx val="2"/>
              <c:layout>
                <c:manualLayout>
                  <c:x val="7.5803713173376959E-3"/>
                  <c:y val="-1.50525548852482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33-4CA6-924F-2A4C9BB27AD3}"/>
                </c:ext>
              </c:extLst>
            </c:dLbl>
            <c:dLbl>
              <c:idx val="3"/>
              <c:layout>
                <c:manualLayout>
                  <c:x val="3.9202501746940033E-3"/>
                  <c:y val="-7.39819922267407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33-4CA6-924F-2A4C9BB27AD3}"/>
                </c:ext>
              </c:extLst>
            </c:dLbl>
            <c:dLbl>
              <c:idx val="4"/>
              <c:layout>
                <c:manualLayout>
                  <c:x val="5.3413496681618969E-3"/>
                  <c:y val="-8.72595566903315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33-4CA6-924F-2A4C9BB27AD3}"/>
                </c:ext>
              </c:extLst>
            </c:dLbl>
            <c:dLbl>
              <c:idx val="5"/>
              <c:layout>
                <c:manualLayout>
                  <c:x val="6.5884595692061966E-3"/>
                  <c:y val="1.59223124247372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33-4CA6-924F-2A4C9BB27AD3}"/>
                </c:ext>
              </c:extLst>
            </c:dLbl>
            <c:dLbl>
              <c:idx val="6"/>
              <c:layout>
                <c:manualLayout>
                  <c:x val="1.8193824734811304E-3"/>
                  <c:y val="-0.2817553437183680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33-4CA6-924F-2A4C9BB27AD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'3.5.2.2 - 3.5.2.3'!$Q$4:$Q$10</c:f>
              <c:strCache>
                <c:ptCount val="7"/>
                <c:pt idx="0">
                  <c:v>UNCEMP</c:v>
                </c:pt>
                <c:pt idx="1">
                  <c:v>PLUSPETROL CORPORATION</c:v>
                </c:pt>
                <c:pt idx="2">
                  <c:v>PERÚ LNG</c:v>
                </c:pt>
                <c:pt idx="3">
                  <c:v>CHUNGAR</c:v>
                </c:pt>
                <c:pt idx="4">
                  <c:v>CASA GRANDE</c:v>
                </c:pt>
                <c:pt idx="5">
                  <c:v>ILLAPU</c:v>
                </c:pt>
                <c:pt idx="6">
                  <c:v>OTROS</c:v>
                </c:pt>
              </c:strCache>
            </c:strRef>
          </c:cat>
          <c:val>
            <c:numRef>
              <c:f>'3.5.2.2 - 3.5.2.3'!$S$4:$S$10</c:f>
              <c:numCache>
                <c:formatCode>0%</c:formatCode>
                <c:ptCount val="7"/>
                <c:pt idx="0">
                  <c:v>0.11691211620028437</c:v>
                </c:pt>
                <c:pt idx="1">
                  <c:v>9.1599614167908697E-2</c:v>
                </c:pt>
                <c:pt idx="2">
                  <c:v>8.999462680304339E-2</c:v>
                </c:pt>
                <c:pt idx="3">
                  <c:v>7.5407572170506476E-2</c:v>
                </c:pt>
                <c:pt idx="4">
                  <c:v>5.866027798189475E-2</c:v>
                </c:pt>
                <c:pt idx="5">
                  <c:v>5.1511654885278972E-2</c:v>
                </c:pt>
                <c:pt idx="6">
                  <c:v>0.5159141377910833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833-4CA6-924F-2A4C9BB27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2529024"/>
        <c:axId val="52547584"/>
      </c:barChart>
      <c:catAx>
        <c:axId val="52529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TOTAL : 1</a:t>
                </a:r>
                <a:r>
                  <a:rPr lang="es-PE" baseline="0"/>
                  <a:t> 898</a:t>
                </a:r>
                <a:r>
                  <a:rPr lang="es-PE"/>
                  <a:t> GW.h</a:t>
                </a:r>
              </a:p>
            </c:rich>
          </c:tx>
          <c:layout>
            <c:manualLayout>
              <c:xMode val="edge"/>
              <c:yMode val="edge"/>
              <c:x val="0.46764107271601324"/>
              <c:y val="0.101578079261562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254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547584"/>
        <c:scaling>
          <c:orientation val="minMax"/>
          <c:max val="1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1.2116070817197594E-2"/>
              <c:y val="0.432101172741431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52529024"/>
        <c:crosses val="autoZero"/>
        <c:crossBetween val="between"/>
        <c:majorUnit val="15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2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PRODUCCIÓN DE ENERGÍA TÉRMICA</a:t>
            </a:r>
          </a:p>
        </c:rich>
      </c:tx>
      <c:layout>
        <c:manualLayout>
          <c:xMode val="edge"/>
          <c:yMode val="edge"/>
          <c:x val="0.40742416386313118"/>
          <c:y val="3.1940900080707144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 prstMaterial="plastic">
          <a:bevelT w="4445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7.5320660968349495E-2"/>
          <c:y val="0.18735202830873474"/>
          <c:w val="0.90271810211150705"/>
          <c:h val="0.733592816307658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6">
                    <a:lumMod val="60000"/>
                    <a:lumOff val="40000"/>
                  </a:schemeClr>
                </a:gs>
                <a:gs pos="36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0" scaled="0"/>
            </a:gradFill>
            <a:ln w="9525" cap="flat" cmpd="sng" algn="ctr">
              <a:noFill/>
              <a:prstDash val="solid"/>
            </a:ln>
            <a:effectLst>
              <a:outerShdw blurRad="203200" dist="139700" dir="7200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57150" h="88900"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'3.5.2.2 - 3.5.2.3'!$Q$72:$Q$78</c:f>
              <c:strCache>
                <c:ptCount val="7"/>
                <c:pt idx="0">
                  <c:v>PLUSPETROL CORPORATION</c:v>
                </c:pt>
                <c:pt idx="1">
                  <c:v>PERÚ LNG</c:v>
                </c:pt>
                <c:pt idx="2">
                  <c:v>CASA GRANDE</c:v>
                </c:pt>
                <c:pt idx="3">
                  <c:v>ILLAPU</c:v>
                </c:pt>
                <c:pt idx="4">
                  <c:v>RELAPASA</c:v>
                </c:pt>
                <c:pt idx="5">
                  <c:v>CARTAVIO</c:v>
                </c:pt>
                <c:pt idx="6">
                  <c:v>OTROS</c:v>
                </c:pt>
              </c:strCache>
            </c:strRef>
          </c:cat>
          <c:val>
            <c:numRef>
              <c:f>'3.5.2.2 - 3.5.2.3'!$R$72:$R$78</c:f>
              <c:numCache>
                <c:formatCode>#,##0</c:formatCode>
                <c:ptCount val="7"/>
                <c:pt idx="0">
                  <c:v>173.86668200000003</c:v>
                </c:pt>
                <c:pt idx="1">
                  <c:v>170.82023000000001</c:v>
                </c:pt>
                <c:pt idx="2">
                  <c:v>111.34400500000001</c:v>
                </c:pt>
                <c:pt idx="3">
                  <c:v>97.775089999999992</c:v>
                </c:pt>
                <c:pt idx="4">
                  <c:v>67.93771799999999</c:v>
                </c:pt>
                <c:pt idx="5">
                  <c:v>62.792155000000008</c:v>
                </c:pt>
                <c:pt idx="6" formatCode="#\ ##0">
                  <c:v>634.12244149493733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D-4D63-982D-A1E01618876C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2761325827396134E-3"/>
                  <c:y val="-6.40794971066755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CD-4D63-982D-A1E01618876C}"/>
                </c:ext>
              </c:extLst>
            </c:dLbl>
            <c:dLbl>
              <c:idx val="1"/>
              <c:layout>
                <c:manualLayout>
                  <c:x val="0"/>
                  <c:y val="-4.36905662090969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CD-4D63-982D-A1E01618876C}"/>
                </c:ext>
              </c:extLst>
            </c:dLbl>
            <c:dLbl>
              <c:idx val="2"/>
              <c:layout>
                <c:manualLayout>
                  <c:x val="-1.2761325827395666E-3"/>
                  <c:y val="-3.49524529672774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CD-4D63-982D-A1E01618876C}"/>
                </c:ext>
              </c:extLst>
            </c:dLbl>
            <c:dLbl>
              <c:idx val="3"/>
              <c:layout>
                <c:manualLayout>
                  <c:x val="0"/>
                  <c:y val="-3.20397485533377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CD-4D63-982D-A1E01618876C}"/>
                </c:ext>
              </c:extLst>
            </c:dLbl>
            <c:dLbl>
              <c:idx val="4"/>
              <c:layout>
                <c:manualLayout>
                  <c:x val="2.9275811203608029E-4"/>
                  <c:y val="-8.44025261480404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CD-4D63-982D-A1E01618876C}"/>
                </c:ext>
              </c:extLst>
            </c:dLbl>
            <c:dLbl>
              <c:idx val="5"/>
              <c:layout>
                <c:manualLayout>
                  <c:x val="-3.9775150000785902E-4"/>
                  <c:y val="1.488439784339882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8CD-4D63-982D-A1E01618876C}"/>
                </c:ext>
              </c:extLst>
            </c:dLbl>
            <c:dLbl>
              <c:idx val="6"/>
              <c:layout>
                <c:manualLayout>
                  <c:x val="0"/>
                  <c:y val="-0.2446671707709424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8CD-4D63-982D-A1E01618876C}"/>
                </c:ext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'3.5.2.2 - 3.5.2.3'!$Q$72:$Q$78</c:f>
              <c:strCache>
                <c:ptCount val="7"/>
                <c:pt idx="0">
                  <c:v>PLUSPETROL CORPORATION</c:v>
                </c:pt>
                <c:pt idx="1">
                  <c:v>PERÚ LNG</c:v>
                </c:pt>
                <c:pt idx="2">
                  <c:v>CASA GRANDE</c:v>
                </c:pt>
                <c:pt idx="3">
                  <c:v>ILLAPU</c:v>
                </c:pt>
                <c:pt idx="4">
                  <c:v>RELAPASA</c:v>
                </c:pt>
                <c:pt idx="5">
                  <c:v>CARTAVIO</c:v>
                </c:pt>
                <c:pt idx="6">
                  <c:v>OTROS</c:v>
                </c:pt>
              </c:strCache>
            </c:strRef>
          </c:cat>
          <c:val>
            <c:numRef>
              <c:f>'3.5.2.2 - 3.5.2.3'!$S$72:$S$78</c:f>
              <c:numCache>
                <c:formatCode>0%</c:formatCode>
                <c:ptCount val="7"/>
                <c:pt idx="0">
                  <c:v>0.1318511999400199</c:v>
                </c:pt>
                <c:pt idx="1">
                  <c:v>0.12954093355005292</c:v>
                </c:pt>
                <c:pt idx="2">
                  <c:v>8.4437343006163623E-2</c:v>
                </c:pt>
                <c:pt idx="3">
                  <c:v>7.4147403012748803E-2</c:v>
                </c:pt>
                <c:pt idx="4">
                  <c:v>5.1520334640576426E-2</c:v>
                </c:pt>
                <c:pt idx="5">
                  <c:v>4.7618214647759366E-2</c:v>
                </c:pt>
                <c:pt idx="6">
                  <c:v>0.48088457120267897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8CD-4D63-982D-A1E016188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38847360"/>
        <c:axId val="138849280"/>
      </c:barChart>
      <c:catAx>
        <c:axId val="138847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TOTAL : 1 319 GW.h</a:t>
                </a:r>
              </a:p>
            </c:rich>
          </c:tx>
          <c:layout>
            <c:manualLayout>
              <c:xMode val="edge"/>
              <c:yMode val="edge"/>
              <c:x val="0.46759175020844101"/>
              <c:y val="9.927362447090727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884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849280"/>
        <c:scaling>
          <c:orientation val="minMax"/>
          <c:max val="7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 sz="1000" b="1"/>
                  <a:t>GW.h</a:t>
                </a:r>
              </a:p>
            </c:rich>
          </c:tx>
          <c:layout>
            <c:manualLayout>
              <c:xMode val="edge"/>
              <c:yMode val="edge"/>
              <c:x val="7.9460857094855019E-3"/>
              <c:y val="0.451632708432095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8847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PRODUCCIÒN DE ENERGÍA HIDRÁULICA</a:t>
            </a:r>
          </a:p>
        </c:rich>
      </c:tx>
      <c:layout>
        <c:manualLayout>
          <c:xMode val="edge"/>
          <c:yMode val="edge"/>
          <c:x val="0.41238810655022029"/>
          <c:y val="3.1325357558002871E-2"/>
        </c:manualLayout>
      </c:layout>
      <c:overlay val="0"/>
      <c:spPr>
        <a:solidFill>
          <a:srgbClr val="0B7D8F"/>
        </a:solidFill>
        <a:ln w="25400">
          <a:noFill/>
        </a:ln>
        <a:effectLst>
          <a:outerShdw blurRad="50800" dist="38100" algn="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lastic">
          <a:bevelT w="4445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7.72217942503374E-2"/>
          <c:y val="0.19277131114847415"/>
          <c:w val="0.90138381300824455"/>
          <c:h val="0.6912372484544012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23000">
                  <a:schemeClr val="accent1">
                    <a:lumMod val="60000"/>
                    <a:lumOff val="40000"/>
                  </a:schemeClr>
                </a:gs>
                <a:gs pos="49000">
                  <a:schemeClr val="accent1">
                    <a:lumMod val="20000"/>
                    <a:lumOff val="80000"/>
                  </a:schemeClr>
                </a:gs>
                <a:gs pos="84000">
                  <a:schemeClr val="accent1">
                    <a:lumMod val="60000"/>
                    <a:lumOff val="40000"/>
                  </a:schemeClr>
                </a:gs>
              </a:gsLst>
              <a:lin ang="0" scaled="0"/>
            </a:gradFill>
            <a:ln w="9525" cap="flat" cmpd="sng" algn="ctr">
              <a:noFill/>
              <a:prstDash val="solid"/>
            </a:ln>
            <a:effectLst>
              <a:outerShdw blurRad="190500" dist="266700" dir="3480000" sx="108000" sy="108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plastic">
              <a:bevelT w="44450" h="114300"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'3.5.2.2 - 3.5.2.3'!$Q$40:$Q$46</c:f>
              <c:strCache>
                <c:ptCount val="7"/>
                <c:pt idx="0">
                  <c:v>UNCEMP</c:v>
                </c:pt>
                <c:pt idx="1">
                  <c:v>CHUNGAR</c:v>
                </c:pt>
                <c:pt idx="2">
                  <c:v>HORIZONTE</c:v>
                </c:pt>
                <c:pt idx="3">
                  <c:v>MOROCOCHA</c:v>
                </c:pt>
                <c:pt idx="4">
                  <c:v>NEXA ATACOCHA</c:v>
                </c:pt>
                <c:pt idx="5">
                  <c:v>SANTA LUISA</c:v>
                </c:pt>
                <c:pt idx="6">
                  <c:v>OTROS</c:v>
                </c:pt>
              </c:strCache>
            </c:strRef>
          </c:cat>
          <c:val>
            <c:numRef>
              <c:f>'3.5.2.2 - 3.5.2.3'!$R$40:$R$46</c:f>
              <c:numCache>
                <c:formatCode>#,##0</c:formatCode>
                <c:ptCount val="7"/>
                <c:pt idx="0">
                  <c:v>164.014737</c:v>
                </c:pt>
                <c:pt idx="1">
                  <c:v>143.13231000000002</c:v>
                </c:pt>
                <c:pt idx="2">
                  <c:v>61.015299999999996</c:v>
                </c:pt>
                <c:pt idx="3">
                  <c:v>46.451532999999998</c:v>
                </c:pt>
                <c:pt idx="4">
                  <c:v>26.353999999999999</c:v>
                </c:pt>
                <c:pt idx="5">
                  <c:v>25.62002</c:v>
                </c:pt>
                <c:pt idx="6" formatCode="#\ ##0">
                  <c:v>112.86965573233846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3E-4FBA-9157-DE2A546967F8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83985443213774E-4"/>
                  <c:y val="-0.2698716037695058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3E-4FBA-9157-DE2A546967F8}"/>
                </c:ext>
              </c:extLst>
            </c:dLbl>
            <c:dLbl>
              <c:idx val="1"/>
              <c:layout>
                <c:manualLayout>
                  <c:x val="4.1954969881906519E-4"/>
                  <c:y val="-0.2302939549998749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3E-4FBA-9157-DE2A546967F8}"/>
                </c:ext>
              </c:extLst>
            </c:dLbl>
            <c:dLbl>
              <c:idx val="2"/>
              <c:layout>
                <c:manualLayout>
                  <c:x val="-5.1461393817680812E-17"/>
                  <c:y val="-6.77274135913733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3E-4FBA-9157-DE2A546967F8}"/>
                </c:ext>
              </c:extLst>
            </c:dLbl>
            <c:dLbl>
              <c:idx val="3"/>
              <c:layout>
                <c:manualLayout>
                  <c:x val="1.4035087719298245E-3"/>
                  <c:y val="-5.47624197577712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3E-4FBA-9157-DE2A546967F8}"/>
                </c:ext>
              </c:extLst>
            </c:dLbl>
            <c:dLbl>
              <c:idx val="4"/>
              <c:layout>
                <c:manualLayout>
                  <c:x val="2.8926094764470229E-3"/>
                  <c:y val="-3.87234607722227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3E-4FBA-9157-DE2A546967F8}"/>
                </c:ext>
              </c:extLst>
            </c:dLbl>
            <c:dLbl>
              <c:idx val="5"/>
              <c:layout>
                <c:manualLayout>
                  <c:x val="0"/>
                  <c:y val="-2.35508771770126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3E-4FBA-9157-DE2A546967F8}"/>
                </c:ext>
              </c:extLst>
            </c:dLbl>
            <c:dLbl>
              <c:idx val="6"/>
              <c:layout>
                <c:manualLayout>
                  <c:x val="1.3423265987147087E-3"/>
                  <c:y val="-0.2018992037249015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3E-4FBA-9157-DE2A546967F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'3.5.2.2 - 3.5.2.3'!$Q$40:$Q$46</c:f>
              <c:strCache>
                <c:ptCount val="7"/>
                <c:pt idx="0">
                  <c:v>UNCEMP</c:v>
                </c:pt>
                <c:pt idx="1">
                  <c:v>CHUNGAR</c:v>
                </c:pt>
                <c:pt idx="2">
                  <c:v>HORIZONTE</c:v>
                </c:pt>
                <c:pt idx="3">
                  <c:v>MOROCOCHA</c:v>
                </c:pt>
                <c:pt idx="4">
                  <c:v>NEXA ATACOCHA</c:v>
                </c:pt>
                <c:pt idx="5">
                  <c:v>SANTA LUISA</c:v>
                </c:pt>
                <c:pt idx="6">
                  <c:v>OTROS</c:v>
                </c:pt>
              </c:strCache>
            </c:strRef>
          </c:cat>
          <c:val>
            <c:numRef>
              <c:f>'3.5.2.2 - 3.5.2.3'!$S$40:$S$46</c:f>
              <c:numCache>
                <c:formatCode>0%</c:formatCode>
                <c:ptCount val="7"/>
                <c:pt idx="0">
                  <c:v>0.28304875029666754</c:v>
                </c:pt>
                <c:pt idx="1">
                  <c:v>0.24701086142384399</c:v>
                </c:pt>
                <c:pt idx="2">
                  <c:v>0.10529727224436093</c:v>
                </c:pt>
                <c:pt idx="3">
                  <c:v>8.0163823114348637E-2</c:v>
                </c:pt>
                <c:pt idx="4">
                  <c:v>4.5480466583428879E-2</c:v>
                </c:pt>
                <c:pt idx="5">
                  <c:v>4.421379917571449E-2</c:v>
                </c:pt>
                <c:pt idx="6">
                  <c:v>0.19478502716163548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03E-4FBA-9157-DE2A54696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52342912"/>
        <c:axId val="152344832"/>
      </c:barChart>
      <c:catAx>
        <c:axId val="152342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TOTAL : 579 GW.h</a:t>
                </a:r>
              </a:p>
            </c:rich>
          </c:tx>
          <c:layout>
            <c:manualLayout>
              <c:xMode val="edge"/>
              <c:yMode val="edge"/>
              <c:x val="0.48094382493918952"/>
              <c:y val="0.102551069231648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52344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344832"/>
        <c:scaling>
          <c:orientation val="minMax"/>
          <c:max val="19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 sz="1000"/>
                  <a:t>GW.h</a:t>
                </a:r>
              </a:p>
            </c:rich>
          </c:tx>
          <c:layout>
            <c:manualLayout>
              <c:xMode val="edge"/>
              <c:yMode val="edge"/>
              <c:x val="1.1692214241608122E-2"/>
              <c:y val="0.472906839031846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52342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 algn="ctr" rtl="0">
              <a:defRPr lang="es-PE" sz="1400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400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EMPRESAS DEL MERCADO ELÉCTRICO CON MAYOR PRODUCCIÓN DE ENERGÍA</a:t>
            </a:r>
          </a:p>
        </c:rich>
      </c:tx>
      <c:layout>
        <c:manualLayout>
          <c:xMode val="edge"/>
          <c:yMode val="edge"/>
          <c:x val="0.28527651162053408"/>
          <c:y val="4.5551502829967748E-2"/>
        </c:manualLayout>
      </c:layout>
      <c:overlay val="0"/>
      <c:spPr>
        <a:solidFill>
          <a:srgbClr val="0B7D8F"/>
        </a:solidFill>
      </c:spPr>
    </c:title>
    <c:autoTitleDeleted val="0"/>
    <c:plotArea>
      <c:layout>
        <c:manualLayout>
          <c:layoutTarget val="inner"/>
          <c:xMode val="edge"/>
          <c:yMode val="edge"/>
          <c:x val="9.102990033222591E-2"/>
          <c:y val="0.13487918533319967"/>
          <c:w val="0.82325581395348835"/>
          <c:h val="0.6997072825509153"/>
        </c:manualLayout>
      </c:layout>
      <c:lineChart>
        <c:grouping val="standard"/>
        <c:varyColors val="0"/>
        <c:ser>
          <c:idx val="0"/>
          <c:order val="0"/>
          <c:tx>
            <c:strRef>
              <c:f>'3.5.3.1.1 GRAF'!$C$52</c:f>
              <c:strCache>
                <c:ptCount val="1"/>
                <c:pt idx="0">
                  <c:v>Kallpa Generación S.A.</c:v>
                </c:pt>
              </c:strCache>
            </c:strRef>
          </c:tx>
          <c:cat>
            <c:strRef>
              <c:f>'3.5.3.1.1 GRAF'!$D$51:$O$51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'3.5.3.1.1 GRAF'!$D$52:$O$52</c:f>
              <c:numCache>
                <c:formatCode>#,##0.00</c:formatCode>
                <c:ptCount val="12"/>
                <c:pt idx="0">
                  <c:v>788.84238699999992</c:v>
                </c:pt>
                <c:pt idx="1">
                  <c:v>743.38112799999988</c:v>
                </c:pt>
                <c:pt idx="2">
                  <c:v>745.24158699999998</c:v>
                </c:pt>
                <c:pt idx="3">
                  <c:v>676.39446799999996</c:v>
                </c:pt>
                <c:pt idx="4">
                  <c:v>741.06155799999999</c:v>
                </c:pt>
                <c:pt idx="5">
                  <c:v>768.87543899999991</c:v>
                </c:pt>
                <c:pt idx="6">
                  <c:v>901.88333999999998</c:v>
                </c:pt>
                <c:pt idx="7">
                  <c:v>1022.7537370000001</c:v>
                </c:pt>
                <c:pt idx="8">
                  <c:v>951.40427099999999</c:v>
                </c:pt>
                <c:pt idx="9">
                  <c:v>1028.8383979999999</c:v>
                </c:pt>
                <c:pt idx="10">
                  <c:v>975.83051000000012</c:v>
                </c:pt>
                <c:pt idx="11">
                  <c:v>960.36907799999983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D1-4D3F-B1BD-F5DD7E09A9C1}"/>
            </c:ext>
          </c:extLst>
        </c:ser>
        <c:ser>
          <c:idx val="1"/>
          <c:order val="1"/>
          <c:tx>
            <c:strRef>
              <c:f>'3.5.3.1.1 GRAF'!$C$53</c:f>
              <c:strCache>
                <c:ptCount val="1"/>
                <c:pt idx="0">
                  <c:v>ENGIE EnergÍa Perú S.A.</c:v>
                </c:pt>
              </c:strCache>
            </c:strRef>
          </c:tx>
          <c:cat>
            <c:strRef>
              <c:f>'3.5.3.1.1 GRAF'!$D$51:$O$51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'3.5.3.1.1 GRAF'!$D$53:$O$53</c:f>
              <c:numCache>
                <c:formatCode>#,##0.00</c:formatCode>
                <c:ptCount val="12"/>
                <c:pt idx="0">
                  <c:v>444.93066699999997</c:v>
                </c:pt>
                <c:pt idx="1">
                  <c:v>220.10488199999998</c:v>
                </c:pt>
                <c:pt idx="2">
                  <c:v>316.15241299999991</c:v>
                </c:pt>
                <c:pt idx="3">
                  <c:v>433.69517700000006</c:v>
                </c:pt>
                <c:pt idx="4">
                  <c:v>541.97622799999988</c:v>
                </c:pt>
                <c:pt idx="5">
                  <c:v>627.48771799999986</c:v>
                </c:pt>
                <c:pt idx="6">
                  <c:v>723.53302999999983</c:v>
                </c:pt>
                <c:pt idx="7">
                  <c:v>683.54646200000002</c:v>
                </c:pt>
                <c:pt idx="8">
                  <c:v>708.68248199999994</c:v>
                </c:pt>
                <c:pt idx="9">
                  <c:v>704.76038799999992</c:v>
                </c:pt>
                <c:pt idx="10">
                  <c:v>834.85165600000005</c:v>
                </c:pt>
                <c:pt idx="11">
                  <c:v>863.27194400000008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D1-4D3F-B1BD-F5DD7E09A9C1}"/>
            </c:ext>
          </c:extLst>
        </c:ser>
        <c:ser>
          <c:idx val="2"/>
          <c:order val="2"/>
          <c:tx>
            <c:strRef>
              <c:f>'3.5.3.1.1 GRAF'!$C$54</c:f>
              <c:strCache>
                <c:ptCount val="1"/>
                <c:pt idx="0">
                  <c:v>Enel Generación Perú S.A.A.</c:v>
                </c:pt>
              </c:strCache>
            </c:strRef>
          </c:tx>
          <c:cat>
            <c:strRef>
              <c:f>'3.5.3.1.1 GRAF'!$D$51:$O$51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'3.5.3.1.1 GRAF'!$D$54:$O$54</c:f>
              <c:numCache>
                <c:formatCode>#,##0.00</c:formatCode>
                <c:ptCount val="12"/>
                <c:pt idx="0">
                  <c:v>464.58021000000002</c:v>
                </c:pt>
                <c:pt idx="1">
                  <c:v>456.40198399999997</c:v>
                </c:pt>
                <c:pt idx="2">
                  <c:v>649.36220500000002</c:v>
                </c:pt>
                <c:pt idx="3">
                  <c:v>493.61393199999998</c:v>
                </c:pt>
                <c:pt idx="4">
                  <c:v>580.239643</c:v>
                </c:pt>
                <c:pt idx="5">
                  <c:v>610.76099499999998</c:v>
                </c:pt>
                <c:pt idx="6">
                  <c:v>629.58780000000002</c:v>
                </c:pt>
                <c:pt idx="7">
                  <c:v>585.93440399999986</c:v>
                </c:pt>
                <c:pt idx="8">
                  <c:v>598.52170600000011</c:v>
                </c:pt>
                <c:pt idx="9">
                  <c:v>640.67513399999973</c:v>
                </c:pt>
                <c:pt idx="10">
                  <c:v>709.76736000000005</c:v>
                </c:pt>
                <c:pt idx="11">
                  <c:v>674.3198359999999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D1-4D3F-B1BD-F5DD7E09A9C1}"/>
            </c:ext>
          </c:extLst>
        </c:ser>
        <c:ser>
          <c:idx val="5"/>
          <c:order val="3"/>
          <c:tx>
            <c:strRef>
              <c:f>'3.5.3.1.1 GRAF'!$C$55</c:f>
              <c:strCache>
                <c:ptCount val="1"/>
                <c:pt idx="0">
                  <c:v>Electroperú S. A.</c:v>
                </c:pt>
              </c:strCache>
            </c:strRef>
          </c:tx>
          <c:cat>
            <c:strRef>
              <c:f>'3.5.3.1.1 GRAF'!$D$51:$O$51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'3.5.3.1.1 GRAF'!$D$55:$O$55</c:f>
              <c:numCache>
                <c:formatCode>#,##0.00</c:formatCode>
                <c:ptCount val="12"/>
                <c:pt idx="0">
                  <c:v>620.06689800000004</c:v>
                </c:pt>
                <c:pt idx="1">
                  <c:v>561.09198700000002</c:v>
                </c:pt>
                <c:pt idx="2">
                  <c:v>508.42331799999999</c:v>
                </c:pt>
                <c:pt idx="3">
                  <c:v>575.02864499999998</c:v>
                </c:pt>
                <c:pt idx="4">
                  <c:v>624.43300299999987</c:v>
                </c:pt>
                <c:pt idx="5">
                  <c:v>602.84424299999989</c:v>
                </c:pt>
                <c:pt idx="6">
                  <c:v>622.61854700000004</c:v>
                </c:pt>
                <c:pt idx="7">
                  <c:v>579.964249</c:v>
                </c:pt>
                <c:pt idx="8">
                  <c:v>536.77286300000003</c:v>
                </c:pt>
                <c:pt idx="9">
                  <c:v>541.18844200000001</c:v>
                </c:pt>
                <c:pt idx="10">
                  <c:v>506.41637700000007</c:v>
                </c:pt>
                <c:pt idx="11">
                  <c:v>476.11719799999997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D1-4D3F-B1BD-F5DD7E09A9C1}"/>
            </c:ext>
          </c:extLst>
        </c:ser>
        <c:ser>
          <c:idx val="4"/>
          <c:order val="4"/>
          <c:tx>
            <c:strRef>
              <c:f>'3.5.3.1.1 GRAF'!$C$56</c:f>
              <c:strCache>
                <c:ptCount val="1"/>
                <c:pt idx="0">
                  <c:v>Fénix Power Perú S.A.</c:v>
                </c:pt>
              </c:strCache>
            </c:strRef>
          </c:tx>
          <c:cat>
            <c:strRef>
              <c:f>'3.5.3.1.1 GRAF'!$D$51:$O$51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'3.5.3.1.1 GRAF'!$D$56:$O$56</c:f>
              <c:numCache>
                <c:formatCode>#,##0.00</c:formatCode>
                <c:ptCount val="12"/>
                <c:pt idx="0">
                  <c:v>361.14856199999997</c:v>
                </c:pt>
                <c:pt idx="1">
                  <c:v>323.40601700000002</c:v>
                </c:pt>
                <c:pt idx="2">
                  <c:v>342.73902399999997</c:v>
                </c:pt>
                <c:pt idx="3">
                  <c:v>154.409459</c:v>
                </c:pt>
                <c:pt idx="4">
                  <c:v>378.17861299999998</c:v>
                </c:pt>
                <c:pt idx="5">
                  <c:v>386.31228299999998</c:v>
                </c:pt>
                <c:pt idx="6">
                  <c:v>386.13993900000003</c:v>
                </c:pt>
                <c:pt idx="7">
                  <c:v>396.30538899999999</c:v>
                </c:pt>
                <c:pt idx="8">
                  <c:v>390.43313599999999</c:v>
                </c:pt>
                <c:pt idx="9">
                  <c:v>400.86216099999996</c:v>
                </c:pt>
                <c:pt idx="10">
                  <c:v>396.48611099999999</c:v>
                </c:pt>
                <c:pt idx="11">
                  <c:v>404.85676999999998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6D1-4D3F-B1BD-F5DD7E09A9C1}"/>
            </c:ext>
          </c:extLst>
        </c:ser>
        <c:ser>
          <c:idx val="3"/>
          <c:order val="5"/>
          <c:tx>
            <c:strRef>
              <c:f>'3.5.3.1.1 GRAF'!$C$57</c:f>
              <c:strCache>
                <c:ptCount val="1"/>
                <c:pt idx="0">
                  <c:v>Statkraft Perú S.A.</c:v>
                </c:pt>
              </c:strCache>
            </c:strRef>
          </c:tx>
          <c:cat>
            <c:strRef>
              <c:f>'3.5.3.1.1 GRAF'!$D$51:$O$51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'3.5.3.1.1 GRAF'!$D$57:$O$57</c:f>
              <c:numCache>
                <c:formatCode>#,##0.00</c:formatCode>
                <c:ptCount val="12"/>
                <c:pt idx="0">
                  <c:v>203.28710000000001</c:v>
                </c:pt>
                <c:pt idx="1">
                  <c:v>243.72024499999998</c:v>
                </c:pt>
                <c:pt idx="2">
                  <c:v>269.611647</c:v>
                </c:pt>
                <c:pt idx="3">
                  <c:v>255.86076200000002</c:v>
                </c:pt>
                <c:pt idx="4">
                  <c:v>210.44621399999997</c:v>
                </c:pt>
                <c:pt idx="5">
                  <c:v>171.90991100000002</c:v>
                </c:pt>
                <c:pt idx="6">
                  <c:v>160.52060599999996</c:v>
                </c:pt>
                <c:pt idx="7">
                  <c:v>154.78046600000002</c:v>
                </c:pt>
                <c:pt idx="8">
                  <c:v>146.82310199999995</c:v>
                </c:pt>
                <c:pt idx="9">
                  <c:v>145.02225899999996</c:v>
                </c:pt>
                <c:pt idx="10">
                  <c:v>133.49257800000001</c:v>
                </c:pt>
                <c:pt idx="11">
                  <c:v>163.591329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6D1-4D3F-B1BD-F5DD7E09A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062592"/>
        <c:axId val="152068480"/>
      </c:lineChart>
      <c:catAx>
        <c:axId val="15206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52068480"/>
        <c:crosses val="autoZero"/>
        <c:auto val="1"/>
        <c:lblAlgn val="ctr"/>
        <c:lblOffset val="100"/>
        <c:tickMarkSkip val="1"/>
        <c:noMultiLvlLbl val="0"/>
      </c:catAx>
      <c:valAx>
        <c:axId val="152068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3.2517165354330704E-2"/>
              <c:y val="0.4492027954337032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52062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701025371828521"/>
          <c:y val="0.8959152515574107"/>
          <c:w val="0.69698729658792646"/>
          <c:h val="9.0225468804351228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14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EMPRESAS CON MAYOR PRODUCCIÓN PARA USO PROPIO</a:t>
            </a:r>
          </a:p>
        </c:rich>
      </c:tx>
      <c:layout>
        <c:manualLayout>
          <c:xMode val="edge"/>
          <c:yMode val="edge"/>
          <c:x val="0.33391243771699769"/>
          <c:y val="3.8080788681902566E-2"/>
        </c:manualLayout>
      </c:layout>
      <c:overlay val="0"/>
      <c:spPr>
        <a:solidFill>
          <a:srgbClr val="0B7D8F"/>
        </a:solidFill>
        <a:scene3d>
          <a:camera prst="orthographicFront"/>
          <a:lightRig rig="threePt" dir="t"/>
        </a:scene3d>
        <a:sp3d prstMaterial="plastic">
          <a:bevelT w="635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5.399065158469929E-2"/>
          <c:y val="0.12615339749198018"/>
          <c:w val="0.91001634482616334"/>
          <c:h val="0.73859476914979127"/>
        </c:manualLayout>
      </c:layout>
      <c:lineChart>
        <c:grouping val="standard"/>
        <c:varyColors val="0"/>
        <c:ser>
          <c:idx val="0"/>
          <c:order val="0"/>
          <c:tx>
            <c:strRef>
              <c:f>'3.5.3.1.3'!$A$62</c:f>
              <c:strCache>
                <c:ptCount val="1"/>
                <c:pt idx="0">
                  <c:v>UNCEMP</c:v>
                </c:pt>
              </c:strCache>
            </c:strRef>
          </c:tx>
          <c:cat>
            <c:strRef>
              <c:f>'3.5.3.1.3'!$B$61:$M$61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'3.5.3.1.3'!$B$62:$M$62</c:f>
              <c:numCache>
                <c:formatCode>#,##0.00</c:formatCode>
                <c:ptCount val="12"/>
                <c:pt idx="0">
                  <c:v>19.649954000000001</c:v>
                </c:pt>
                <c:pt idx="1">
                  <c:v>20.042033</c:v>
                </c:pt>
                <c:pt idx="2">
                  <c:v>22.688404000000002</c:v>
                </c:pt>
                <c:pt idx="3">
                  <c:v>21.124471999999997</c:v>
                </c:pt>
                <c:pt idx="4">
                  <c:v>21.991021999999997</c:v>
                </c:pt>
                <c:pt idx="5">
                  <c:v>14.586842000000001</c:v>
                </c:pt>
                <c:pt idx="6">
                  <c:v>17.874276000000002</c:v>
                </c:pt>
                <c:pt idx="7">
                  <c:v>17.617623000000002</c:v>
                </c:pt>
                <c:pt idx="8">
                  <c:v>15.716879000000002</c:v>
                </c:pt>
                <c:pt idx="9">
                  <c:v>14.545374000000001</c:v>
                </c:pt>
                <c:pt idx="10">
                  <c:v>14.443935</c:v>
                </c:pt>
                <c:pt idx="11">
                  <c:v>21.631930000000001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68-429A-9D22-1AE5ADBAA1DE}"/>
            </c:ext>
          </c:extLst>
        </c:ser>
        <c:ser>
          <c:idx val="1"/>
          <c:order val="1"/>
          <c:tx>
            <c:strRef>
              <c:f>'3.5.3.1.3'!$A$63</c:f>
              <c:strCache>
                <c:ptCount val="1"/>
                <c:pt idx="0">
                  <c:v>PLUSPETROL CORPORATION</c:v>
                </c:pt>
              </c:strCache>
            </c:strRef>
          </c:tx>
          <c:cat>
            <c:strRef>
              <c:f>'3.5.3.1.3'!$B$61:$M$61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'3.5.3.1.3'!$B$63:$M$63</c:f>
              <c:numCache>
                <c:formatCode>#,##0.00</c:formatCode>
                <c:ptCount val="12"/>
                <c:pt idx="0">
                  <c:v>15.726122</c:v>
                </c:pt>
                <c:pt idx="1">
                  <c:v>14.347518999999998</c:v>
                </c:pt>
                <c:pt idx="2">
                  <c:v>16.135280999999999</c:v>
                </c:pt>
                <c:pt idx="3">
                  <c:v>15.3682</c:v>
                </c:pt>
                <c:pt idx="4">
                  <c:v>15.452605999999999</c:v>
                </c:pt>
                <c:pt idx="5">
                  <c:v>14.836603</c:v>
                </c:pt>
                <c:pt idx="6">
                  <c:v>13.626068</c:v>
                </c:pt>
                <c:pt idx="7">
                  <c:v>12.076385</c:v>
                </c:pt>
                <c:pt idx="8">
                  <c:v>12.031962</c:v>
                </c:pt>
                <c:pt idx="9">
                  <c:v>14.659510999999998</c:v>
                </c:pt>
                <c:pt idx="10">
                  <c:v>14.394488000000001</c:v>
                </c:pt>
                <c:pt idx="11">
                  <c:v>15.211936999999999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68-429A-9D22-1AE5ADBAA1DE}"/>
            </c:ext>
          </c:extLst>
        </c:ser>
        <c:ser>
          <c:idx val="2"/>
          <c:order val="2"/>
          <c:tx>
            <c:strRef>
              <c:f>'3.5.3.1.3'!$A$64</c:f>
              <c:strCache>
                <c:ptCount val="1"/>
                <c:pt idx="0">
                  <c:v>PERÚ LNG</c:v>
                </c:pt>
              </c:strCache>
            </c:strRef>
          </c:tx>
          <c:cat>
            <c:strRef>
              <c:f>'3.5.3.1.3'!$B$61:$M$61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'3.5.3.1.3'!$B$64:$M$64</c:f>
              <c:numCache>
                <c:formatCode>#,##0.00</c:formatCode>
                <c:ptCount val="12"/>
                <c:pt idx="0">
                  <c:v>26.007999999999999</c:v>
                </c:pt>
                <c:pt idx="1">
                  <c:v>22.781380000000002</c:v>
                </c:pt>
                <c:pt idx="2">
                  <c:v>19.171720000000001</c:v>
                </c:pt>
                <c:pt idx="3">
                  <c:v>19.152060000000002</c:v>
                </c:pt>
                <c:pt idx="4">
                  <c:v>14.186999999999999</c:v>
                </c:pt>
                <c:pt idx="5">
                  <c:v>17.612279999999998</c:v>
                </c:pt>
                <c:pt idx="6">
                  <c:v>4.5810300000000002</c:v>
                </c:pt>
                <c:pt idx="7">
                  <c:v>7.0446299999999997</c:v>
                </c:pt>
                <c:pt idx="8">
                  <c:v>7.9550000000000001</c:v>
                </c:pt>
                <c:pt idx="9">
                  <c:v>10.36013</c:v>
                </c:pt>
                <c:pt idx="10">
                  <c:v>10.817500000000001</c:v>
                </c:pt>
                <c:pt idx="11">
                  <c:v>11.1495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68-429A-9D22-1AE5ADBAA1DE}"/>
            </c:ext>
          </c:extLst>
        </c:ser>
        <c:ser>
          <c:idx val="5"/>
          <c:order val="3"/>
          <c:tx>
            <c:strRef>
              <c:f>'3.5.3.1.3'!$A$65</c:f>
              <c:strCache>
                <c:ptCount val="1"/>
                <c:pt idx="0">
                  <c:v>CHUNGAR</c:v>
                </c:pt>
              </c:strCache>
            </c:strRef>
          </c:tx>
          <c:cat>
            <c:strRef>
              <c:f>'3.5.3.1.3'!$B$61:$M$61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'3.5.3.1.3'!$B$65:$M$65</c:f>
              <c:numCache>
                <c:formatCode>#,##0.00</c:formatCode>
                <c:ptCount val="12"/>
                <c:pt idx="0">
                  <c:v>13.005929999999999</c:v>
                </c:pt>
                <c:pt idx="1">
                  <c:v>12.648218</c:v>
                </c:pt>
                <c:pt idx="2">
                  <c:v>14.357661</c:v>
                </c:pt>
                <c:pt idx="3">
                  <c:v>14.078303</c:v>
                </c:pt>
                <c:pt idx="4">
                  <c:v>12.828652</c:v>
                </c:pt>
                <c:pt idx="5">
                  <c:v>9.8265650000000004</c:v>
                </c:pt>
                <c:pt idx="6">
                  <c:v>8.8259999999999987</c:v>
                </c:pt>
                <c:pt idx="7">
                  <c:v>10.032088999999999</c:v>
                </c:pt>
                <c:pt idx="8">
                  <c:v>12.083894000000001</c:v>
                </c:pt>
                <c:pt idx="9">
                  <c:v>12.378489999999999</c:v>
                </c:pt>
                <c:pt idx="10">
                  <c:v>11.131983000000002</c:v>
                </c:pt>
                <c:pt idx="11">
                  <c:v>11.934524999999999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68-429A-9D22-1AE5ADBAA1DE}"/>
            </c:ext>
          </c:extLst>
        </c:ser>
        <c:ser>
          <c:idx val="3"/>
          <c:order val="4"/>
          <c:tx>
            <c:strRef>
              <c:f>'3.5.3.1.3'!$A$66</c:f>
              <c:strCache>
                <c:ptCount val="1"/>
                <c:pt idx="0">
                  <c:v>CASA GRANDE</c:v>
                </c:pt>
              </c:strCache>
            </c:strRef>
          </c:tx>
          <c:cat>
            <c:strRef>
              <c:f>'3.5.3.1.3'!$B$61:$M$61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'3.5.3.1.3'!$B$66:$M$66</c:f>
              <c:numCache>
                <c:formatCode>#,##0.00</c:formatCode>
                <c:ptCount val="12"/>
                <c:pt idx="0">
                  <c:v>8.1328720000000008</c:v>
                </c:pt>
                <c:pt idx="1">
                  <c:v>7.0066760000000006</c:v>
                </c:pt>
                <c:pt idx="2">
                  <c:v>6.3291189999999995</c:v>
                </c:pt>
                <c:pt idx="3">
                  <c:v>0</c:v>
                </c:pt>
                <c:pt idx="4">
                  <c:v>5.3618300000000003</c:v>
                </c:pt>
                <c:pt idx="5">
                  <c:v>7.7315399999999999</c:v>
                </c:pt>
                <c:pt idx="6">
                  <c:v>11.352589999999999</c:v>
                </c:pt>
                <c:pt idx="7">
                  <c:v>13.677897999999999</c:v>
                </c:pt>
                <c:pt idx="8">
                  <c:v>11.588138000000001</c:v>
                </c:pt>
                <c:pt idx="9">
                  <c:v>13.29884</c:v>
                </c:pt>
                <c:pt idx="10">
                  <c:v>13.799513999999999</c:v>
                </c:pt>
                <c:pt idx="11">
                  <c:v>13.064988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68-429A-9D22-1AE5ADBAA1DE}"/>
            </c:ext>
          </c:extLst>
        </c:ser>
        <c:ser>
          <c:idx val="4"/>
          <c:order val="5"/>
          <c:tx>
            <c:strRef>
              <c:f>'3.5.3.1.3'!$A$67</c:f>
              <c:strCache>
                <c:ptCount val="1"/>
                <c:pt idx="0">
                  <c:v>ILLAPU</c:v>
                </c:pt>
              </c:strCache>
            </c:strRef>
          </c:tx>
          <c:cat>
            <c:strRef>
              <c:f>'3.5.3.1.3'!$B$61:$M$61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'3.5.3.1.3'!$B$67:$M$67</c:f>
              <c:numCache>
                <c:formatCode>#,##0.00</c:formatCode>
                <c:ptCount val="12"/>
                <c:pt idx="0">
                  <c:v>8.5870759999999997</c:v>
                </c:pt>
                <c:pt idx="1">
                  <c:v>7.8057819999999998</c:v>
                </c:pt>
                <c:pt idx="2">
                  <c:v>8.8845089999999995</c:v>
                </c:pt>
                <c:pt idx="3">
                  <c:v>7.1144570000000007</c:v>
                </c:pt>
                <c:pt idx="4">
                  <c:v>8.5540979999999998</c:v>
                </c:pt>
                <c:pt idx="5">
                  <c:v>7.981427</c:v>
                </c:pt>
                <c:pt idx="6">
                  <c:v>8.6143979999999996</c:v>
                </c:pt>
                <c:pt idx="7">
                  <c:v>8.4877189999999985</c:v>
                </c:pt>
                <c:pt idx="8">
                  <c:v>8.85</c:v>
                </c:pt>
                <c:pt idx="9">
                  <c:v>5.7246509999999997</c:v>
                </c:pt>
                <c:pt idx="10">
                  <c:v>8.6352410000000006</c:v>
                </c:pt>
                <c:pt idx="11">
                  <c:v>8.5357319999999994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68-429A-9D22-1AE5ADBAA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233088"/>
        <c:axId val="152234624"/>
      </c:lineChart>
      <c:catAx>
        <c:axId val="15223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PE"/>
          </a:p>
        </c:txPr>
        <c:crossAx val="15223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234624"/>
        <c:scaling>
          <c:orientation val="minMax"/>
          <c:max val="3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PE" sz="1100">
                    <a:latin typeface="Arial" panose="020B0604020202020204" pitchFamily="34" charset="0"/>
                    <a:cs typeface="Arial" panose="020B0604020202020204" pitchFamily="34" charset="0"/>
                  </a:rPr>
                  <a:t>GW.h</a:t>
                </a:r>
              </a:p>
            </c:rich>
          </c:tx>
          <c:layout>
            <c:manualLayout>
              <c:xMode val="edge"/>
              <c:yMode val="edge"/>
              <c:x val="7.1488551783578215E-3"/>
              <c:y val="0.4776978284218537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PE"/>
          </a:p>
        </c:txPr>
        <c:crossAx val="152233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15657667204744"/>
          <c:y val="0.93525179856115104"/>
          <c:w val="0.83489893575509633"/>
          <c:h val="4.3165467625899234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 rtl="0">
              <a:defRPr lang="es-MX" sz="1200" b="1" i="0" u="none" strike="noStrike" kern="120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sz="1200" b="1" i="0" u="none" strike="noStrike" kern="120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PRODUCCIÓN MENSUAL DE ENERGÍA ELÉCTRICA - ORIGEN HIDRÁULICO
EMPRESAS REPRESENTATIVAS DEL MERCADO ELÉCTRICO</a:t>
            </a:r>
          </a:p>
        </c:rich>
      </c:tx>
      <c:layout>
        <c:manualLayout>
          <c:xMode val="edge"/>
          <c:yMode val="edge"/>
          <c:x val="0.23911578958618168"/>
          <c:y val="2.5775450325837824E-2"/>
        </c:manualLayout>
      </c:layout>
      <c:overlay val="0"/>
      <c:spPr>
        <a:solidFill>
          <a:srgbClr val="0B7D8F"/>
        </a:solidFill>
        <a:scene3d>
          <a:camera prst="orthographicFront"/>
          <a:lightRig rig="threePt" dir="t"/>
        </a:scene3d>
        <a:sp3d prstMaterial="plastic">
          <a:bevelT w="82550" h="101600"/>
        </a:sp3d>
      </c:spPr>
    </c:title>
    <c:autoTitleDeleted val="0"/>
    <c:plotArea>
      <c:layout>
        <c:manualLayout>
          <c:layoutTarget val="inner"/>
          <c:xMode val="edge"/>
          <c:yMode val="edge"/>
          <c:x val="7.284249496060885E-2"/>
          <c:y val="0.17150215945113689"/>
          <c:w val="0.86554452317325881"/>
          <c:h val="0.71025083788416266"/>
        </c:manualLayout>
      </c:layout>
      <c:lineChart>
        <c:grouping val="standard"/>
        <c:varyColors val="0"/>
        <c:ser>
          <c:idx val="0"/>
          <c:order val="0"/>
          <c:tx>
            <c:strRef>
              <c:f>'3.5.3.2.1 Graf'!$O$23</c:f>
              <c:strCache>
                <c:ptCount val="1"/>
                <c:pt idx="0">
                  <c:v>ELP</c:v>
                </c:pt>
              </c:strCache>
            </c:strRef>
          </c:tx>
          <c:cat>
            <c:strRef>
              <c:f>'3.5.3.2.1 Graf'!$P$22:$AA$22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'3.5.3.2.1 Graf'!$P$23:$AA$23</c:f>
              <c:numCache>
                <c:formatCode>_ * #,##0.00_ ;_ * \-#,##0.00_ ;_ * "-"??_ ;_ @_ </c:formatCode>
                <c:ptCount val="12"/>
                <c:pt idx="0">
                  <c:v>620.06689800000004</c:v>
                </c:pt>
                <c:pt idx="1">
                  <c:v>561.09198700000002</c:v>
                </c:pt>
                <c:pt idx="2">
                  <c:v>508.42331800000005</c:v>
                </c:pt>
                <c:pt idx="3">
                  <c:v>575.02864499999998</c:v>
                </c:pt>
                <c:pt idx="4">
                  <c:v>624.4330030000001</c:v>
                </c:pt>
                <c:pt idx="5">
                  <c:v>602.84424299999989</c:v>
                </c:pt>
                <c:pt idx="6">
                  <c:v>622.61854700000004</c:v>
                </c:pt>
                <c:pt idx="7">
                  <c:v>579.964249</c:v>
                </c:pt>
                <c:pt idx="8">
                  <c:v>536.77286299999992</c:v>
                </c:pt>
                <c:pt idx="9">
                  <c:v>541.18844200000001</c:v>
                </c:pt>
                <c:pt idx="10">
                  <c:v>506.41637700000001</c:v>
                </c:pt>
                <c:pt idx="11">
                  <c:v>476.11719800000003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23-4D03-8687-291879C053AC}"/>
            </c:ext>
          </c:extLst>
        </c:ser>
        <c:ser>
          <c:idx val="1"/>
          <c:order val="1"/>
          <c:tx>
            <c:strRef>
              <c:f>'3.5.3.2.1 Graf'!$O$24</c:f>
              <c:strCache>
                <c:ptCount val="1"/>
                <c:pt idx="0">
                  <c:v>ENEL PERU</c:v>
                </c:pt>
              </c:strCache>
            </c:strRef>
          </c:tx>
          <c:cat>
            <c:strRef>
              <c:f>'3.5.3.2.1 Graf'!$P$22:$AA$22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'3.5.3.2.1 Graf'!$P$24:$AA$24</c:f>
              <c:numCache>
                <c:formatCode>_ * #,##0.00_ ;_ * \-#,##0.00_ ;_ * "-"??_ ;_ @_ </c:formatCode>
                <c:ptCount val="12"/>
                <c:pt idx="0">
                  <c:v>275.98414100000002</c:v>
                </c:pt>
                <c:pt idx="1">
                  <c:v>298.16557000000006</c:v>
                </c:pt>
                <c:pt idx="2">
                  <c:v>352.18200100000001</c:v>
                </c:pt>
                <c:pt idx="3">
                  <c:v>338.21115099999997</c:v>
                </c:pt>
                <c:pt idx="4">
                  <c:v>257.502501</c:v>
                </c:pt>
                <c:pt idx="5">
                  <c:v>244.21835199999998</c:v>
                </c:pt>
                <c:pt idx="6">
                  <c:v>250.83300800000001</c:v>
                </c:pt>
                <c:pt idx="7">
                  <c:v>249.68456400000005</c:v>
                </c:pt>
                <c:pt idx="8">
                  <c:v>234.58855800000001</c:v>
                </c:pt>
                <c:pt idx="9">
                  <c:v>252.127533</c:v>
                </c:pt>
                <c:pt idx="10">
                  <c:v>257.95192599999996</c:v>
                </c:pt>
                <c:pt idx="11">
                  <c:v>262.60535200000004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23-4D03-8687-291879C053AC}"/>
            </c:ext>
          </c:extLst>
        </c:ser>
        <c:ser>
          <c:idx val="2"/>
          <c:order val="2"/>
          <c:tx>
            <c:strRef>
              <c:f>'3.5.3.2.1 Graf'!$O$25</c:f>
              <c:strCache>
                <c:ptCount val="1"/>
                <c:pt idx="0">
                  <c:v>KALLPA</c:v>
                </c:pt>
              </c:strCache>
            </c:strRef>
          </c:tx>
          <c:cat>
            <c:strRef>
              <c:f>'3.5.3.2.1 Graf'!$P$22:$AA$22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'3.5.3.2.1 Graf'!$P$25:$AA$25</c:f>
              <c:numCache>
                <c:formatCode>_ * #,##0.00_ ;_ * \-#,##0.00_ ;_ * "-"??_ ;_ @_ </c:formatCode>
                <c:ptCount val="12"/>
                <c:pt idx="0">
                  <c:v>314.50039100000004</c:v>
                </c:pt>
                <c:pt idx="1">
                  <c:v>268.208011</c:v>
                </c:pt>
                <c:pt idx="2">
                  <c:v>397.32298400000002</c:v>
                </c:pt>
                <c:pt idx="3">
                  <c:v>384.18632400000001</c:v>
                </c:pt>
                <c:pt idx="4">
                  <c:v>265.72431499999999</c:v>
                </c:pt>
                <c:pt idx="5">
                  <c:v>199.03833700000001</c:v>
                </c:pt>
                <c:pt idx="6">
                  <c:v>195.00307100000001</c:v>
                </c:pt>
                <c:pt idx="7">
                  <c:v>179.352801</c:v>
                </c:pt>
                <c:pt idx="8">
                  <c:v>168.58921100000003</c:v>
                </c:pt>
                <c:pt idx="9">
                  <c:v>162.198161</c:v>
                </c:pt>
                <c:pt idx="10">
                  <c:v>139.50619399999999</c:v>
                </c:pt>
                <c:pt idx="11">
                  <c:v>131.826176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3-4D03-8687-291879C053AC}"/>
            </c:ext>
          </c:extLst>
        </c:ser>
        <c:ser>
          <c:idx val="3"/>
          <c:order val="3"/>
          <c:tx>
            <c:strRef>
              <c:f>'3.5.3.2.1 Graf'!$O$26</c:f>
              <c:strCache>
                <c:ptCount val="1"/>
                <c:pt idx="0">
                  <c:v>STATKRAFT </c:v>
                </c:pt>
              </c:strCache>
            </c:strRef>
          </c:tx>
          <c:cat>
            <c:strRef>
              <c:f>'3.5.3.2.1 Graf'!$P$22:$AA$22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'3.5.3.2.1 Graf'!$P$26:$AA$26</c:f>
              <c:numCache>
                <c:formatCode>_ * #,##0.00_ ;_ * \-#,##0.00_ ;_ * "-"??_ ;_ @_ </c:formatCode>
                <c:ptCount val="12"/>
                <c:pt idx="0">
                  <c:v>203.28710000000001</c:v>
                </c:pt>
                <c:pt idx="1">
                  <c:v>243.72024499999998</c:v>
                </c:pt>
                <c:pt idx="2">
                  <c:v>269.611647</c:v>
                </c:pt>
                <c:pt idx="3">
                  <c:v>255.86076200000002</c:v>
                </c:pt>
                <c:pt idx="4">
                  <c:v>210.446214</c:v>
                </c:pt>
                <c:pt idx="5">
                  <c:v>171.90991100000002</c:v>
                </c:pt>
                <c:pt idx="6">
                  <c:v>160.52060599999999</c:v>
                </c:pt>
                <c:pt idx="7">
                  <c:v>154.78046599999999</c:v>
                </c:pt>
                <c:pt idx="8">
                  <c:v>146.82310200000001</c:v>
                </c:pt>
                <c:pt idx="9">
                  <c:v>145.02225900000002</c:v>
                </c:pt>
                <c:pt idx="10">
                  <c:v>133.49257799999998</c:v>
                </c:pt>
                <c:pt idx="11">
                  <c:v>163.59132899999997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23-4D03-8687-291879C053AC}"/>
            </c:ext>
          </c:extLst>
        </c:ser>
        <c:ser>
          <c:idx val="4"/>
          <c:order val="4"/>
          <c:tx>
            <c:strRef>
              <c:f>'3.5.3.2.1 Graf'!$O$27</c:f>
              <c:strCache>
                <c:ptCount val="1"/>
                <c:pt idx="0">
                  <c:v>ORAZUL</c:v>
                </c:pt>
              </c:strCache>
            </c:strRef>
          </c:tx>
          <c:cat>
            <c:strRef>
              <c:f>'3.5.3.2.1 Graf'!$P$22:$AA$22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'3.5.3.2.1 Graf'!$P$27:$AA$27</c:f>
              <c:numCache>
                <c:formatCode>_ * #,##0.00_ ;_ * \-#,##0.00_ ;_ * "-"??_ ;_ @_ </c:formatCode>
                <c:ptCount val="12"/>
                <c:pt idx="0">
                  <c:v>232.04117199999999</c:v>
                </c:pt>
                <c:pt idx="1">
                  <c:v>228.84821599999998</c:v>
                </c:pt>
                <c:pt idx="2">
                  <c:v>232.39762099999999</c:v>
                </c:pt>
                <c:pt idx="3">
                  <c:v>234.68916199999998</c:v>
                </c:pt>
                <c:pt idx="4">
                  <c:v>211.23751999999996</c:v>
                </c:pt>
                <c:pt idx="5">
                  <c:v>151.09470800000003</c:v>
                </c:pt>
                <c:pt idx="6">
                  <c:v>92.64098700000001</c:v>
                </c:pt>
                <c:pt idx="7">
                  <c:v>92.320248000000007</c:v>
                </c:pt>
                <c:pt idx="8">
                  <c:v>108.275203</c:v>
                </c:pt>
                <c:pt idx="9">
                  <c:v>139.00109600000002</c:v>
                </c:pt>
                <c:pt idx="10">
                  <c:v>130.20637099999999</c:v>
                </c:pt>
                <c:pt idx="11">
                  <c:v>168.41626400000001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23-4D03-8687-291879C053AC}"/>
            </c:ext>
          </c:extLst>
        </c:ser>
        <c:ser>
          <c:idx val="5"/>
          <c:order val="5"/>
          <c:tx>
            <c:strRef>
              <c:f>'3.5.3.2.1 Graf'!$O$28</c:f>
              <c:strCache>
                <c:ptCount val="1"/>
                <c:pt idx="0">
                  <c:v>EGEHUALLAGA</c:v>
                </c:pt>
              </c:strCache>
            </c:strRef>
          </c:tx>
          <c:cat>
            <c:strRef>
              <c:f>'3.5.3.2.1 Graf'!$P$22:$AA$22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'3.5.3.2.1 Graf'!$P$28:$AA$28</c:f>
              <c:numCache>
                <c:formatCode>_ * #,##0.00_ ;_ * \-#,##0.00_ ;_ * "-"??_ ;_ @_ </c:formatCode>
                <c:ptCount val="12"/>
                <c:pt idx="0">
                  <c:v>227.27775</c:v>
                </c:pt>
                <c:pt idx="1">
                  <c:v>290.229285</c:v>
                </c:pt>
                <c:pt idx="2">
                  <c:v>278.89322700000002</c:v>
                </c:pt>
                <c:pt idx="3">
                  <c:v>250.25017600000001</c:v>
                </c:pt>
                <c:pt idx="4">
                  <c:v>155.89435900000001</c:v>
                </c:pt>
                <c:pt idx="5">
                  <c:v>97.532173</c:v>
                </c:pt>
                <c:pt idx="6">
                  <c:v>63.26824899999999</c:v>
                </c:pt>
                <c:pt idx="7">
                  <c:v>59.560775999999997</c:v>
                </c:pt>
                <c:pt idx="8">
                  <c:v>45.402496999999997</c:v>
                </c:pt>
                <c:pt idx="9">
                  <c:v>73.730849000000006</c:v>
                </c:pt>
                <c:pt idx="10">
                  <c:v>52.557837000000006</c:v>
                </c:pt>
                <c:pt idx="11">
                  <c:v>101.324597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223-4D03-8687-291879C05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765184"/>
        <c:axId val="152766720"/>
      </c:lineChart>
      <c:catAx>
        <c:axId val="15276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PE"/>
          </a:p>
        </c:txPr>
        <c:crossAx val="152766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766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MX" sz="1200">
                    <a:latin typeface="Arial" panose="020B0604020202020204" pitchFamily="34" charset="0"/>
                    <a:cs typeface="Arial" panose="020B0604020202020204" pitchFamily="34" charset="0"/>
                  </a:rPr>
                  <a:t>GW.h</a:t>
                </a:r>
              </a:p>
            </c:rich>
          </c:tx>
          <c:layout>
            <c:manualLayout>
              <c:xMode val="edge"/>
              <c:yMode val="edge"/>
              <c:x val="1.5771750226426129E-3"/>
              <c:y val="0.513889865437220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PE"/>
          </a:p>
        </c:txPr>
        <c:crossAx val="152765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4006478006001657E-2"/>
          <c:y val="0.930043731862913"/>
          <c:w val="0.92453766511118229"/>
          <c:h val="6.7815818816604825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 alignWithMargins="0"/>
    <c:pageMargins b="0.59055118110236227" l="0.78740157480314965" r="0.59055118110236227" t="0.59055118110236227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t>PRODUCCIÓN DE ENERGÍA ELÉCTRICA 2002, POR ORIGEN</a:t>
            </a:r>
          </a:p>
        </c:rich>
      </c:tx>
      <c:overlay val="0"/>
      <c:spPr>
        <a:solidFill>
          <a:srgbClr val="333399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36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A6CAF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D0E-458E-B479-EB4F419579BC}"/>
              </c:ext>
            </c:extLst>
          </c:dPt>
          <c:cat>
            <c:numLit>
              <c:formatCode>General</c:formatCode>
              <c:ptCount val="3"/>
              <c:pt idx="0">
                <c:v>#N/A</c:v>
              </c:pt>
              <c:pt idx="1">
                <c:v>#N/A</c:v>
              </c:pt>
              <c:pt idx="2">
                <c:v>#N/A</c:v>
              </c:pt>
            </c:numLit>
          </c:cat>
          <c:val>
            <c:numLit>
              <c:formatCode>General</c:formatCode>
              <c:ptCount val="3"/>
              <c:pt idx="0">
                <c:v>#N/A</c:v>
              </c:pt>
              <c:pt idx="1">
                <c:v>#N/A</c:v>
              </c:pt>
              <c:pt idx="2">
                <c:v>#N/A</c:v>
              </c:pt>
            </c:numLit>
          </c:val>
          <c:extLst>
            <c:ext xmlns:c16="http://schemas.microsoft.com/office/drawing/2014/chart" uri="{C3380CC4-5D6E-409C-BE32-E72D297353CC}">
              <c16:uniqueId val="{00000002-1D0E-458E-B479-EB4F41957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016832"/>
        <c:axId val="49018752"/>
        <c:axId val="0"/>
      </c:bar3DChart>
      <c:catAx>
        <c:axId val="4901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TOTAL : 21 982 GW.h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901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018752"/>
        <c:scaling>
          <c:orientation val="minMax"/>
          <c:max val="1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GW.h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9016832"/>
        <c:crosses val="autoZero"/>
        <c:crossBetween val="between"/>
        <c:majorUnit val="3000"/>
        <c:min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 rtl="0">
              <a:defRPr lang="es-MX" sz="1200" b="1" i="0" u="none" strike="noStrike" kern="120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sz="1200" b="1" i="0" u="none" strike="noStrike" kern="120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PRODUCCIÓN MENSUAL  DE ENERGÍA ELÉCTRICA  - ORIGEN TÉRMICO
EMPRESAS REPRESENTATIVAS DEL MERCADO ELÉCTRICO</a:t>
            </a:r>
          </a:p>
        </c:rich>
      </c:tx>
      <c:layout>
        <c:manualLayout>
          <c:xMode val="edge"/>
          <c:yMode val="edge"/>
          <c:x val="0.26323985028096497"/>
          <c:y val="2.587725484393754E-2"/>
        </c:manualLayout>
      </c:layout>
      <c:overlay val="0"/>
      <c:spPr>
        <a:solidFill>
          <a:srgbClr val="0B7D8F"/>
        </a:solidFill>
        <a:effectLst>
          <a:outerShdw blurRad="50800" dist="38100" algn="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lastic">
          <a:bevelT w="82550" h="63500"/>
        </a:sp3d>
      </c:spPr>
    </c:title>
    <c:autoTitleDeleted val="0"/>
    <c:plotArea>
      <c:layout>
        <c:manualLayout>
          <c:layoutTarget val="inner"/>
          <c:xMode val="edge"/>
          <c:yMode val="edge"/>
          <c:x val="7.532829079570974E-2"/>
          <c:y val="0.14313969108344463"/>
          <c:w val="0.88942669957870124"/>
          <c:h val="0.71911773349756292"/>
        </c:manualLayout>
      </c:layout>
      <c:lineChart>
        <c:grouping val="standard"/>
        <c:varyColors val="0"/>
        <c:ser>
          <c:idx val="0"/>
          <c:order val="0"/>
          <c:tx>
            <c:strRef>
              <c:f>'3.5.3.2.1 Graf'!$O$57</c:f>
              <c:strCache>
                <c:ptCount val="1"/>
                <c:pt idx="0">
                  <c:v>KALLPA</c:v>
                </c:pt>
              </c:strCache>
            </c:strRef>
          </c:tx>
          <c:cat>
            <c:strRef>
              <c:f>'3.5.3.2.1 Graf'!$P$56:$AA$56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'3.5.3.2.1 Graf'!$P$57:$AA$57</c:f>
              <c:numCache>
                <c:formatCode>_ * #,##0.00_ ;_ * \-#,##0.00_ ;_ * "-"??_ ;_ @_ </c:formatCode>
                <c:ptCount val="12"/>
                <c:pt idx="0">
                  <c:v>474.34199599999999</c:v>
                </c:pt>
                <c:pt idx="1">
                  <c:v>475.17311699999993</c:v>
                </c:pt>
                <c:pt idx="2">
                  <c:v>347.91860299999996</c:v>
                </c:pt>
                <c:pt idx="3">
                  <c:v>292.208144</c:v>
                </c:pt>
                <c:pt idx="4">
                  <c:v>475.337243</c:v>
                </c:pt>
                <c:pt idx="5">
                  <c:v>569.83710199999996</c:v>
                </c:pt>
                <c:pt idx="6">
                  <c:v>706.880269</c:v>
                </c:pt>
                <c:pt idx="7">
                  <c:v>843.40093600000012</c:v>
                </c:pt>
                <c:pt idx="8">
                  <c:v>782.81506000000002</c:v>
                </c:pt>
                <c:pt idx="9">
                  <c:v>866.64023699999996</c:v>
                </c:pt>
                <c:pt idx="10">
                  <c:v>836.32431600000007</c:v>
                </c:pt>
                <c:pt idx="11">
                  <c:v>828.54290199999991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B8-4851-A1E0-B91FA4F19212}"/>
            </c:ext>
          </c:extLst>
        </c:ser>
        <c:ser>
          <c:idx val="1"/>
          <c:order val="1"/>
          <c:tx>
            <c:strRef>
              <c:f>'3.5.3.2.1 Graf'!$O$58</c:f>
              <c:strCache>
                <c:ptCount val="1"/>
                <c:pt idx="0">
                  <c:v>ENGIE PERU</c:v>
                </c:pt>
              </c:strCache>
            </c:strRef>
          </c:tx>
          <c:cat>
            <c:strRef>
              <c:f>'3.5.3.2.1 Graf'!$P$56:$AA$56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'3.5.3.2.1 Graf'!$P$58:$AA$58</c:f>
              <c:numCache>
                <c:formatCode>_ * #,##0.00_ ;_ * \-#,##0.00_ ;_ * "-"??_ ;_ @_ </c:formatCode>
                <c:ptCount val="12"/>
                <c:pt idx="0">
                  <c:v>307.402129</c:v>
                </c:pt>
                <c:pt idx="1">
                  <c:v>69.12530799999999</c:v>
                </c:pt>
                <c:pt idx="2">
                  <c:v>131.787892</c:v>
                </c:pt>
                <c:pt idx="3">
                  <c:v>280.94089300000002</c:v>
                </c:pt>
                <c:pt idx="4">
                  <c:v>429.27767900000003</c:v>
                </c:pt>
                <c:pt idx="5">
                  <c:v>534.89003100000002</c:v>
                </c:pt>
                <c:pt idx="6">
                  <c:v>635.65509599999984</c:v>
                </c:pt>
                <c:pt idx="7">
                  <c:v>590.17568299999994</c:v>
                </c:pt>
                <c:pt idx="8">
                  <c:v>626.79545199999995</c:v>
                </c:pt>
                <c:pt idx="9">
                  <c:v>618.15337199999999</c:v>
                </c:pt>
                <c:pt idx="10">
                  <c:v>765.13755700000002</c:v>
                </c:pt>
                <c:pt idx="11">
                  <c:v>763.77643799999998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B8-4851-A1E0-B91FA4F19212}"/>
            </c:ext>
          </c:extLst>
        </c:ser>
        <c:ser>
          <c:idx val="2"/>
          <c:order val="2"/>
          <c:tx>
            <c:strRef>
              <c:f>'3.5.3.2.1 Graf'!$O$59</c:f>
              <c:strCache>
                <c:ptCount val="1"/>
                <c:pt idx="0">
                  <c:v>FÉNIX POWER</c:v>
                </c:pt>
              </c:strCache>
            </c:strRef>
          </c:tx>
          <c:cat>
            <c:strRef>
              <c:f>'3.5.3.2.1 Graf'!$P$56:$AA$56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'3.5.3.2.1 Graf'!$P$59:$AA$59</c:f>
              <c:numCache>
                <c:formatCode>_ * #,##0.00_ ;_ * \-#,##0.00_ ;_ * "-"??_ ;_ @_ </c:formatCode>
                <c:ptCount val="12"/>
                <c:pt idx="0">
                  <c:v>361.14856199999997</c:v>
                </c:pt>
                <c:pt idx="1">
                  <c:v>323.40601700000002</c:v>
                </c:pt>
                <c:pt idx="2">
                  <c:v>342.73902399999997</c:v>
                </c:pt>
                <c:pt idx="3">
                  <c:v>154.409459</c:v>
                </c:pt>
                <c:pt idx="4">
                  <c:v>378.17861299999998</c:v>
                </c:pt>
                <c:pt idx="5">
                  <c:v>386.31228299999998</c:v>
                </c:pt>
                <c:pt idx="6">
                  <c:v>386.13993900000003</c:v>
                </c:pt>
                <c:pt idx="7">
                  <c:v>396.30538899999999</c:v>
                </c:pt>
                <c:pt idx="8">
                  <c:v>390.43313599999999</c:v>
                </c:pt>
                <c:pt idx="9">
                  <c:v>400.86216099999996</c:v>
                </c:pt>
                <c:pt idx="10">
                  <c:v>396.48611099999999</c:v>
                </c:pt>
                <c:pt idx="11">
                  <c:v>404.85676999999998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B8-4851-A1E0-B91FA4F19212}"/>
            </c:ext>
          </c:extLst>
        </c:ser>
        <c:ser>
          <c:idx val="4"/>
          <c:order val="3"/>
          <c:tx>
            <c:strRef>
              <c:f>'3.5.3.2.1 Graf'!$O$60</c:f>
              <c:strCache>
                <c:ptCount val="1"/>
                <c:pt idx="0">
                  <c:v>ENEL PERU</c:v>
                </c:pt>
              </c:strCache>
            </c:strRef>
          </c:tx>
          <c:cat>
            <c:strRef>
              <c:f>'3.5.3.2.1 Graf'!$P$56:$AA$56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'3.5.3.2.1 Graf'!$P$60:$AA$60</c:f>
              <c:numCache>
                <c:formatCode>_ * #,##0.00_ ;_ * \-#,##0.00_ ;_ * "-"??_ ;_ @_ </c:formatCode>
                <c:ptCount val="12"/>
                <c:pt idx="0">
                  <c:v>188.596069</c:v>
                </c:pt>
                <c:pt idx="1">
                  <c:v>158.236414</c:v>
                </c:pt>
                <c:pt idx="2">
                  <c:v>297.180204</c:v>
                </c:pt>
                <c:pt idx="3">
                  <c:v>155.402781</c:v>
                </c:pt>
                <c:pt idx="4">
                  <c:v>322.73714200000001</c:v>
                </c:pt>
                <c:pt idx="5">
                  <c:v>366.542643</c:v>
                </c:pt>
                <c:pt idx="6">
                  <c:v>378.75479200000007</c:v>
                </c:pt>
                <c:pt idx="7">
                  <c:v>336.24984000000001</c:v>
                </c:pt>
                <c:pt idx="8">
                  <c:v>363.93314800000002</c:v>
                </c:pt>
                <c:pt idx="9">
                  <c:v>388.54760099999999</c:v>
                </c:pt>
                <c:pt idx="10">
                  <c:v>451.81543399999998</c:v>
                </c:pt>
                <c:pt idx="11">
                  <c:v>411.71448399999997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B8-4851-A1E0-B91FA4F19212}"/>
            </c:ext>
          </c:extLst>
        </c:ser>
        <c:ser>
          <c:idx val="3"/>
          <c:order val="4"/>
          <c:tx>
            <c:strRef>
              <c:f>'3.5.3.2.1 Graf'!$O$61</c:f>
              <c:strCache>
                <c:ptCount val="1"/>
                <c:pt idx="0">
                  <c:v>TERMOCHILCA</c:v>
                </c:pt>
              </c:strCache>
            </c:strRef>
          </c:tx>
          <c:cat>
            <c:strRef>
              <c:f>'3.5.3.2.1 Graf'!$P$56:$AA$56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'3.5.3.2.1 Graf'!$P$61:$AA$61</c:f>
              <c:numCache>
                <c:formatCode>_ * #,##0.00_ ;_ * \-#,##0.00_ ;_ * "-"??_ ;_ @_ </c:formatCode>
                <c:ptCount val="12"/>
                <c:pt idx="0">
                  <c:v>118.17244599999999</c:v>
                </c:pt>
                <c:pt idx="1">
                  <c:v>129.95889200000002</c:v>
                </c:pt>
                <c:pt idx="2">
                  <c:v>111.168992</c:v>
                </c:pt>
                <c:pt idx="3">
                  <c:v>104.291104</c:v>
                </c:pt>
                <c:pt idx="4">
                  <c:v>31.047562000000003</c:v>
                </c:pt>
                <c:pt idx="5">
                  <c:v>135.53845800000002</c:v>
                </c:pt>
                <c:pt idx="6">
                  <c:v>203.61788000000001</c:v>
                </c:pt>
                <c:pt idx="7">
                  <c:v>181.908447</c:v>
                </c:pt>
                <c:pt idx="8">
                  <c:v>199.60010999999997</c:v>
                </c:pt>
                <c:pt idx="9">
                  <c:v>191.88454099999998</c:v>
                </c:pt>
                <c:pt idx="10">
                  <c:v>183.41579999999999</c:v>
                </c:pt>
                <c:pt idx="11">
                  <c:v>124.83126900000001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5B8-4851-A1E0-B91FA4F19212}"/>
            </c:ext>
          </c:extLst>
        </c:ser>
        <c:ser>
          <c:idx val="5"/>
          <c:order val="5"/>
          <c:tx>
            <c:strRef>
              <c:f>'3.5.3.2.1 Graf'!$O$62</c:f>
              <c:strCache>
                <c:ptCount val="1"/>
                <c:pt idx="0">
                  <c:v>ENEL PIURA</c:v>
                </c:pt>
              </c:strCache>
            </c:strRef>
          </c:tx>
          <c:cat>
            <c:strRef>
              <c:f>'3.5.3.2.1 Graf'!$P$56:$AA$56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'3.5.3.2.1 Graf'!$P$62:$AA$62</c:f>
              <c:numCache>
                <c:formatCode>_ * #,##0.00_ ;_ * \-#,##0.00_ ;_ * "-"??_ ;_ @_ </c:formatCode>
                <c:ptCount val="12"/>
                <c:pt idx="0">
                  <c:v>56.696509999999996</c:v>
                </c:pt>
                <c:pt idx="1">
                  <c:v>29.031293999999995</c:v>
                </c:pt>
                <c:pt idx="2">
                  <c:v>31.780192</c:v>
                </c:pt>
                <c:pt idx="3">
                  <c:v>47.571714999999998</c:v>
                </c:pt>
                <c:pt idx="4">
                  <c:v>62.75949</c:v>
                </c:pt>
                <c:pt idx="5">
                  <c:v>58.959846000000006</c:v>
                </c:pt>
                <c:pt idx="6">
                  <c:v>61.934746000000004</c:v>
                </c:pt>
                <c:pt idx="7">
                  <c:v>65.878715</c:v>
                </c:pt>
                <c:pt idx="8">
                  <c:v>65.371779000000004</c:v>
                </c:pt>
                <c:pt idx="9">
                  <c:v>67.968324999999993</c:v>
                </c:pt>
                <c:pt idx="10">
                  <c:v>69.135725000000008</c:v>
                </c:pt>
                <c:pt idx="11">
                  <c:v>66.752559999999988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5B8-4851-A1E0-B91FA4F19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5584"/>
        <c:axId val="152837120"/>
      </c:lineChart>
      <c:catAx>
        <c:axId val="15283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PE"/>
          </a:p>
        </c:txPr>
        <c:crossAx val="15283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837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MX" sz="1200">
                    <a:latin typeface="Arial" panose="020B0604020202020204" pitchFamily="34" charset="0"/>
                    <a:cs typeface="Arial" panose="020B0604020202020204" pitchFamily="34" charset="0"/>
                  </a:rPr>
                  <a:t>GW.h</a:t>
                </a:r>
              </a:p>
            </c:rich>
          </c:tx>
          <c:layout>
            <c:manualLayout>
              <c:xMode val="edge"/>
              <c:yMode val="edge"/>
              <c:x val="1.1166591632231857E-2"/>
              <c:y val="0.4517906568425249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PE"/>
          </a:p>
        </c:txPr>
        <c:crossAx val="152835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6432687996423623E-2"/>
          <c:y val="0.93110628934193074"/>
          <c:w val="0.83845942149319852"/>
          <c:h val="5.7553930019102695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 alignWithMargins="0"/>
    <c:pageMargins b="0.78740157480314965" l="0.74803149606299213" r="0.74803149606299213" t="0.78740157480314965" header="0" footer="0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12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PRODUCCIÓN MENSUAL  DE ENERGÍA ELÉCTRICA  </a:t>
            </a:r>
          </a:p>
          <a:p>
            <a:pPr>
              <a:defRPr sz="12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12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ORIGEN  -  RECURSOS ENERGÉTICOS RENOVABLES   ( RER*)</a:t>
            </a:r>
          </a:p>
        </c:rich>
      </c:tx>
      <c:layout>
        <c:manualLayout>
          <c:xMode val="edge"/>
          <c:yMode val="edge"/>
          <c:x val="0.27846597585814864"/>
          <c:y val="3.9249894496357463E-2"/>
        </c:manualLayout>
      </c:layout>
      <c:overlay val="0"/>
      <c:spPr>
        <a:solidFill>
          <a:srgbClr val="0B7D8F"/>
        </a:solidFill>
        <a:effectLst>
          <a:outerShdw blurRad="50800" dist="38100" algn="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lastic">
          <a:bevelT w="88900" h="114300"/>
        </a:sp3d>
      </c:spPr>
    </c:title>
    <c:autoTitleDeleted val="0"/>
    <c:plotArea>
      <c:layout>
        <c:manualLayout>
          <c:layoutTarget val="inner"/>
          <c:xMode val="edge"/>
          <c:yMode val="edge"/>
          <c:x val="7.532829079570974E-2"/>
          <c:y val="0.18705052398069005"/>
          <c:w val="0.88942669957870124"/>
          <c:h val="0.60791420293724263"/>
        </c:manualLayout>
      </c:layout>
      <c:lineChart>
        <c:grouping val="standard"/>
        <c:varyColors val="0"/>
        <c:ser>
          <c:idx val="0"/>
          <c:order val="0"/>
          <c:tx>
            <c:strRef>
              <c:f>'3.5.3.2.1 Graf'!$O$100</c:f>
              <c:strCache>
                <c:ptCount val="1"/>
                <c:pt idx="0">
                  <c:v>Mini Hidro &lt; 20 MW</c:v>
                </c:pt>
              </c:strCache>
            </c:strRef>
          </c:tx>
          <c:marker>
            <c:spPr>
              <a:solidFill>
                <a:schemeClr val="accent1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 prstMaterial="plastic"/>
            </c:spPr>
          </c:marker>
          <c:cat>
            <c:strRef>
              <c:f>'3.5.3.2.1 Graf'!$P$99:$AA$99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'3.5.3.2.1 Graf'!$P$100:$AA$100</c:f>
              <c:numCache>
                <c:formatCode>_ * #,##0.00_ ;_ * \-#,##0.00_ ;_ * "-"??_ ;_ @_ </c:formatCode>
                <c:ptCount val="12"/>
                <c:pt idx="0">
                  <c:v>259.05117699999994</c:v>
                </c:pt>
                <c:pt idx="1">
                  <c:v>254.22266199999996</c:v>
                </c:pt>
                <c:pt idx="2">
                  <c:v>286.82224500000001</c:v>
                </c:pt>
                <c:pt idx="3">
                  <c:v>261.58145029250005</c:v>
                </c:pt>
                <c:pt idx="4">
                  <c:v>215.96050565499999</c:v>
                </c:pt>
                <c:pt idx="5">
                  <c:v>177.49759251249998</c:v>
                </c:pt>
                <c:pt idx="6">
                  <c:v>141.50221962000003</c:v>
                </c:pt>
                <c:pt idx="7">
                  <c:v>137.38099879500001</c:v>
                </c:pt>
                <c:pt idx="8">
                  <c:v>133.17993773750004</c:v>
                </c:pt>
                <c:pt idx="9">
                  <c:v>159.7911338975</c:v>
                </c:pt>
                <c:pt idx="10">
                  <c:v>131.11752679999998</c:v>
                </c:pt>
                <c:pt idx="11">
                  <c:v>183.35228163000005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F8-482C-996C-F50F7371875F}"/>
            </c:ext>
          </c:extLst>
        </c:ser>
        <c:ser>
          <c:idx val="1"/>
          <c:order val="1"/>
          <c:tx>
            <c:strRef>
              <c:f>'3.5.3.2.1 Graf'!$O$101</c:f>
              <c:strCache>
                <c:ptCount val="1"/>
                <c:pt idx="0">
                  <c:v>Bagazo y Biogas</c:v>
                </c:pt>
              </c:strCache>
            </c:strRef>
          </c:tx>
          <c:spPr>
            <a:ln w="31750" cap="rnd"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chemeClr val="accent6">
                  <a:lumMod val="75000"/>
                </a:schemeClr>
              </a:solidFill>
              <a:ln w="12700">
                <a:noFill/>
              </a:ln>
              <a:scene3d>
                <a:camera prst="orthographicFront"/>
                <a:lightRig rig="threePt" dir="t"/>
              </a:scene3d>
              <a:sp3d prstMaterial="plastic">
                <a:bevelT w="31750"/>
              </a:sp3d>
            </c:spPr>
          </c:marker>
          <c:cat>
            <c:strRef>
              <c:f>'3.5.3.2.1 Graf'!$P$99:$AA$99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'3.5.3.2.1 Graf'!$P$101:$AA$101</c:f>
              <c:numCache>
                <c:formatCode>_ * #,##0.00_ ;_ * \-#,##0.00_ ;_ * "-"??_ ;_ @_ </c:formatCode>
                <c:ptCount val="12"/>
                <c:pt idx="0">
                  <c:v>27.845855</c:v>
                </c:pt>
                <c:pt idx="1">
                  <c:v>20.139289000000002</c:v>
                </c:pt>
                <c:pt idx="2">
                  <c:v>22.338741999999996</c:v>
                </c:pt>
                <c:pt idx="3">
                  <c:v>16.234738</c:v>
                </c:pt>
                <c:pt idx="4">
                  <c:v>24.620384000000001</c:v>
                </c:pt>
                <c:pt idx="5">
                  <c:v>28.888400999999995</c:v>
                </c:pt>
                <c:pt idx="6">
                  <c:v>34.946843999999999</c:v>
                </c:pt>
                <c:pt idx="7">
                  <c:v>40.968821999999996</c:v>
                </c:pt>
                <c:pt idx="8">
                  <c:v>36.199030999999998</c:v>
                </c:pt>
                <c:pt idx="9">
                  <c:v>32.381135999999998</c:v>
                </c:pt>
                <c:pt idx="10">
                  <c:v>37.197006999999999</c:v>
                </c:pt>
                <c:pt idx="11">
                  <c:v>33.305484999999997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F8-482C-996C-F50F7371875F}"/>
            </c:ext>
          </c:extLst>
        </c:ser>
        <c:ser>
          <c:idx val="2"/>
          <c:order val="2"/>
          <c:tx>
            <c:strRef>
              <c:f>'3.5.3.2.1 Graf'!$O$102</c:f>
              <c:strCache>
                <c:ptCount val="1"/>
                <c:pt idx="0">
                  <c:v>Solar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</c:spPr>
          </c:marker>
          <c:cat>
            <c:strRef>
              <c:f>'3.5.3.2.1 Graf'!$P$99:$AA$99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'3.5.3.2.1 Graf'!$P$102:$AA$102</c:f>
              <c:numCache>
                <c:formatCode>_ * #,##0.00_ ;_ * \-#,##0.00_ ;_ * "-"??_ ;_ @_ </c:formatCode>
                <c:ptCount val="12"/>
                <c:pt idx="0">
                  <c:v>71.805112000000022</c:v>
                </c:pt>
                <c:pt idx="1">
                  <c:v>63.155098000000002</c:v>
                </c:pt>
                <c:pt idx="2">
                  <c:v>63.614708999999998</c:v>
                </c:pt>
                <c:pt idx="3">
                  <c:v>64.086894000000015</c:v>
                </c:pt>
                <c:pt idx="4">
                  <c:v>62.225194999999999</c:v>
                </c:pt>
                <c:pt idx="5">
                  <c:v>55.028388000000007</c:v>
                </c:pt>
                <c:pt idx="6">
                  <c:v>58.958443000000003</c:v>
                </c:pt>
                <c:pt idx="7">
                  <c:v>67.437079000000011</c:v>
                </c:pt>
                <c:pt idx="8">
                  <c:v>74.914901999999998</c:v>
                </c:pt>
                <c:pt idx="9">
                  <c:v>85.043437999999981</c:v>
                </c:pt>
                <c:pt idx="10">
                  <c:v>81.766564000000002</c:v>
                </c:pt>
                <c:pt idx="11">
                  <c:v>72.682131000000012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F8-482C-996C-F50F7371875F}"/>
            </c:ext>
          </c:extLst>
        </c:ser>
        <c:ser>
          <c:idx val="4"/>
          <c:order val="3"/>
          <c:tx>
            <c:strRef>
              <c:f>'3.5.3.2.1 Graf'!$O$103</c:f>
              <c:strCache>
                <c:ptCount val="1"/>
                <c:pt idx="0">
                  <c:v>Eólica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cat>
            <c:strRef>
              <c:f>'3.5.3.2.1 Graf'!$P$99:$AA$99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'3.5.3.2.1 Graf'!$P$103:$AA$103</c:f>
              <c:numCache>
                <c:formatCode>_ * #,##0.00_ ;_ * \-#,##0.00_ ;_ * "-"??_ ;_ @_ </c:formatCode>
                <c:ptCount val="12"/>
                <c:pt idx="0">
                  <c:v>150.45009599999997</c:v>
                </c:pt>
                <c:pt idx="1">
                  <c:v>126.18754200000001</c:v>
                </c:pt>
                <c:pt idx="2">
                  <c:v>136.361918</c:v>
                </c:pt>
                <c:pt idx="3">
                  <c:v>182.94131899999996</c:v>
                </c:pt>
                <c:pt idx="4">
                  <c:v>171.823396</c:v>
                </c:pt>
                <c:pt idx="5">
                  <c:v>155.85302800000002</c:v>
                </c:pt>
                <c:pt idx="6">
                  <c:v>172.69453000000004</c:v>
                </c:pt>
                <c:pt idx="7">
                  <c:v>175.79280900000001</c:v>
                </c:pt>
                <c:pt idx="8">
                  <c:v>202.50083899999996</c:v>
                </c:pt>
                <c:pt idx="9">
                  <c:v>188.40689900000001</c:v>
                </c:pt>
                <c:pt idx="10">
                  <c:v>131.161295</c:v>
                </c:pt>
                <c:pt idx="11">
                  <c:v>136.469222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F8-482C-996C-F50F73718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78080"/>
        <c:axId val="152880256"/>
      </c:lineChart>
      <c:catAx>
        <c:axId val="15287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PE"/>
          </a:p>
        </c:txPr>
        <c:crossAx val="15288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880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PE" sz="1200">
                    <a:latin typeface="Arial" panose="020B0604020202020204" pitchFamily="34" charset="0"/>
                    <a:cs typeface="Arial" panose="020B0604020202020204" pitchFamily="34" charset="0"/>
                  </a:rPr>
                  <a:t>GW.h</a:t>
                </a:r>
              </a:p>
            </c:rich>
          </c:tx>
          <c:layout>
            <c:manualLayout>
              <c:xMode val="edge"/>
              <c:yMode val="edge"/>
              <c:x val="1.3724188265597091E-2"/>
              <c:y val="0.4550363023687383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PE"/>
          </a:p>
        </c:txPr>
        <c:crossAx val="152878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83491930970093"/>
          <c:y val="0.91601078953662429"/>
          <c:w val="0.67933679738598107"/>
          <c:h val="5.7553972231387251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 rtl="0">
              <a:defRPr lang="es-PE" sz="1350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350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PRODUCCIÓN MENSUAL DE ENERGÍA ELÉCTRICA - ORIGEN TÉRMICO
EMPRESAS REPRESENTATIVAS - USO PROPIO</a:t>
            </a:r>
          </a:p>
        </c:rich>
      </c:tx>
      <c:layout>
        <c:manualLayout>
          <c:xMode val="edge"/>
          <c:yMode val="edge"/>
          <c:x val="0.25314133081194523"/>
          <c:y val="2.1514880610723909E-2"/>
        </c:manualLayout>
      </c:layout>
      <c:overlay val="0"/>
      <c:spPr>
        <a:solidFill>
          <a:srgbClr val="0B7D8F"/>
        </a:solidFill>
        <a:effectLst>
          <a:outerShdw blurRad="50800" dist="38100" algn="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lastic">
          <a:bevelT w="69850" h="101600"/>
        </a:sp3d>
      </c:spPr>
    </c:title>
    <c:autoTitleDeleted val="0"/>
    <c:plotArea>
      <c:layout>
        <c:manualLayout>
          <c:layoutTarget val="inner"/>
          <c:xMode val="edge"/>
          <c:yMode val="edge"/>
          <c:x val="5.9558173066549841E-2"/>
          <c:y val="0.11952881603932561"/>
          <c:w val="0.91066367850143948"/>
          <c:h val="0.73737494965105099"/>
        </c:manualLayout>
      </c:layout>
      <c:lineChart>
        <c:grouping val="standard"/>
        <c:varyColors val="0"/>
        <c:ser>
          <c:idx val="0"/>
          <c:order val="0"/>
          <c:tx>
            <c:strRef>
              <c:f>'3.5.3.2.2 Graf'!$S$55</c:f>
              <c:strCache>
                <c:ptCount val="1"/>
                <c:pt idx="0">
                  <c:v>PLUSPETROL CORPORATION</c:v>
                </c:pt>
              </c:strCache>
            </c:strRef>
          </c:tx>
          <c:cat>
            <c:strRef>
              <c:f>'3.5.3.2.2 Graf'!$T$54:$AE$54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'3.5.3.2.2 Graf'!$T$55:$AE$55</c:f>
              <c:numCache>
                <c:formatCode>#,##0.00</c:formatCode>
                <c:ptCount val="12"/>
                <c:pt idx="0">
                  <c:v>15.726122</c:v>
                </c:pt>
                <c:pt idx="1">
                  <c:v>14.347518999999998</c:v>
                </c:pt>
                <c:pt idx="2">
                  <c:v>16.135280999999999</c:v>
                </c:pt>
                <c:pt idx="3">
                  <c:v>15.3682</c:v>
                </c:pt>
                <c:pt idx="4">
                  <c:v>15.452605999999999</c:v>
                </c:pt>
                <c:pt idx="5">
                  <c:v>14.836603</c:v>
                </c:pt>
                <c:pt idx="6">
                  <c:v>13.626068</c:v>
                </c:pt>
                <c:pt idx="7">
                  <c:v>12.076385</c:v>
                </c:pt>
                <c:pt idx="8">
                  <c:v>12.031962</c:v>
                </c:pt>
                <c:pt idx="9">
                  <c:v>14.659510999999998</c:v>
                </c:pt>
                <c:pt idx="10">
                  <c:v>14.394488000000001</c:v>
                </c:pt>
                <c:pt idx="11">
                  <c:v>15.211936999999999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41-400A-ABA8-47D0310D556A}"/>
            </c:ext>
          </c:extLst>
        </c:ser>
        <c:ser>
          <c:idx val="1"/>
          <c:order val="1"/>
          <c:tx>
            <c:strRef>
              <c:f>'3.5.3.2.2 Graf'!$S$56</c:f>
              <c:strCache>
                <c:ptCount val="1"/>
                <c:pt idx="0">
                  <c:v>PERÚ LNG</c:v>
                </c:pt>
              </c:strCache>
            </c:strRef>
          </c:tx>
          <c:cat>
            <c:strRef>
              <c:f>'3.5.3.2.2 Graf'!$T$54:$AE$54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'3.5.3.2.2 Graf'!$T$56:$AE$56</c:f>
              <c:numCache>
                <c:formatCode>#,##0.00</c:formatCode>
                <c:ptCount val="12"/>
                <c:pt idx="0">
                  <c:v>26.007999999999999</c:v>
                </c:pt>
                <c:pt idx="1">
                  <c:v>22.781380000000002</c:v>
                </c:pt>
                <c:pt idx="2">
                  <c:v>19.171720000000001</c:v>
                </c:pt>
                <c:pt idx="3">
                  <c:v>19.152060000000002</c:v>
                </c:pt>
                <c:pt idx="4">
                  <c:v>14.186999999999999</c:v>
                </c:pt>
                <c:pt idx="5">
                  <c:v>17.612279999999998</c:v>
                </c:pt>
                <c:pt idx="6">
                  <c:v>4.5810300000000002</c:v>
                </c:pt>
                <c:pt idx="7">
                  <c:v>7.0446299999999997</c:v>
                </c:pt>
                <c:pt idx="8">
                  <c:v>7.9550000000000001</c:v>
                </c:pt>
                <c:pt idx="9">
                  <c:v>10.36013</c:v>
                </c:pt>
                <c:pt idx="10">
                  <c:v>10.817500000000001</c:v>
                </c:pt>
                <c:pt idx="11">
                  <c:v>11.1495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41-400A-ABA8-47D0310D556A}"/>
            </c:ext>
          </c:extLst>
        </c:ser>
        <c:ser>
          <c:idx val="3"/>
          <c:order val="2"/>
          <c:tx>
            <c:strRef>
              <c:f>'3.5.3.2.2 Graf'!$S$57</c:f>
              <c:strCache>
                <c:ptCount val="1"/>
                <c:pt idx="0">
                  <c:v>CASA GRANDE</c:v>
                </c:pt>
              </c:strCache>
            </c:strRef>
          </c:tx>
          <c:cat>
            <c:strRef>
              <c:f>'3.5.3.2.2 Graf'!$T$54:$AE$54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'3.5.3.2.2 Graf'!$T$57:$AE$57</c:f>
              <c:numCache>
                <c:formatCode>#,##0.00</c:formatCode>
                <c:ptCount val="12"/>
                <c:pt idx="0">
                  <c:v>8.1328720000000008</c:v>
                </c:pt>
                <c:pt idx="1">
                  <c:v>7.0066760000000006</c:v>
                </c:pt>
                <c:pt idx="2">
                  <c:v>6.3291189999999995</c:v>
                </c:pt>
                <c:pt idx="3">
                  <c:v>0</c:v>
                </c:pt>
                <c:pt idx="4">
                  <c:v>5.3618300000000003</c:v>
                </c:pt>
                <c:pt idx="5">
                  <c:v>7.7315399999999999</c:v>
                </c:pt>
                <c:pt idx="6">
                  <c:v>11.352589999999999</c:v>
                </c:pt>
                <c:pt idx="7">
                  <c:v>13.677897999999999</c:v>
                </c:pt>
                <c:pt idx="8">
                  <c:v>11.588138000000001</c:v>
                </c:pt>
                <c:pt idx="9">
                  <c:v>13.29884</c:v>
                </c:pt>
                <c:pt idx="10">
                  <c:v>13.799513999999999</c:v>
                </c:pt>
                <c:pt idx="11">
                  <c:v>13.064988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41-400A-ABA8-47D0310D556A}"/>
            </c:ext>
          </c:extLst>
        </c:ser>
        <c:ser>
          <c:idx val="5"/>
          <c:order val="3"/>
          <c:tx>
            <c:strRef>
              <c:f>'3.5.3.2.2 Graf'!$S$58</c:f>
              <c:strCache>
                <c:ptCount val="1"/>
                <c:pt idx="0">
                  <c:v>ILLAPU</c:v>
                </c:pt>
              </c:strCache>
            </c:strRef>
          </c:tx>
          <c:cat>
            <c:strRef>
              <c:f>'3.5.3.2.2 Graf'!$T$54:$AE$54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'3.5.3.2.2 Graf'!$T$58:$AE$58</c:f>
              <c:numCache>
                <c:formatCode>#,##0.00</c:formatCode>
                <c:ptCount val="12"/>
                <c:pt idx="0">
                  <c:v>8.5870759999999997</c:v>
                </c:pt>
                <c:pt idx="1">
                  <c:v>7.8057819999999998</c:v>
                </c:pt>
                <c:pt idx="2">
                  <c:v>8.8845089999999995</c:v>
                </c:pt>
                <c:pt idx="3">
                  <c:v>7.1144570000000007</c:v>
                </c:pt>
                <c:pt idx="4">
                  <c:v>8.5540979999999998</c:v>
                </c:pt>
                <c:pt idx="5">
                  <c:v>7.981427</c:v>
                </c:pt>
                <c:pt idx="6">
                  <c:v>8.6143979999999996</c:v>
                </c:pt>
                <c:pt idx="7">
                  <c:v>8.4877189999999985</c:v>
                </c:pt>
                <c:pt idx="8">
                  <c:v>8.85</c:v>
                </c:pt>
                <c:pt idx="9">
                  <c:v>5.7246509999999997</c:v>
                </c:pt>
                <c:pt idx="10">
                  <c:v>8.6352410000000006</c:v>
                </c:pt>
                <c:pt idx="11">
                  <c:v>8.5357319999999994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41-400A-ABA8-47D0310D556A}"/>
            </c:ext>
          </c:extLst>
        </c:ser>
        <c:ser>
          <c:idx val="6"/>
          <c:order val="4"/>
          <c:tx>
            <c:strRef>
              <c:f>'3.5.3.2.2 Graf'!$S$59</c:f>
              <c:strCache>
                <c:ptCount val="1"/>
                <c:pt idx="0">
                  <c:v>RELAPASA</c:v>
                </c:pt>
              </c:strCache>
            </c:strRef>
          </c:tx>
          <c:marker>
            <c:symbol val="circle"/>
            <c:size val="7"/>
          </c:marker>
          <c:cat>
            <c:strRef>
              <c:f>'3.5.3.2.2 Graf'!$T$54:$AE$54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'3.5.3.2.2 Graf'!$T$59:$AE$59</c:f>
              <c:numCache>
                <c:formatCode>#,##0.00</c:formatCode>
                <c:ptCount val="12"/>
                <c:pt idx="0">
                  <c:v>5.9472100000000001</c:v>
                </c:pt>
                <c:pt idx="1">
                  <c:v>5.2893400000000002</c:v>
                </c:pt>
                <c:pt idx="2">
                  <c:v>4.9031099999999999</c:v>
                </c:pt>
                <c:pt idx="3">
                  <c:v>5.22133</c:v>
                </c:pt>
                <c:pt idx="4">
                  <c:v>6.2306450000000009</c:v>
                </c:pt>
                <c:pt idx="5">
                  <c:v>5.9077200000000003</c:v>
                </c:pt>
                <c:pt idx="6">
                  <c:v>5.4876499999999995</c:v>
                </c:pt>
                <c:pt idx="7">
                  <c:v>6.1171499999999996</c:v>
                </c:pt>
                <c:pt idx="8">
                  <c:v>5.9263599999999999</c:v>
                </c:pt>
                <c:pt idx="9">
                  <c:v>6.0891700000000002</c:v>
                </c:pt>
                <c:pt idx="10">
                  <c:v>5.0997129999999995</c:v>
                </c:pt>
                <c:pt idx="11">
                  <c:v>5.7183199999999994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41-400A-ABA8-47D0310D5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224704"/>
        <c:axId val="153226240"/>
      </c:lineChart>
      <c:catAx>
        <c:axId val="15322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PE"/>
          </a:p>
        </c:txPr>
        <c:crossAx val="15322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226240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PE" sz="1200" b="1">
                    <a:latin typeface="Arial" panose="020B0604020202020204" pitchFamily="34" charset="0"/>
                    <a:cs typeface="Arial" panose="020B0604020202020204" pitchFamily="34" charset="0"/>
                  </a:rPr>
                  <a:t>GW.h</a:t>
                </a:r>
              </a:p>
            </c:rich>
          </c:tx>
          <c:layout>
            <c:manualLayout>
              <c:xMode val="edge"/>
              <c:yMode val="edge"/>
              <c:x val="4.8354935669338971E-3"/>
              <c:y val="0.4461286989332095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PE"/>
          </a:p>
        </c:txPr>
        <c:crossAx val="153224704"/>
        <c:crosses val="autoZero"/>
        <c:crossBetween val="between"/>
        <c:majorUnit val="2.5"/>
      </c:valAx>
    </c:plotArea>
    <c:legend>
      <c:legendPos val="r"/>
      <c:layout>
        <c:manualLayout>
          <c:xMode val="edge"/>
          <c:yMode val="edge"/>
          <c:x val="6.2440027909051017E-2"/>
          <c:y val="0.92946459113318403"/>
          <c:w val="0.90586049702044957"/>
          <c:h val="4.7138099507108899E-2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 rtl="0">
              <a:defRPr lang="es-PE" sz="1350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350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PRODUCCIÓN MENSUAL DE ENERGÍA ELÉCTRICA - ORIGEN HIDRAÚLICO 
EMPRESAS REPRESENTATIVAS - USO PROPIO</a:t>
            </a:r>
          </a:p>
        </c:rich>
      </c:tx>
      <c:layout>
        <c:manualLayout>
          <c:xMode val="edge"/>
          <c:yMode val="edge"/>
          <c:x val="0.23369668846040645"/>
          <c:y val="2.7586103834500896E-2"/>
        </c:manualLayout>
      </c:layout>
      <c:overlay val="0"/>
      <c:spPr>
        <a:solidFill>
          <a:srgbClr val="0B7D8F"/>
        </a:solidFill>
        <a:effectLst>
          <a:outerShdw blurRad="50800" dist="38100" algn="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lastic">
          <a:bevelT w="69850" h="63500"/>
        </a:sp3d>
      </c:spPr>
    </c:title>
    <c:autoTitleDeleted val="0"/>
    <c:plotArea>
      <c:layout>
        <c:manualLayout>
          <c:layoutTarget val="inner"/>
          <c:xMode val="edge"/>
          <c:yMode val="edge"/>
          <c:x val="7.6775467838792133E-2"/>
          <c:y val="0.14655184751468844"/>
          <c:w val="0.89347450697394348"/>
          <c:h val="0.76734514991277081"/>
        </c:manualLayout>
      </c:layout>
      <c:lineChart>
        <c:grouping val="standard"/>
        <c:varyColors val="0"/>
        <c:ser>
          <c:idx val="0"/>
          <c:order val="0"/>
          <c:tx>
            <c:strRef>
              <c:f>'3.5.3.2.2 Graf'!$S$22</c:f>
              <c:strCache>
                <c:ptCount val="1"/>
                <c:pt idx="0">
                  <c:v>UNCEMP</c:v>
                </c:pt>
              </c:strCache>
            </c:strRef>
          </c:tx>
          <c:cat>
            <c:strRef>
              <c:f>'3.5.3.2.2 Graf'!$T$21:$AE$21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'3.5.3.2.2 Graf'!$T$22:$AE$22</c:f>
              <c:numCache>
                <c:formatCode>#,##0.00</c:formatCode>
                <c:ptCount val="12"/>
                <c:pt idx="0">
                  <c:v>16.047488000000001</c:v>
                </c:pt>
                <c:pt idx="1">
                  <c:v>16.290642999999999</c:v>
                </c:pt>
                <c:pt idx="2">
                  <c:v>18.153224000000002</c:v>
                </c:pt>
                <c:pt idx="3">
                  <c:v>17.273289999999999</c:v>
                </c:pt>
                <c:pt idx="4">
                  <c:v>17.494865999999998</c:v>
                </c:pt>
                <c:pt idx="5">
                  <c:v>10.254507</c:v>
                </c:pt>
                <c:pt idx="6">
                  <c:v>13.509039</c:v>
                </c:pt>
                <c:pt idx="7">
                  <c:v>13.143352</c:v>
                </c:pt>
                <c:pt idx="8">
                  <c:v>10.998220000000002</c:v>
                </c:pt>
                <c:pt idx="9">
                  <c:v>10.380026000000001</c:v>
                </c:pt>
                <c:pt idx="10">
                  <c:v>8.8180630000000004</c:v>
                </c:pt>
                <c:pt idx="11">
                  <c:v>11.652019000000001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EA-442A-8475-B1FB6ABEF6F4}"/>
            </c:ext>
          </c:extLst>
        </c:ser>
        <c:ser>
          <c:idx val="1"/>
          <c:order val="1"/>
          <c:tx>
            <c:strRef>
              <c:f>'3.5.3.2.2 Graf'!$S$23</c:f>
              <c:strCache>
                <c:ptCount val="1"/>
                <c:pt idx="0">
                  <c:v>CHUNGAR</c:v>
                </c:pt>
              </c:strCache>
            </c:strRef>
          </c:tx>
          <c:cat>
            <c:strRef>
              <c:f>'3.5.3.2.2 Graf'!$T$21:$AE$21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'3.5.3.2.2 Graf'!$T$23:$AE$23</c:f>
              <c:numCache>
                <c:formatCode>#,##0.00</c:formatCode>
                <c:ptCount val="12"/>
                <c:pt idx="0">
                  <c:v>13.005929999999999</c:v>
                </c:pt>
                <c:pt idx="1">
                  <c:v>12.648218</c:v>
                </c:pt>
                <c:pt idx="2">
                  <c:v>14.357661</c:v>
                </c:pt>
                <c:pt idx="3">
                  <c:v>14.078303</c:v>
                </c:pt>
                <c:pt idx="4">
                  <c:v>12.828652</c:v>
                </c:pt>
                <c:pt idx="5">
                  <c:v>9.8265650000000004</c:v>
                </c:pt>
                <c:pt idx="6">
                  <c:v>8.8259999999999987</c:v>
                </c:pt>
                <c:pt idx="7">
                  <c:v>10.032088999999999</c:v>
                </c:pt>
                <c:pt idx="8">
                  <c:v>12.083894000000001</c:v>
                </c:pt>
                <c:pt idx="9">
                  <c:v>12.378489999999999</c:v>
                </c:pt>
                <c:pt idx="10">
                  <c:v>11.131983000000002</c:v>
                </c:pt>
                <c:pt idx="11">
                  <c:v>11.934524999999999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42A-8475-B1FB6ABEF6F4}"/>
            </c:ext>
          </c:extLst>
        </c:ser>
        <c:ser>
          <c:idx val="2"/>
          <c:order val="2"/>
          <c:tx>
            <c:strRef>
              <c:f>'3.5.3.2.2 Graf'!$S$24</c:f>
              <c:strCache>
                <c:ptCount val="1"/>
                <c:pt idx="0">
                  <c:v>HORIZONTE</c:v>
                </c:pt>
              </c:strCache>
            </c:strRef>
          </c:tx>
          <c:cat>
            <c:strRef>
              <c:f>'3.5.3.2.2 Graf'!$T$21:$AE$21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'3.5.3.2.2 Graf'!$T$24:$AE$24</c:f>
              <c:numCache>
                <c:formatCode>#,##0.00</c:formatCode>
                <c:ptCount val="12"/>
                <c:pt idx="0">
                  <c:v>4.4054399999999996</c:v>
                </c:pt>
                <c:pt idx="1">
                  <c:v>5.1093199999999994</c:v>
                </c:pt>
                <c:pt idx="2">
                  <c:v>7.8348500000000003</c:v>
                </c:pt>
                <c:pt idx="3">
                  <c:v>7.6408199999999997</c:v>
                </c:pt>
                <c:pt idx="4">
                  <c:v>7.8252799999999993</c:v>
                </c:pt>
                <c:pt idx="5">
                  <c:v>5.7813699999999999</c:v>
                </c:pt>
                <c:pt idx="6">
                  <c:v>4.3924500000000002</c:v>
                </c:pt>
                <c:pt idx="7">
                  <c:v>4.9422299999999995</c:v>
                </c:pt>
                <c:pt idx="8">
                  <c:v>3.0631399999999998</c:v>
                </c:pt>
                <c:pt idx="9">
                  <c:v>3.3316999999999997</c:v>
                </c:pt>
                <c:pt idx="10">
                  <c:v>3.3316999999999997</c:v>
                </c:pt>
                <c:pt idx="11">
                  <c:v>3.3570000000000002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EA-442A-8475-B1FB6ABEF6F4}"/>
            </c:ext>
          </c:extLst>
        </c:ser>
        <c:ser>
          <c:idx val="3"/>
          <c:order val="3"/>
          <c:tx>
            <c:strRef>
              <c:f>'3.5.3.2.2 Graf'!$S$25</c:f>
              <c:strCache>
                <c:ptCount val="1"/>
                <c:pt idx="0">
                  <c:v>MOROCOCHA</c:v>
                </c:pt>
              </c:strCache>
            </c:strRef>
          </c:tx>
          <c:cat>
            <c:strRef>
              <c:f>'3.5.3.2.2 Graf'!$T$21:$AE$21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'3.5.3.2.2 Graf'!$T$25:$AE$25</c:f>
              <c:numCache>
                <c:formatCode>#,##0.00</c:formatCode>
                <c:ptCount val="12"/>
                <c:pt idx="0">
                  <c:v>3.8677269999999999</c:v>
                </c:pt>
                <c:pt idx="1">
                  <c:v>3.763223</c:v>
                </c:pt>
                <c:pt idx="2">
                  <c:v>6.6917229999999996</c:v>
                </c:pt>
                <c:pt idx="3">
                  <c:v>6.5121919999999998</c:v>
                </c:pt>
                <c:pt idx="4">
                  <c:v>4.8331059999999999</c:v>
                </c:pt>
                <c:pt idx="5">
                  <c:v>3.4790030000000001</c:v>
                </c:pt>
                <c:pt idx="6">
                  <c:v>2.9156140000000001</c:v>
                </c:pt>
                <c:pt idx="7">
                  <c:v>3.1225810000000003</c:v>
                </c:pt>
                <c:pt idx="8">
                  <c:v>2.7090730000000001</c:v>
                </c:pt>
                <c:pt idx="9">
                  <c:v>2.9746090000000001</c:v>
                </c:pt>
                <c:pt idx="10">
                  <c:v>2.3540169999999998</c:v>
                </c:pt>
                <c:pt idx="11">
                  <c:v>3.2286649999999999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EA-442A-8475-B1FB6ABEF6F4}"/>
            </c:ext>
          </c:extLst>
        </c:ser>
        <c:ser>
          <c:idx val="4"/>
          <c:order val="4"/>
          <c:tx>
            <c:strRef>
              <c:f>'3.5.3.2.2 Graf'!$S$26</c:f>
              <c:strCache>
                <c:ptCount val="1"/>
                <c:pt idx="0">
                  <c:v>NEXA ATACOCHA</c:v>
                </c:pt>
              </c:strCache>
            </c:strRef>
          </c:tx>
          <c:cat>
            <c:strRef>
              <c:f>'3.5.3.2.2 Graf'!$T$21:$AE$21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'3.5.3.2.2 Graf'!$T$26:$AE$26</c:f>
              <c:numCache>
                <c:formatCode>#,##0.00</c:formatCode>
                <c:ptCount val="12"/>
                <c:pt idx="0">
                  <c:v>3.7120000000000002</c:v>
                </c:pt>
                <c:pt idx="1">
                  <c:v>2.6840000000000002</c:v>
                </c:pt>
                <c:pt idx="2">
                  <c:v>1.343</c:v>
                </c:pt>
                <c:pt idx="3">
                  <c:v>1.669</c:v>
                </c:pt>
                <c:pt idx="4">
                  <c:v>2.2280000000000002</c:v>
                </c:pt>
                <c:pt idx="5">
                  <c:v>2.4700000000000002</c:v>
                </c:pt>
                <c:pt idx="6">
                  <c:v>2.0249999999999999</c:v>
                </c:pt>
                <c:pt idx="7">
                  <c:v>2.0259999999999998</c:v>
                </c:pt>
                <c:pt idx="8">
                  <c:v>1.9219999999999999</c:v>
                </c:pt>
                <c:pt idx="9">
                  <c:v>2.177</c:v>
                </c:pt>
                <c:pt idx="10">
                  <c:v>1.881</c:v>
                </c:pt>
                <c:pt idx="11">
                  <c:v>2.2170000000000001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EA-442A-8475-B1FB6ABEF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273472"/>
        <c:axId val="153275008"/>
      </c:lineChart>
      <c:catAx>
        <c:axId val="15327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PE"/>
          </a:p>
        </c:txPr>
        <c:crossAx val="15327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275008"/>
        <c:scaling>
          <c:orientation val="minMax"/>
          <c:max val="2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PE" sz="1200">
                    <a:latin typeface="Arial" panose="020B0604020202020204" pitchFamily="34" charset="0"/>
                    <a:cs typeface="Arial" panose="020B0604020202020204" pitchFamily="34" charset="0"/>
                  </a:rPr>
                  <a:t>GW.h</a:t>
                </a:r>
              </a:p>
            </c:rich>
          </c:tx>
          <c:layout>
            <c:manualLayout>
              <c:xMode val="edge"/>
              <c:yMode val="edge"/>
              <c:x val="6.7633250286143962E-3"/>
              <c:y val="0.43275890942816697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PE"/>
          </a:p>
        </c:txPr>
        <c:crossAx val="153273472"/>
        <c:crosses val="autoZero"/>
        <c:crossBetween val="between"/>
        <c:majorUnit val="1.5"/>
      </c:valAx>
    </c:plotArea>
    <c:legend>
      <c:legendPos val="r"/>
      <c:layout>
        <c:manualLayout>
          <c:xMode val="edge"/>
          <c:yMode val="edge"/>
          <c:x val="5.5818877412551815E-2"/>
          <c:y val="0.93983198824474246"/>
          <c:w val="0.90882951054508943"/>
          <c:h val="4.3103496183148793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s-PE" sz="1000" b="1" i="0" u="none" strike="noStrike" kern="1200" baseline="0">
                <a:solidFill>
                  <a:schemeClr val="bg1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es-PE" sz="1000" b="1" i="0" u="none" strike="noStrike" kern="1200" baseline="0">
                <a:solidFill>
                  <a:schemeClr val="bg1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rPr>
              <a:t>MÁXIMA  DEMANDA MENSUAL</a:t>
            </a:r>
          </a:p>
        </c:rich>
      </c:tx>
      <c:layout>
        <c:manualLayout>
          <c:xMode val="edge"/>
          <c:yMode val="edge"/>
          <c:x val="0.35537179983649586"/>
          <c:y val="3.2258279853746609E-2"/>
        </c:manualLayout>
      </c:layout>
      <c:overlay val="0"/>
      <c:spPr>
        <a:solidFill>
          <a:srgbClr val="0B7D8F"/>
        </a:solidFill>
        <a:ln w="25400">
          <a:noFill/>
        </a:ln>
        <a:effectLst>
          <a:outerShdw blurRad="50800" dist="38100" algn="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lastic">
          <a:bevelT w="44450" h="57150"/>
        </a:sp3d>
      </c:spPr>
    </c:title>
    <c:autoTitleDeleted val="0"/>
    <c:plotArea>
      <c:layout>
        <c:manualLayout>
          <c:layoutTarget val="inner"/>
          <c:xMode val="edge"/>
          <c:yMode val="edge"/>
          <c:x val="0.16699029126213591"/>
          <c:y val="0.19106722901872311"/>
          <c:w val="0.78834951456310676"/>
          <c:h val="0.5955342203180981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11"/>
              <c:layout>
                <c:manualLayout>
                  <c:x val="-3.9344262295081971E-2"/>
                  <c:y val="-5.0096339113680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72-43EF-8888-520A84E99D6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'3.6.1 - 3.6.2'!$B$4:$B$15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'3.6.1 - 3.6.2'!$E$4:$E$15</c:f>
              <c:numCache>
                <c:formatCode>#,##0</c:formatCode>
                <c:ptCount val="12"/>
                <c:pt idx="0">
                  <c:v>7070.2817499999965</c:v>
                </c:pt>
                <c:pt idx="1">
                  <c:v>7146.7645799999991</c:v>
                </c:pt>
                <c:pt idx="2">
                  <c:v>7065.4227899999987</c:v>
                </c:pt>
                <c:pt idx="3">
                  <c:v>7024.3042299999988</c:v>
                </c:pt>
                <c:pt idx="4">
                  <c:v>6961.3676999999989</c:v>
                </c:pt>
                <c:pt idx="5">
                  <c:v>7069.9081200000001</c:v>
                </c:pt>
                <c:pt idx="6">
                  <c:v>7113.757990000001</c:v>
                </c:pt>
                <c:pt idx="7">
                  <c:v>7073.7191999999995</c:v>
                </c:pt>
                <c:pt idx="8">
                  <c:v>7315.8013999999994</c:v>
                </c:pt>
                <c:pt idx="9">
                  <c:v>7309.3584400000009</c:v>
                </c:pt>
                <c:pt idx="10">
                  <c:v>7426.5747700000011</c:v>
                </c:pt>
                <c:pt idx="11">
                  <c:v>7467.4497399999982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72-43EF-8888-520A84E99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990656"/>
        <c:axId val="153992192"/>
      </c:lineChart>
      <c:catAx>
        <c:axId val="15399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53992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9921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1.7878914448071201E-2"/>
              <c:y val="0.454094875308728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539906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60" verticalDpi="360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es-PE" sz="10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TRANSFERENCIA NETA DE ENERGÍA ELÉCTRICA ENTRE INTEGRANTES DEL COES</a:t>
            </a:r>
          </a:p>
        </c:rich>
      </c:tx>
      <c:overlay val="0"/>
      <c:spPr>
        <a:solidFill>
          <a:srgbClr val="0B7D8F"/>
        </a:solidFill>
        <a:effectLst>
          <a:outerShdw blurRad="50800" dist="38100" algn="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lastic">
          <a:bevelT w="44450" h="50800"/>
        </a:sp3d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'3.6.1 - 3.6.2'!$O$22</c:f>
              <c:strCache>
                <c:ptCount val="1"/>
                <c:pt idx="0">
                  <c:v>Entrega Neta</c:v>
                </c:pt>
              </c:strCache>
            </c:strRef>
          </c:tx>
          <c:invertIfNegative val="0"/>
          <c:cat>
            <c:strRef>
              <c:f>'3.6.1 - 3.6.2'!$N$23:$N$56</c:f>
              <c:strCache>
                <c:ptCount val="34"/>
                <c:pt idx="0">
                  <c:v>KALLPA GENERACION S.A.</c:v>
                </c:pt>
                <c:pt idx="1">
                  <c:v>ELECTROPERU</c:v>
                </c:pt>
                <c:pt idx="2">
                  <c:v>ENEL GENERACION PERU S.A.A.</c:v>
                </c:pt>
                <c:pt idx="3">
                  <c:v>ENGIE</c:v>
                </c:pt>
                <c:pt idx="4">
                  <c:v>FENIX POWER PERÚ</c:v>
                </c:pt>
                <c:pt idx="5">
                  <c:v>STATKRAFT S.A</c:v>
                </c:pt>
                <c:pt idx="6">
                  <c:v>ORAZUL ENERGY PERÚ</c:v>
                </c:pt>
                <c:pt idx="7">
                  <c:v>EMPRESA DE GENERACION HUALLAGA</c:v>
                </c:pt>
                <c:pt idx="8">
                  <c:v>EGEMSA</c:v>
                </c:pt>
                <c:pt idx="9">
                  <c:v>CELEPSA</c:v>
                </c:pt>
                <c:pt idx="10">
                  <c:v>ENEL GREEN POWER PERU S.A.C</c:v>
                </c:pt>
                <c:pt idx="11">
                  <c:v>CHINANGO S.A.C.</c:v>
                </c:pt>
                <c:pt idx="12">
                  <c:v>EGASA</c:v>
                </c:pt>
                <c:pt idx="13">
                  <c:v>TERMOCHILCA</c:v>
                </c:pt>
                <c:pt idx="14">
                  <c:v>ENEL GENERACION PIURA S.A.</c:v>
                </c:pt>
                <c:pt idx="15">
                  <c:v>INLAND ENERGY SAC</c:v>
                </c:pt>
                <c:pt idx="16">
                  <c:v>OTROS</c:v>
                </c:pt>
                <c:pt idx="17">
                  <c:v>OTROS</c:v>
                </c:pt>
                <c:pt idx="18">
                  <c:v>CHINANGO S.A.C.</c:v>
                </c:pt>
                <c:pt idx="19">
                  <c:v>EMPRESA DE GENERACION HUANZA</c:v>
                </c:pt>
                <c:pt idx="20">
                  <c:v>INLAND ENERGY SAC</c:v>
                </c:pt>
                <c:pt idx="21">
                  <c:v>EGEMSA</c:v>
                </c:pt>
                <c:pt idx="22">
                  <c:v>TERMOSELVA</c:v>
                </c:pt>
                <c:pt idx="23">
                  <c:v>EGASA</c:v>
                </c:pt>
                <c:pt idx="24">
                  <c:v>TERMOCHILCA</c:v>
                </c:pt>
                <c:pt idx="25">
                  <c:v>ORAZUL ENERGY PERÚ</c:v>
                </c:pt>
                <c:pt idx="26">
                  <c:v>CELEPSA</c:v>
                </c:pt>
                <c:pt idx="27">
                  <c:v>EMPRESA DE GENERACION HUALLAGA</c:v>
                </c:pt>
                <c:pt idx="28">
                  <c:v>STATKRAFT S.A</c:v>
                </c:pt>
                <c:pt idx="29">
                  <c:v>FENIX POWER PERÚ</c:v>
                </c:pt>
                <c:pt idx="30">
                  <c:v>ELECTROPERU</c:v>
                </c:pt>
                <c:pt idx="31">
                  <c:v>ENEL GENERACION PERU S.A.A.</c:v>
                </c:pt>
                <c:pt idx="32">
                  <c:v>ENGIE</c:v>
                </c:pt>
                <c:pt idx="33">
                  <c:v>KALLPA GENERACION S.A.</c:v>
                </c:pt>
              </c:strCache>
            </c:strRef>
          </c:cat>
          <c:val>
            <c:numRef>
              <c:f>'3.6.1 - 3.6.2'!$O$23:$O$56</c:f>
              <c:numCache>
                <c:formatCode>#\ ##0.00</c:formatCode>
                <c:ptCount val="34"/>
                <c:pt idx="0">
                  <c:v>9034.0949999999993</c:v>
                </c:pt>
                <c:pt idx="1">
                  <c:v>7007.3509999999997</c:v>
                </c:pt>
                <c:pt idx="2">
                  <c:v>6839.8410000000003</c:v>
                </c:pt>
                <c:pt idx="3">
                  <c:v>6573.1409999999996</c:v>
                </c:pt>
                <c:pt idx="4">
                  <c:v>3351.39</c:v>
                </c:pt>
                <c:pt idx="5">
                  <c:v>2427.239</c:v>
                </c:pt>
                <c:pt idx="6">
                  <c:v>2188.6280000000002</c:v>
                </c:pt>
                <c:pt idx="7">
                  <c:v>2085.59</c:v>
                </c:pt>
                <c:pt idx="8">
                  <c:v>1233.98</c:v>
                </c:pt>
                <c:pt idx="9">
                  <c:v>1122.9670000000001</c:v>
                </c:pt>
                <c:pt idx="10">
                  <c:v>1054.114</c:v>
                </c:pt>
                <c:pt idx="11">
                  <c:v>1024.0039999999999</c:v>
                </c:pt>
                <c:pt idx="12">
                  <c:v>971.58699999999999</c:v>
                </c:pt>
                <c:pt idx="13">
                  <c:v>960.05600000000004</c:v>
                </c:pt>
                <c:pt idx="14">
                  <c:v>713.73800000000006</c:v>
                </c:pt>
                <c:pt idx="15">
                  <c:v>646.05399999999997</c:v>
                </c:pt>
                <c:pt idx="16">
                  <c:v>7965.8770334449146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9F-4096-9D96-9B23A93F5CD2}"/>
            </c:ext>
          </c:extLst>
        </c:ser>
        <c:ser>
          <c:idx val="1"/>
          <c:order val="1"/>
          <c:tx>
            <c:strRef>
              <c:f>'3.6.1 - 3.6.2'!$P$22</c:f>
              <c:strCache>
                <c:ptCount val="1"/>
                <c:pt idx="0">
                  <c:v>Retiro Neto</c:v>
                </c:pt>
              </c:strCache>
            </c:strRef>
          </c:tx>
          <c:invertIfNegative val="0"/>
          <c:cat>
            <c:strRef>
              <c:f>'3.6.1 - 3.6.2'!$N$23:$N$56</c:f>
              <c:strCache>
                <c:ptCount val="34"/>
                <c:pt idx="0">
                  <c:v>KALLPA GENERACION S.A.</c:v>
                </c:pt>
                <c:pt idx="1">
                  <c:v>ELECTROPERU</c:v>
                </c:pt>
                <c:pt idx="2">
                  <c:v>ENEL GENERACION PERU S.A.A.</c:v>
                </c:pt>
                <c:pt idx="3">
                  <c:v>ENGIE</c:v>
                </c:pt>
                <c:pt idx="4">
                  <c:v>FENIX POWER PERÚ</c:v>
                </c:pt>
                <c:pt idx="5">
                  <c:v>STATKRAFT S.A</c:v>
                </c:pt>
                <c:pt idx="6">
                  <c:v>ORAZUL ENERGY PERÚ</c:v>
                </c:pt>
                <c:pt idx="7">
                  <c:v>EMPRESA DE GENERACION HUALLAGA</c:v>
                </c:pt>
                <c:pt idx="8">
                  <c:v>EGEMSA</c:v>
                </c:pt>
                <c:pt idx="9">
                  <c:v>CELEPSA</c:v>
                </c:pt>
                <c:pt idx="10">
                  <c:v>ENEL GREEN POWER PERU S.A.C</c:v>
                </c:pt>
                <c:pt idx="11">
                  <c:v>CHINANGO S.A.C.</c:v>
                </c:pt>
                <c:pt idx="12">
                  <c:v>EGASA</c:v>
                </c:pt>
                <c:pt idx="13">
                  <c:v>TERMOCHILCA</c:v>
                </c:pt>
                <c:pt idx="14">
                  <c:v>ENEL GENERACION PIURA S.A.</c:v>
                </c:pt>
                <c:pt idx="15">
                  <c:v>INLAND ENERGY SAC</c:v>
                </c:pt>
                <c:pt idx="16">
                  <c:v>OTROS</c:v>
                </c:pt>
                <c:pt idx="17">
                  <c:v>OTROS</c:v>
                </c:pt>
                <c:pt idx="18">
                  <c:v>CHINANGO S.A.C.</c:v>
                </c:pt>
                <c:pt idx="19">
                  <c:v>EMPRESA DE GENERACION HUANZA</c:v>
                </c:pt>
                <c:pt idx="20">
                  <c:v>INLAND ENERGY SAC</c:v>
                </c:pt>
                <c:pt idx="21">
                  <c:v>EGEMSA</c:v>
                </c:pt>
                <c:pt idx="22">
                  <c:v>TERMOSELVA</c:v>
                </c:pt>
                <c:pt idx="23">
                  <c:v>EGASA</c:v>
                </c:pt>
                <c:pt idx="24">
                  <c:v>TERMOCHILCA</c:v>
                </c:pt>
                <c:pt idx="25">
                  <c:v>ORAZUL ENERGY PERÚ</c:v>
                </c:pt>
                <c:pt idx="26">
                  <c:v>CELEPSA</c:v>
                </c:pt>
                <c:pt idx="27">
                  <c:v>EMPRESA DE GENERACION HUALLAGA</c:v>
                </c:pt>
                <c:pt idx="28">
                  <c:v>STATKRAFT S.A</c:v>
                </c:pt>
                <c:pt idx="29">
                  <c:v>FENIX POWER PERÚ</c:v>
                </c:pt>
                <c:pt idx="30">
                  <c:v>ELECTROPERU</c:v>
                </c:pt>
                <c:pt idx="31">
                  <c:v>ENEL GENERACION PERU S.A.A.</c:v>
                </c:pt>
                <c:pt idx="32">
                  <c:v>ENGIE</c:v>
                </c:pt>
                <c:pt idx="33">
                  <c:v>KALLPA GENERACION S.A.</c:v>
                </c:pt>
              </c:strCache>
            </c:strRef>
          </c:cat>
          <c:val>
            <c:numRef>
              <c:f>'3.6.1 - 3.6.2'!$P$23:$P$56</c:f>
              <c:numCache>
                <c:formatCode>#,##0</c:formatCode>
                <c:ptCount val="34"/>
                <c:pt idx="17" formatCode="#,##0.00">
                  <c:v>4208.2682232554725</c:v>
                </c:pt>
                <c:pt idx="18" formatCode="#,##0.00">
                  <c:v>507.32400000000001</c:v>
                </c:pt>
                <c:pt idx="19" formatCode="#,##0.00">
                  <c:v>592.20799999999997</c:v>
                </c:pt>
                <c:pt idx="20" formatCode="#,##0.00">
                  <c:v>598.89499999999998</c:v>
                </c:pt>
                <c:pt idx="21" formatCode="#,##0.00">
                  <c:v>610.1</c:v>
                </c:pt>
                <c:pt idx="22" formatCode="#,##0.00">
                  <c:v>639.16</c:v>
                </c:pt>
                <c:pt idx="23" formatCode="#,##0.00">
                  <c:v>713.09</c:v>
                </c:pt>
                <c:pt idx="24" formatCode="#,##0.00">
                  <c:v>1078.2850000000001</c:v>
                </c:pt>
                <c:pt idx="25" formatCode="#,##0.00">
                  <c:v>1511.646</c:v>
                </c:pt>
                <c:pt idx="26" formatCode="#,##0.00">
                  <c:v>1693.8130000000001</c:v>
                </c:pt>
                <c:pt idx="27" formatCode="#,##0.00">
                  <c:v>1745.45</c:v>
                </c:pt>
                <c:pt idx="28" formatCode="#,##0.00">
                  <c:v>1964.3710000000001</c:v>
                </c:pt>
                <c:pt idx="29" formatCode="#,##0.00">
                  <c:v>2045.9960000000001</c:v>
                </c:pt>
                <c:pt idx="30" formatCode="#,##0.00">
                  <c:v>7453.2690000000002</c:v>
                </c:pt>
                <c:pt idx="31" formatCode="#,##0.00">
                  <c:v>7579.8379999999997</c:v>
                </c:pt>
                <c:pt idx="32" formatCode="#,##0.00">
                  <c:v>8681.8070000000007</c:v>
                </c:pt>
                <c:pt idx="33" formatCode="#,##0.00">
                  <c:v>9854.99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9F-4096-9D96-9B23A93F5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4391296"/>
        <c:axId val="154392832"/>
      </c:barChart>
      <c:catAx>
        <c:axId val="15439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54392832"/>
        <c:crosses val="autoZero"/>
        <c:auto val="1"/>
        <c:lblAlgn val="ctr"/>
        <c:lblOffset val="100"/>
        <c:noMultiLvlLbl val="0"/>
      </c:catAx>
      <c:valAx>
        <c:axId val="154392832"/>
        <c:scaling>
          <c:orientation val="minMax"/>
        </c:scaling>
        <c:delete val="0"/>
        <c:axPos val="l"/>
        <c:majorGridlines/>
        <c:numFmt formatCode="#\ ##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543912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 algn="ctr" rtl="0">
              <a:defRPr lang="es-PE" sz="1050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050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EMBALSE DE AGUA DE LA ZONA CENTRO NORTE</a:t>
            </a:r>
          </a:p>
        </c:rich>
      </c:tx>
      <c:layout>
        <c:manualLayout>
          <c:xMode val="edge"/>
          <c:yMode val="edge"/>
          <c:x val="0.2945567929328527"/>
          <c:y val="3.1496062992125984E-2"/>
        </c:manualLayout>
      </c:layout>
      <c:overlay val="0"/>
      <c:spPr>
        <a:solidFill>
          <a:srgbClr val="0B7D8F"/>
        </a:solidFill>
        <a:effectLst>
          <a:outerShdw blurRad="50800" dist="38100" algn="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lastic">
          <a:bevelT w="4445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9.3617150954608486E-2"/>
          <c:y val="0.17060411182566393"/>
          <c:w val="0.88510760902538932"/>
          <c:h val="0.61096261324623946"/>
        </c:manualLayout>
      </c:layout>
      <c:lineChart>
        <c:grouping val="standard"/>
        <c:varyColors val="0"/>
        <c:ser>
          <c:idx val="0"/>
          <c:order val="0"/>
          <c:tx>
            <c:strRef>
              <c:f>'3.6.3'!$Q$24:$Q$28</c:f>
              <c:strCache>
                <c:ptCount val="5"/>
                <c:pt idx="0">
                  <c:v>Lago</c:v>
                </c:pt>
                <c:pt idx="4">
                  <c:v> Junín</c:v>
                </c:pt>
              </c:strCache>
            </c:strRef>
          </c:tx>
          <c:cat>
            <c:strRef>
              <c:f>'3.6.3'!$P$29:$P$40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'3.6.3'!$Q$29:$Q$40</c:f>
              <c:numCache>
                <c:formatCode>0.0</c:formatCode>
                <c:ptCount val="12"/>
                <c:pt idx="0">
                  <c:v>201.9</c:v>
                </c:pt>
                <c:pt idx="1">
                  <c:v>275.32</c:v>
                </c:pt>
                <c:pt idx="2">
                  <c:v>308.83</c:v>
                </c:pt>
                <c:pt idx="3">
                  <c:v>304.72000000000003</c:v>
                </c:pt>
                <c:pt idx="4">
                  <c:v>308.83</c:v>
                </c:pt>
                <c:pt idx="5">
                  <c:v>274.19</c:v>
                </c:pt>
                <c:pt idx="6">
                  <c:v>221.16</c:v>
                </c:pt>
                <c:pt idx="7">
                  <c:v>173.29</c:v>
                </c:pt>
                <c:pt idx="8">
                  <c:v>119.42</c:v>
                </c:pt>
                <c:pt idx="9">
                  <c:v>81.28</c:v>
                </c:pt>
                <c:pt idx="10">
                  <c:v>60.82</c:v>
                </c:pt>
                <c:pt idx="11">
                  <c:v>31.5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F4-4C16-B320-1D0FC570BDE0}"/>
            </c:ext>
          </c:extLst>
        </c:ser>
        <c:ser>
          <c:idx val="1"/>
          <c:order val="1"/>
          <c:tx>
            <c:strRef>
              <c:f>'3.6.3'!$R$24:$R$28</c:f>
              <c:strCache>
                <c:ptCount val="5"/>
                <c:pt idx="0">
                  <c:v>Cuenca </c:v>
                </c:pt>
                <c:pt idx="4">
                  <c:v>Santa Eulalia</c:v>
                </c:pt>
              </c:strCache>
            </c:strRef>
          </c:tx>
          <c:cat>
            <c:strRef>
              <c:f>'3.6.3'!$P$29:$P$40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'3.6.3'!$R$29:$R$40</c:f>
              <c:numCache>
                <c:formatCode>0.0</c:formatCode>
                <c:ptCount val="12"/>
                <c:pt idx="0">
                  <c:v>159.05000000000001</c:v>
                </c:pt>
                <c:pt idx="1">
                  <c:v>186.77</c:v>
                </c:pt>
                <c:pt idx="2">
                  <c:v>209.99</c:v>
                </c:pt>
                <c:pt idx="3">
                  <c:v>225.59</c:v>
                </c:pt>
                <c:pt idx="4">
                  <c:v>225.25</c:v>
                </c:pt>
                <c:pt idx="5">
                  <c:v>215.34</c:v>
                </c:pt>
                <c:pt idx="6">
                  <c:v>198.89</c:v>
                </c:pt>
                <c:pt idx="7">
                  <c:v>181.17</c:v>
                </c:pt>
                <c:pt idx="8">
                  <c:v>167.65</c:v>
                </c:pt>
                <c:pt idx="9">
                  <c:v>140.38</c:v>
                </c:pt>
                <c:pt idx="10">
                  <c:v>121.13</c:v>
                </c:pt>
                <c:pt idx="11">
                  <c:v>127.3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F4-4C16-B320-1D0FC570BDE0}"/>
            </c:ext>
          </c:extLst>
        </c:ser>
        <c:ser>
          <c:idx val="2"/>
          <c:order val="2"/>
          <c:tx>
            <c:strRef>
              <c:f>'3.6.3'!$S$24:$S$28</c:f>
              <c:strCache>
                <c:ptCount val="5"/>
                <c:pt idx="0">
                  <c:v>Presa</c:v>
                </c:pt>
                <c:pt idx="4">
                  <c:v>Yuracmayo</c:v>
                </c:pt>
              </c:strCache>
            </c:strRef>
          </c:tx>
          <c:cat>
            <c:strRef>
              <c:f>'3.6.3'!$P$29:$P$40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'3.6.3'!$S$29:$S$40</c:f>
              <c:numCache>
                <c:formatCode>0.0</c:formatCode>
                <c:ptCount val="12"/>
                <c:pt idx="0">
                  <c:v>26.7</c:v>
                </c:pt>
                <c:pt idx="1">
                  <c:v>33.1</c:v>
                </c:pt>
                <c:pt idx="2">
                  <c:v>42.52</c:v>
                </c:pt>
                <c:pt idx="3">
                  <c:v>48.98</c:v>
                </c:pt>
                <c:pt idx="4">
                  <c:v>48.48</c:v>
                </c:pt>
                <c:pt idx="5">
                  <c:v>46.08</c:v>
                </c:pt>
                <c:pt idx="6">
                  <c:v>40.18</c:v>
                </c:pt>
                <c:pt idx="7">
                  <c:v>31.44</c:v>
                </c:pt>
                <c:pt idx="8">
                  <c:v>20.56</c:v>
                </c:pt>
                <c:pt idx="9">
                  <c:v>15.23</c:v>
                </c:pt>
                <c:pt idx="10">
                  <c:v>12.38</c:v>
                </c:pt>
                <c:pt idx="11">
                  <c:v>19.86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F4-4C16-B320-1D0FC570BDE0}"/>
            </c:ext>
          </c:extLst>
        </c:ser>
        <c:ser>
          <c:idx val="3"/>
          <c:order val="3"/>
          <c:tx>
            <c:strRef>
              <c:f>'3.6.3'!$T$24:$T$28</c:f>
              <c:strCache>
                <c:ptCount val="5"/>
                <c:pt idx="0">
                  <c:v>Laguna</c:v>
                </c:pt>
                <c:pt idx="4">
                  <c:v> Viconga</c:v>
                </c:pt>
              </c:strCache>
            </c:strRef>
          </c:tx>
          <c:cat>
            <c:strRef>
              <c:f>'3.6.3'!$P$29:$P$40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'3.6.3'!$T$29:$T$40</c:f>
              <c:numCache>
                <c:formatCode>0.0</c:formatCode>
                <c:ptCount val="12"/>
                <c:pt idx="0">
                  <c:v>12.92</c:v>
                </c:pt>
                <c:pt idx="1">
                  <c:v>16.05</c:v>
                </c:pt>
                <c:pt idx="2">
                  <c:v>21.03</c:v>
                </c:pt>
                <c:pt idx="3">
                  <c:v>25.37</c:v>
                </c:pt>
                <c:pt idx="4">
                  <c:v>25.98</c:v>
                </c:pt>
                <c:pt idx="5">
                  <c:v>26.12</c:v>
                </c:pt>
                <c:pt idx="6">
                  <c:v>26.12</c:v>
                </c:pt>
                <c:pt idx="7">
                  <c:v>22.47</c:v>
                </c:pt>
                <c:pt idx="8">
                  <c:v>8.3800000000000008</c:v>
                </c:pt>
                <c:pt idx="9">
                  <c:v>1.27</c:v>
                </c:pt>
                <c:pt idx="10">
                  <c:v>2.85</c:v>
                </c:pt>
                <c:pt idx="11">
                  <c:v>5.85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F4-4C16-B320-1D0FC570BDE0}"/>
            </c:ext>
          </c:extLst>
        </c:ser>
        <c:ser>
          <c:idx val="4"/>
          <c:order val="4"/>
          <c:tx>
            <c:strRef>
              <c:f>'3.6.3'!$U$24:$U$28</c:f>
              <c:strCache>
                <c:ptCount val="5"/>
                <c:pt idx="0">
                  <c:v>Lagunas</c:v>
                </c:pt>
                <c:pt idx="4">
                  <c:v>C. Río Santa</c:v>
                </c:pt>
              </c:strCache>
            </c:strRef>
          </c:tx>
          <c:cat>
            <c:strRef>
              <c:f>'3.6.3'!$P$29:$P$40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'3.6.3'!$U$29:$U$40</c:f>
              <c:numCache>
                <c:formatCode>0.0</c:formatCode>
                <c:ptCount val="12"/>
                <c:pt idx="0">
                  <c:v>16.46</c:v>
                </c:pt>
                <c:pt idx="1">
                  <c:v>17.36</c:v>
                </c:pt>
                <c:pt idx="2">
                  <c:v>18.079999999999998</c:v>
                </c:pt>
                <c:pt idx="3">
                  <c:v>19.77</c:v>
                </c:pt>
                <c:pt idx="4">
                  <c:v>17.47</c:v>
                </c:pt>
                <c:pt idx="5">
                  <c:v>16.309999999999999</c:v>
                </c:pt>
                <c:pt idx="6">
                  <c:v>15.89</c:v>
                </c:pt>
                <c:pt idx="7">
                  <c:v>12.92</c:v>
                </c:pt>
                <c:pt idx="8">
                  <c:v>8.7100000000000009</c:v>
                </c:pt>
                <c:pt idx="9">
                  <c:v>8.57</c:v>
                </c:pt>
                <c:pt idx="10">
                  <c:v>9.93</c:v>
                </c:pt>
                <c:pt idx="11">
                  <c:v>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F4-4C16-B320-1D0FC570B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202880"/>
        <c:axId val="154204416"/>
      </c:lineChart>
      <c:catAx>
        <c:axId val="15420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5420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04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Millones de m3</a:t>
                </a:r>
              </a:p>
            </c:rich>
          </c:tx>
          <c:layout>
            <c:manualLayout>
              <c:xMode val="edge"/>
              <c:yMode val="edge"/>
              <c:x val="8.5106124740187816E-3"/>
              <c:y val="0.3385836166452347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54202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952487396875901"/>
          <c:y val="0.85605393781629457"/>
          <c:w val="0.72967248659134998"/>
          <c:h val="9.7744937940252338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 rtl="0">
              <a:defRPr lang="es-PE" sz="1050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050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EMBALSE DE AGUA DE LA ZONA SUR</a:t>
            </a:r>
          </a:p>
        </c:rich>
      </c:tx>
      <c:layout>
        <c:manualLayout>
          <c:xMode val="edge"/>
          <c:yMode val="edge"/>
          <c:x val="0.33384511079337587"/>
          <c:y val="3.0737662742652216E-2"/>
        </c:manualLayout>
      </c:layout>
      <c:overlay val="0"/>
      <c:spPr>
        <a:solidFill>
          <a:srgbClr val="3693AC"/>
        </a:solidFill>
        <a:effectLst>
          <a:outerShdw blurRad="50800" dist="38100" algn="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lastic">
          <a:bevelT w="4445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6.570054508279087E-2"/>
          <c:y val="0.125"/>
          <c:w val="0.92174000013209556"/>
          <c:h val="0.68442622950819676"/>
        </c:manualLayout>
      </c:layout>
      <c:lineChart>
        <c:grouping val="standard"/>
        <c:varyColors val="0"/>
        <c:ser>
          <c:idx val="0"/>
          <c:order val="0"/>
          <c:tx>
            <c:strRef>
              <c:f>'3.6.3'!$Q$82:$Q$83</c:f>
              <c:strCache>
                <c:ptCount val="2"/>
                <c:pt idx="0">
                  <c:v>Laguna</c:v>
                </c:pt>
                <c:pt idx="1">
                  <c:v>Aricota</c:v>
                </c:pt>
              </c:strCache>
            </c:strRef>
          </c:tx>
          <c:cat>
            <c:strRef>
              <c:f>'3.6.3'!$P$84:$P$95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'3.6.3'!$Q$84:$Q$95</c:f>
              <c:numCache>
                <c:formatCode>0.0</c:formatCode>
                <c:ptCount val="12"/>
                <c:pt idx="0">
                  <c:v>249.35</c:v>
                </c:pt>
                <c:pt idx="1">
                  <c:v>258.72000000000003</c:v>
                </c:pt>
                <c:pt idx="2">
                  <c:v>252.6</c:v>
                </c:pt>
                <c:pt idx="3">
                  <c:v>252.54</c:v>
                </c:pt>
                <c:pt idx="4">
                  <c:v>250.65</c:v>
                </c:pt>
                <c:pt idx="5">
                  <c:v>249.29</c:v>
                </c:pt>
                <c:pt idx="6">
                  <c:v>247.34</c:v>
                </c:pt>
                <c:pt idx="7">
                  <c:v>245.07</c:v>
                </c:pt>
                <c:pt idx="8">
                  <c:v>242.67</c:v>
                </c:pt>
                <c:pt idx="9">
                  <c:v>239.42</c:v>
                </c:pt>
                <c:pt idx="10">
                  <c:v>236.3</c:v>
                </c:pt>
                <c:pt idx="11">
                  <c:v>233.19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1B-428C-A331-01576F2695F0}"/>
            </c:ext>
          </c:extLst>
        </c:ser>
        <c:ser>
          <c:idx val="1"/>
          <c:order val="1"/>
          <c:tx>
            <c:strRef>
              <c:f>'3.6.3'!$R$82:$R$83</c:f>
              <c:strCache>
                <c:ptCount val="2"/>
                <c:pt idx="0">
                  <c:v>Laguna</c:v>
                </c:pt>
                <c:pt idx="1">
                  <c:v>Sibinacocha</c:v>
                </c:pt>
              </c:strCache>
            </c:strRef>
          </c:tx>
          <c:cat>
            <c:strRef>
              <c:f>'3.6.3'!$P$84:$P$95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'3.6.3'!$R$84:$R$95</c:f>
              <c:numCache>
                <c:formatCode>0.0</c:formatCode>
                <c:ptCount val="12"/>
                <c:pt idx="0">
                  <c:v>63.93</c:v>
                </c:pt>
                <c:pt idx="1">
                  <c:v>80.150000000000006</c:v>
                </c:pt>
                <c:pt idx="2">
                  <c:v>92.13</c:v>
                </c:pt>
                <c:pt idx="3">
                  <c:v>99.41</c:v>
                </c:pt>
                <c:pt idx="4">
                  <c:v>99.06</c:v>
                </c:pt>
                <c:pt idx="5">
                  <c:v>98.09</c:v>
                </c:pt>
                <c:pt idx="6">
                  <c:v>90.24</c:v>
                </c:pt>
                <c:pt idx="7">
                  <c:v>65.06</c:v>
                </c:pt>
                <c:pt idx="8">
                  <c:v>50.18</c:v>
                </c:pt>
                <c:pt idx="9">
                  <c:v>45.46</c:v>
                </c:pt>
                <c:pt idx="10">
                  <c:v>44.9</c:v>
                </c:pt>
                <c:pt idx="11">
                  <c:v>65.62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1B-428C-A331-01576F2695F0}"/>
            </c:ext>
          </c:extLst>
        </c:ser>
        <c:ser>
          <c:idx val="2"/>
          <c:order val="2"/>
          <c:tx>
            <c:strRef>
              <c:f>'3.6.3'!$S$82:$S$83</c:f>
              <c:strCache>
                <c:ptCount val="2"/>
                <c:pt idx="0">
                  <c:v>Cuenca</c:v>
                </c:pt>
                <c:pt idx="1">
                  <c:v>del Chili</c:v>
                </c:pt>
              </c:strCache>
            </c:strRef>
          </c:tx>
          <c:cat>
            <c:strRef>
              <c:f>'3.6.3'!$P$84:$P$95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'3.6.3'!$S$84:$S$95</c:f>
              <c:numCache>
                <c:formatCode>0.0</c:formatCode>
                <c:ptCount val="12"/>
                <c:pt idx="0">
                  <c:v>193.73</c:v>
                </c:pt>
                <c:pt idx="1">
                  <c:v>210.93</c:v>
                </c:pt>
                <c:pt idx="2">
                  <c:v>249.44</c:v>
                </c:pt>
                <c:pt idx="3">
                  <c:v>254.59</c:v>
                </c:pt>
                <c:pt idx="4">
                  <c:v>245.04</c:v>
                </c:pt>
                <c:pt idx="5">
                  <c:v>236.98</c:v>
                </c:pt>
                <c:pt idx="6">
                  <c:v>225.1</c:v>
                </c:pt>
                <c:pt idx="7">
                  <c:v>205.59</c:v>
                </c:pt>
                <c:pt idx="8">
                  <c:v>187.65</c:v>
                </c:pt>
                <c:pt idx="9">
                  <c:v>170.24</c:v>
                </c:pt>
                <c:pt idx="10">
                  <c:v>157.46</c:v>
                </c:pt>
                <c:pt idx="11">
                  <c:v>155.31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1B-428C-A331-01576F2695F0}"/>
            </c:ext>
          </c:extLst>
        </c:ser>
        <c:ser>
          <c:idx val="5"/>
          <c:order val="3"/>
          <c:tx>
            <c:strRef>
              <c:f>'3.6.3'!$T$82:$T$83</c:f>
              <c:strCache>
                <c:ptCount val="2"/>
                <c:pt idx="0">
                  <c:v>Lagunas</c:v>
                </c:pt>
                <c:pt idx="1">
                  <c:v>San Gabán</c:v>
                </c:pt>
              </c:strCache>
            </c:strRef>
          </c:tx>
          <c:cat>
            <c:strRef>
              <c:f>'3.6.3'!$P$84:$P$95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'3.6.3'!$T$84:$T$95</c:f>
              <c:numCache>
                <c:formatCode>0.0</c:formatCode>
                <c:ptCount val="12"/>
                <c:pt idx="0">
                  <c:v>13.44</c:v>
                </c:pt>
                <c:pt idx="1">
                  <c:v>29.72</c:v>
                </c:pt>
                <c:pt idx="2">
                  <c:v>37.46</c:v>
                </c:pt>
                <c:pt idx="3">
                  <c:v>44.13</c:v>
                </c:pt>
                <c:pt idx="4">
                  <c:v>44.71</c:v>
                </c:pt>
                <c:pt idx="5">
                  <c:v>44.73</c:v>
                </c:pt>
                <c:pt idx="6">
                  <c:v>41.26</c:v>
                </c:pt>
                <c:pt idx="7">
                  <c:v>32.450000000000003</c:v>
                </c:pt>
                <c:pt idx="8">
                  <c:v>19.62</c:v>
                </c:pt>
                <c:pt idx="9">
                  <c:v>8.56</c:v>
                </c:pt>
                <c:pt idx="10">
                  <c:v>10.28</c:v>
                </c:pt>
                <c:pt idx="11">
                  <c:v>26.29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1B-428C-A331-01576F2695F0}"/>
            </c:ext>
          </c:extLst>
        </c:ser>
        <c:ser>
          <c:idx val="7"/>
          <c:order val="4"/>
          <c:tx>
            <c:strRef>
              <c:f>'3.6.3'!$U$82:$U$83</c:f>
              <c:strCache>
                <c:ptCount val="2"/>
                <c:pt idx="0">
                  <c:v>Reservorio</c:v>
                </c:pt>
                <c:pt idx="1">
                  <c:v>Chalhuanca</c:v>
                </c:pt>
              </c:strCache>
            </c:strRef>
          </c:tx>
          <c:cat>
            <c:strRef>
              <c:f>'3.6.3'!$P$84:$P$95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'3.6.3'!$U$84:$U$95</c:f>
              <c:numCache>
                <c:formatCode>0.0</c:formatCode>
                <c:ptCount val="12"/>
                <c:pt idx="0">
                  <c:v>22.31</c:v>
                </c:pt>
                <c:pt idx="1">
                  <c:v>21.97</c:v>
                </c:pt>
                <c:pt idx="2">
                  <c:v>20.5</c:v>
                </c:pt>
                <c:pt idx="3">
                  <c:v>26.15</c:v>
                </c:pt>
                <c:pt idx="4">
                  <c:v>25.95</c:v>
                </c:pt>
                <c:pt idx="5">
                  <c:v>25.8</c:v>
                </c:pt>
                <c:pt idx="6">
                  <c:v>21.36</c:v>
                </c:pt>
                <c:pt idx="7">
                  <c:v>14.65</c:v>
                </c:pt>
                <c:pt idx="8">
                  <c:v>5.9</c:v>
                </c:pt>
                <c:pt idx="9">
                  <c:v>1.9</c:v>
                </c:pt>
                <c:pt idx="10">
                  <c:v>3.11</c:v>
                </c:pt>
                <c:pt idx="11">
                  <c:v>4.09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41B-428C-A331-01576F2695F0}"/>
            </c:ext>
          </c:extLst>
        </c:ser>
        <c:ser>
          <c:idx val="8"/>
          <c:order val="5"/>
          <c:tx>
            <c:strRef>
              <c:f>'3.6.3'!$V$82:$V$83</c:f>
              <c:strCache>
                <c:ptCount val="2"/>
                <c:pt idx="0">
                  <c:v>Reservorio </c:v>
                </c:pt>
                <c:pt idx="1">
                  <c:v>Bamputañe</c:v>
                </c:pt>
              </c:strCache>
            </c:strRef>
          </c:tx>
          <c:cat>
            <c:strRef>
              <c:f>'3.6.3'!$P$84:$P$95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'3.6.3'!$V$84:$V$95</c:f>
              <c:numCache>
                <c:formatCode>0.0</c:formatCode>
                <c:ptCount val="12"/>
                <c:pt idx="0">
                  <c:v>27.86</c:v>
                </c:pt>
                <c:pt idx="1">
                  <c:v>31.68</c:v>
                </c:pt>
                <c:pt idx="2">
                  <c:v>39.409999999999997</c:v>
                </c:pt>
                <c:pt idx="3">
                  <c:v>39.85</c:v>
                </c:pt>
                <c:pt idx="4">
                  <c:v>37.869999999999997</c:v>
                </c:pt>
                <c:pt idx="5">
                  <c:v>32.75</c:v>
                </c:pt>
                <c:pt idx="6">
                  <c:v>27.22</c:v>
                </c:pt>
                <c:pt idx="7">
                  <c:v>21.9</c:v>
                </c:pt>
                <c:pt idx="8">
                  <c:v>16.62</c:v>
                </c:pt>
                <c:pt idx="9">
                  <c:v>13.63</c:v>
                </c:pt>
                <c:pt idx="10">
                  <c:v>9.43</c:v>
                </c:pt>
                <c:pt idx="11">
                  <c:v>8.24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41B-428C-A331-01576F269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129536"/>
        <c:axId val="154131072"/>
      </c:lineChart>
      <c:catAx>
        <c:axId val="15412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54131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131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Millones de m3</a:t>
                </a:r>
              </a:p>
            </c:rich>
          </c:tx>
          <c:layout>
            <c:manualLayout>
              <c:xMode val="edge"/>
              <c:yMode val="edge"/>
              <c:x val="1.4208134469124863E-3"/>
              <c:y val="0.3709015877965749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54129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254076296728893"/>
          <c:y val="0.89754112419115928"/>
          <c:w val="0.69275429445999559"/>
          <c:h val="8.6065538837348243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" footer="0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 algn="ctr" rtl="0">
              <a:defRPr lang="es-PE" sz="1175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175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CONSUMO DE DIESEL  2</a:t>
            </a:r>
          </a:p>
        </c:rich>
      </c:tx>
      <c:layout>
        <c:manualLayout>
          <c:xMode val="edge"/>
          <c:yMode val="edge"/>
          <c:x val="0.38891699891533305"/>
          <c:y val="1.7860026379951238E-2"/>
        </c:manualLayout>
      </c:layout>
      <c:overlay val="0"/>
      <c:spPr>
        <a:solidFill>
          <a:srgbClr val="0B7D8F"/>
        </a:solidFill>
        <a:effectLst>
          <a:outerShdw blurRad="50800" dist="38100" algn="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lastic">
          <a:bevelT w="4445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6785733800378766"/>
          <c:y val="0.11764705882352941"/>
          <c:w val="0.78452472159217079"/>
          <c:h val="0.68705882352941172"/>
        </c:manualLayout>
      </c:layout>
      <c:lineChart>
        <c:grouping val="standard"/>
        <c:varyColors val="0"/>
        <c:ser>
          <c:idx val="2"/>
          <c:order val="0"/>
          <c:tx>
            <c:v>Mercado Electrico</c:v>
          </c:tx>
          <c:spPr>
            <a:ln>
              <a:solidFill>
                <a:srgbClr val="3AA3EA"/>
              </a:solidFill>
            </a:ln>
          </c:spPr>
          <c:marker>
            <c:spPr>
              <a:solidFill>
                <a:srgbClr val="3AA3EA"/>
              </a:solidFill>
            </c:spPr>
          </c:marker>
          <c:cat>
            <c:strLit>
              <c:ptCount val="1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Ref>
              <c:f>'3.6.3.2.3.1'!$E$58:$P$58</c:f>
              <c:numCache>
                <c:formatCode>#\ ###\ ##0</c:formatCode>
                <c:ptCount val="12"/>
                <c:pt idx="0">
                  <c:v>695845.02000000025</c:v>
                </c:pt>
                <c:pt idx="1">
                  <c:v>497743.37</c:v>
                </c:pt>
                <c:pt idx="2">
                  <c:v>501556.61999999994</c:v>
                </c:pt>
                <c:pt idx="3">
                  <c:v>523147.48</c:v>
                </c:pt>
                <c:pt idx="4">
                  <c:v>455725.13000000012</c:v>
                </c:pt>
                <c:pt idx="5">
                  <c:v>873106.42000000027</c:v>
                </c:pt>
                <c:pt idx="6">
                  <c:v>655763.14000000025</c:v>
                </c:pt>
                <c:pt idx="7">
                  <c:v>873566.43</c:v>
                </c:pt>
                <c:pt idx="8">
                  <c:v>805391.28</c:v>
                </c:pt>
                <c:pt idx="9">
                  <c:v>736143.69</c:v>
                </c:pt>
                <c:pt idx="10">
                  <c:v>6977013.9999999991</c:v>
                </c:pt>
                <c:pt idx="11">
                  <c:v>13242370.82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1B-4EB4-BC2D-D6900803B743}"/>
            </c:ext>
          </c:extLst>
        </c:ser>
        <c:ser>
          <c:idx val="0"/>
          <c:order val="1"/>
          <c:tx>
            <c:v>Uso propio</c:v>
          </c:tx>
          <c:spPr>
            <a:ln>
              <a:solidFill>
                <a:srgbClr val="E78F19"/>
              </a:solidFill>
            </a:ln>
          </c:spPr>
          <c:marker>
            <c:spPr>
              <a:solidFill>
                <a:srgbClr val="E78F19"/>
              </a:solidFill>
            </c:spPr>
          </c:marker>
          <c:cat>
            <c:strLit>
              <c:ptCount val="1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Ref>
              <c:f>'3.6.3.2.3.2'!$E$112:$P$112</c:f>
              <c:numCache>
                <c:formatCode>#\ ###\ ###\ ##0</c:formatCode>
                <c:ptCount val="12"/>
                <c:pt idx="0">
                  <c:v>281242.39</c:v>
                </c:pt>
                <c:pt idx="1">
                  <c:v>233562.78000000003</c:v>
                </c:pt>
                <c:pt idx="2">
                  <c:v>497823.2</c:v>
                </c:pt>
                <c:pt idx="3">
                  <c:v>264707.74</c:v>
                </c:pt>
                <c:pt idx="4">
                  <c:v>296390.25999999995</c:v>
                </c:pt>
                <c:pt idx="5">
                  <c:v>314606.96191605285</c:v>
                </c:pt>
                <c:pt idx="6">
                  <c:v>285922.91600000003</c:v>
                </c:pt>
                <c:pt idx="7">
                  <c:v>327464.3</c:v>
                </c:pt>
                <c:pt idx="8">
                  <c:v>286059.60941176472</c:v>
                </c:pt>
                <c:pt idx="9">
                  <c:v>360341.29000000004</c:v>
                </c:pt>
                <c:pt idx="10">
                  <c:v>352820.6</c:v>
                </c:pt>
                <c:pt idx="11">
                  <c:v>377437.26799999998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1B-4EB4-BC2D-D6900803B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907392"/>
        <c:axId val="154909312"/>
      </c:lineChart>
      <c:catAx>
        <c:axId val="15490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5490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9093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Galones</a:t>
                </a:r>
              </a:p>
            </c:rich>
          </c:tx>
          <c:layout>
            <c:manualLayout>
              <c:xMode val="edge"/>
              <c:yMode val="edge"/>
              <c:x val="2.3602204872486848E-2"/>
              <c:y val="0.3882353411407330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54907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742900614151018"/>
          <c:y val="0.89283291365229089"/>
          <c:w val="0.78264251524271733"/>
          <c:h val="8.991593055944147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 rtl="0">
              <a:defRPr lang="es-PE" sz="1175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175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CONSUMO DE RESIDUAL R6</a:t>
            </a:r>
          </a:p>
        </c:rich>
      </c:tx>
      <c:layout>
        <c:manualLayout>
          <c:xMode val="edge"/>
          <c:yMode val="edge"/>
          <c:x val="0.36856049112004458"/>
          <c:y val="2.5882430525330062E-2"/>
        </c:manualLayout>
      </c:layout>
      <c:overlay val="0"/>
      <c:spPr>
        <a:solidFill>
          <a:srgbClr val="0B7D8F"/>
        </a:solidFill>
        <a:effectLst>
          <a:outerShdw blurRad="50800" dist="38100" algn="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lastic">
          <a:bevelT w="44450" h="44450"/>
        </a:sp3d>
      </c:spPr>
    </c:title>
    <c:autoTitleDeleted val="0"/>
    <c:plotArea>
      <c:layout>
        <c:manualLayout>
          <c:layoutTarget val="inner"/>
          <c:xMode val="edge"/>
          <c:yMode val="edge"/>
          <c:x val="0.14213205015270569"/>
          <c:y val="0.1344341170793838"/>
          <c:w val="0.80913745694076034"/>
          <c:h val="0.66745359883273003"/>
        </c:manualLayout>
      </c:layout>
      <c:lineChart>
        <c:grouping val="standard"/>
        <c:varyColors val="0"/>
        <c:ser>
          <c:idx val="0"/>
          <c:order val="0"/>
          <c:tx>
            <c:v>Mercado Electrico</c:v>
          </c:tx>
          <c:cat>
            <c:strLit>
              <c:ptCount val="1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Ref>
              <c:f>'3.6.3.2.3.1'!$E$60:$P$60</c:f>
              <c:numCache>
                <c:formatCode>#\ ###\ ##0</c:formatCode>
                <c:ptCount val="12"/>
                <c:pt idx="0">
                  <c:v>1938835.97</c:v>
                </c:pt>
                <c:pt idx="1">
                  <c:v>1704537.6</c:v>
                </c:pt>
                <c:pt idx="2">
                  <c:v>1837271.44</c:v>
                </c:pt>
                <c:pt idx="3">
                  <c:v>1798915.7799999998</c:v>
                </c:pt>
                <c:pt idx="4">
                  <c:v>1762439.9700000002</c:v>
                </c:pt>
                <c:pt idx="5">
                  <c:v>1764219.1600000001</c:v>
                </c:pt>
                <c:pt idx="6">
                  <c:v>1854903.3599999999</c:v>
                </c:pt>
                <c:pt idx="7">
                  <c:v>1763952.6099999999</c:v>
                </c:pt>
                <c:pt idx="8">
                  <c:v>1807474.96</c:v>
                </c:pt>
                <c:pt idx="9">
                  <c:v>1961353.8499999999</c:v>
                </c:pt>
                <c:pt idx="10">
                  <c:v>1899811.8199999998</c:v>
                </c:pt>
                <c:pt idx="11">
                  <c:v>1924274.4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29-4DDE-BDC3-6FE69C945F6A}"/>
            </c:ext>
          </c:extLst>
        </c:ser>
        <c:ser>
          <c:idx val="1"/>
          <c:order val="1"/>
          <c:tx>
            <c:v>Uso Propio</c:v>
          </c:tx>
          <c:cat>
            <c:strLit>
              <c:ptCount val="1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Ref>
              <c:f>'3.6.3.2.3.2'!$E$114:$P$114</c:f>
              <c:numCache>
                <c:formatCode>#\ ###\ ###\ 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29-4DDE-BDC3-6FE69C945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68544"/>
        <c:axId val="155470080"/>
      </c:lineChart>
      <c:catAx>
        <c:axId val="15546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5547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4700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Galones</a:t>
                </a:r>
              </a:p>
            </c:rich>
          </c:tx>
          <c:layout>
            <c:manualLayout>
              <c:xMode val="edge"/>
              <c:yMode val="edge"/>
              <c:x val="1.735428641040123E-2"/>
              <c:y val="0.4008557221804560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554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562181836975019"/>
          <c:y val="0.88676400374576281"/>
          <c:w val="0.78492736931090368"/>
          <c:h val="9.3172423798783988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" footer="0"/>
    <c:pageSetup paperSize="9" orientation="landscape" horizontalDpi="360" verticalDpi="36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t>PRODUCCIÓN DE ENERGÍA ELÉCTRICA 2002, POR TIPO DE SERVICIO</a:t>
            </a:r>
          </a:p>
        </c:rich>
      </c:tx>
      <c:overlay val="0"/>
      <c:spPr>
        <a:solidFill>
          <a:srgbClr val="333399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30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"/>
              <c:pt idx="0">
                <c:v>C.H. CACLIC</c:v>
              </c:pt>
              <c:pt idx="1">
                <c:v>C.H. CACLIC</c:v>
              </c:pt>
            </c:strLit>
          </c:cat>
          <c: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E1E-4DDF-B0EE-C2E6CA2160CD}"/>
            </c:ext>
          </c:extLst>
        </c:ser>
        <c:ser>
          <c:idx val="2"/>
          <c:order val="1"/>
          <c:tx>
            <c:v/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"/>
              <c:pt idx="0">
                <c:v>C.H. CACLIC</c:v>
              </c:pt>
              <c:pt idx="1">
                <c:v>C.H. CACLIC</c:v>
              </c:pt>
            </c:strLit>
          </c:cat>
          <c: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E1E-4DDF-B0EE-C2E6CA216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058944"/>
        <c:axId val="49060480"/>
        <c:axId val="0"/>
      </c:bar3DChart>
      <c:catAx>
        <c:axId val="4905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906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060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GW.h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9058944"/>
        <c:crosses val="autoZero"/>
        <c:crossBetween val="between"/>
        <c:majorUnit val="3125.6289980000024"/>
        <c:minorUnit val="3125.628998000002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45769230769230768"/>
          <c:w val="0"/>
          <c:h val="0.138461538461538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 rtl="0">
              <a:defRPr lang="es-PE" sz="1175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175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CONSUMO DE GAS NATURAL</a:t>
            </a:r>
          </a:p>
        </c:rich>
      </c:tx>
      <c:layout>
        <c:manualLayout>
          <c:xMode val="edge"/>
          <c:yMode val="edge"/>
          <c:x val="0.37236862229702988"/>
          <c:y val="5.2742716205700424E-2"/>
        </c:manualLayout>
      </c:layout>
      <c:overlay val="0"/>
      <c:spPr>
        <a:solidFill>
          <a:srgbClr val="0B7D8F"/>
        </a:solidFill>
        <a:effectLst>
          <a:outerShdw blurRad="50800" dist="38100" algn="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lastic">
          <a:bevelT w="4445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7105271611521664"/>
          <c:y val="0.19409322688642802"/>
          <c:w val="0.79048622062712537"/>
          <c:h val="0.5928282255987638"/>
        </c:manualLayout>
      </c:layout>
      <c:lineChart>
        <c:grouping val="standard"/>
        <c:varyColors val="0"/>
        <c:ser>
          <c:idx val="0"/>
          <c:order val="0"/>
          <c:tx>
            <c:v>Mercado Electrico</c:v>
          </c:tx>
          <c:cat>
            <c:strLit>
              <c:ptCount val="1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Ref>
              <c:f>'3.6.3.2.3.1'!$E$59:$P$59</c:f>
              <c:numCache>
                <c:formatCode>#\ ###\ ##0</c:formatCode>
                <c:ptCount val="12"/>
                <c:pt idx="0">
                  <c:v>317952045.73000002</c:v>
                </c:pt>
                <c:pt idx="1">
                  <c:v>259863485.13800001</c:v>
                </c:pt>
                <c:pt idx="2">
                  <c:v>270282228.35500002</c:v>
                </c:pt>
                <c:pt idx="3">
                  <c:v>248290495.47700003</c:v>
                </c:pt>
                <c:pt idx="4">
                  <c:v>351469013.347</c:v>
                </c:pt>
                <c:pt idx="5">
                  <c:v>421433322.47000003</c:v>
                </c:pt>
                <c:pt idx="6">
                  <c:v>484946196.73899996</c:v>
                </c:pt>
                <c:pt idx="7">
                  <c:v>486529408.20099998</c:v>
                </c:pt>
                <c:pt idx="8">
                  <c:v>492527189.71599996</c:v>
                </c:pt>
                <c:pt idx="9">
                  <c:v>496301104.7650001</c:v>
                </c:pt>
                <c:pt idx="10">
                  <c:v>531481228.2470001</c:v>
                </c:pt>
                <c:pt idx="11">
                  <c:v>500479833.64300001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D2-40EB-A989-C8880773750A}"/>
            </c:ext>
          </c:extLst>
        </c:ser>
        <c:ser>
          <c:idx val="1"/>
          <c:order val="1"/>
          <c:tx>
            <c:v>Uso propio</c:v>
          </c:tx>
          <c:cat>
            <c:strLit>
              <c:ptCount val="1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Ref>
              <c:f>'3.6.3.2.3.2'!$E$113:$P$113</c:f>
              <c:numCache>
                <c:formatCode>#\ ###\ ###\ ##0</c:formatCode>
                <c:ptCount val="12"/>
                <c:pt idx="0">
                  <c:v>25699862.059999999</c:v>
                </c:pt>
                <c:pt idx="1">
                  <c:v>23854800.27</c:v>
                </c:pt>
                <c:pt idx="2">
                  <c:v>24658071.029999997</c:v>
                </c:pt>
                <c:pt idx="3">
                  <c:v>23694834.48</c:v>
                </c:pt>
                <c:pt idx="4">
                  <c:v>23223510.990000002</c:v>
                </c:pt>
                <c:pt idx="5">
                  <c:v>23561531.539999999</c:v>
                </c:pt>
                <c:pt idx="6">
                  <c:v>18672453.719999999</c:v>
                </c:pt>
                <c:pt idx="7">
                  <c:v>18998295.830000002</c:v>
                </c:pt>
                <c:pt idx="8">
                  <c:v>19538773.530000001</c:v>
                </c:pt>
                <c:pt idx="9">
                  <c:v>20673854.649999999</c:v>
                </c:pt>
                <c:pt idx="10">
                  <c:v>21211087.82</c:v>
                </c:pt>
                <c:pt idx="11">
                  <c:v>22615196.940000001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D2-40EB-A989-C88807737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88640"/>
        <c:axId val="155490176"/>
      </c:lineChart>
      <c:catAx>
        <c:axId val="15548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5549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490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Metros Cúbicos</a:t>
                </a:r>
              </a:p>
            </c:rich>
          </c:tx>
          <c:layout>
            <c:manualLayout>
              <c:xMode val="edge"/>
              <c:yMode val="edge"/>
              <c:x val="1.622024186947349E-2"/>
              <c:y val="0.3515794194067450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55488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084638944290089"/>
          <c:y val="0.89873593690235953"/>
          <c:w val="0.79811223450655788"/>
          <c:h val="8.835779949616851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" footer="0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 rtl="0">
              <a:defRPr lang="es-PE" sz="1175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175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CONSUMO DE CARBÓN</a:t>
            </a:r>
          </a:p>
        </c:rich>
      </c:tx>
      <c:layout>
        <c:manualLayout>
          <c:xMode val="edge"/>
          <c:yMode val="edge"/>
          <c:x val="0.36862778750594322"/>
          <c:y val="5.2742550757981448E-2"/>
        </c:manualLayout>
      </c:layout>
      <c:overlay val="0"/>
      <c:spPr>
        <a:solidFill>
          <a:srgbClr val="0B7D8F"/>
        </a:solidFill>
        <a:effectLst>
          <a:outerShdw blurRad="50800" dist="38100" algn="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lastic">
          <a:bevelT w="44450" h="57150"/>
        </a:sp3d>
      </c:spPr>
    </c:title>
    <c:autoTitleDeleted val="0"/>
    <c:plotArea>
      <c:layout>
        <c:manualLayout>
          <c:layoutTarget val="inner"/>
          <c:xMode val="edge"/>
          <c:yMode val="edge"/>
          <c:x val="0.13842490165905014"/>
          <c:y val="0.19620293587432397"/>
          <c:w val="0.82100286501229736"/>
          <c:h val="0.5928282255987638"/>
        </c:manualLayout>
      </c:layout>
      <c:lineChart>
        <c:grouping val="standard"/>
        <c:varyColors val="0"/>
        <c:ser>
          <c:idx val="0"/>
          <c:order val="0"/>
          <c:tx>
            <c:v>Mercado Electrico</c:v>
          </c:tx>
          <c:cat>
            <c:strLit>
              <c:ptCount val="1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Set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Ref>
              <c:f>'3.6.3.2.3.1'!$E$57:$P$57</c:f>
              <c:numCache>
                <c:formatCode>#\ ###\ ##0</c:formatCode>
                <c:ptCount val="12"/>
                <c:pt idx="2">
                  <c:v>2322</c:v>
                </c:pt>
                <c:pt idx="6">
                  <c:v>4615.37</c:v>
                </c:pt>
                <c:pt idx="10">
                  <c:v>20584.099999999999</c:v>
                </c:pt>
                <c:pt idx="11">
                  <c:v>20584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C6-4BDB-B76E-915FF7C1D633}"/>
            </c:ext>
          </c:extLst>
        </c:ser>
        <c:ser>
          <c:idx val="1"/>
          <c:order val="1"/>
          <c:tx>
            <c:v>Uso propio</c:v>
          </c:tx>
          <c:cat>
            <c:strLit>
              <c:ptCount val="1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Set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Ref>
              <c:f>'3.6.3.2.3.2'!$E$111:$P$111</c:f>
              <c:numCache>
                <c:formatCode>#\ ###\ ###\ ##0</c:formatCode>
                <c:ptCount val="12"/>
                <c:pt idx="0">
                  <c:v>9873.380000000001</c:v>
                </c:pt>
                <c:pt idx="1">
                  <c:v>6079.05</c:v>
                </c:pt>
                <c:pt idx="2">
                  <c:v>5511.07</c:v>
                </c:pt>
                <c:pt idx="4">
                  <c:v>856.17</c:v>
                </c:pt>
                <c:pt idx="5">
                  <c:v>4995.72</c:v>
                </c:pt>
                <c:pt idx="6">
                  <c:v>9029.25</c:v>
                </c:pt>
                <c:pt idx="7">
                  <c:v>11096.69</c:v>
                </c:pt>
                <c:pt idx="8">
                  <c:v>10107.6</c:v>
                </c:pt>
                <c:pt idx="9">
                  <c:v>11550.21</c:v>
                </c:pt>
                <c:pt idx="10">
                  <c:v>11269.7</c:v>
                </c:pt>
                <c:pt idx="11">
                  <c:v>12129.859999999999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C6-4BDB-B76E-915FF7C1D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537408"/>
        <c:axId val="155538944"/>
      </c:lineChart>
      <c:catAx>
        <c:axId val="15553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5553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538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Toneladas</a:t>
                </a:r>
              </a:p>
            </c:rich>
          </c:tx>
          <c:layout>
            <c:manualLayout>
              <c:xMode val="edge"/>
              <c:yMode val="edge"/>
              <c:x val="3.3986988739809584E-2"/>
              <c:y val="0.3670891264536517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55537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623090928066981E-2"/>
          <c:y val="0.89873605849646632"/>
          <c:w val="0.79398466944209301"/>
          <c:h val="7.9865130208849888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" footer="0"/>
    <c:pageSetup orientation="landscape" horizontalDpi="720" verticalDpi="72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t>VENTA DE ENERGÍA ELÉCTRICA 2001, POR TIPO DE MERCADO</a:t>
            </a:r>
          </a:p>
        </c:rich>
      </c:tx>
      <c:overlay val="0"/>
      <c:spPr>
        <a:solidFill>
          <a:srgbClr val="333399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9"/>
      <c:hPercent val="100"/>
      <c:rotY val="204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1"/>
          <c:order val="0"/>
          <c:tx>
            <c:v/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t>8 655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A32C-4898-9DA4-FA4E27D0AC9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"/>
              <c:pt idx="0">
                <c:v>#N/A</c:v>
              </c:pt>
              <c:pt idx="1">
                <c:v>#N/A</c:v>
              </c:pt>
            </c:numLit>
          </c:cat>
          <c:val>
            <c:numLit>
              <c:formatCode>General</c:formatCode>
              <c:ptCount val="2"/>
              <c:pt idx="0">
                <c:v>#N/A</c:v>
              </c:pt>
              <c:pt idx="1">
                <c:v>#N/A</c:v>
              </c:pt>
            </c:numLit>
          </c:val>
          <c:extLst>
            <c:ext xmlns:c16="http://schemas.microsoft.com/office/drawing/2014/chart" uri="{C3380CC4-5D6E-409C-BE32-E72D297353CC}">
              <c16:uniqueId val="{00000001-A32C-4898-9DA4-FA4E27D0AC9A}"/>
            </c:ext>
          </c:extLst>
        </c:ser>
        <c:ser>
          <c:idx val="0"/>
          <c:order val="1"/>
          <c:tx>
            <c:v/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"/>
              <c:pt idx="0">
                <c:v>#N/A</c:v>
              </c:pt>
              <c:pt idx="1">
                <c:v>#N/A</c:v>
              </c:pt>
            </c:numLit>
          </c:cat>
          <c:val>
            <c:numLit>
              <c:formatCode>General</c:formatCode>
              <c:ptCount val="2"/>
              <c:pt idx="0">
                <c:v>#N/A</c:v>
              </c:pt>
              <c:pt idx="1">
                <c:v>#N/A</c:v>
              </c:pt>
            </c:numLit>
          </c:val>
          <c:extLst>
            <c:ext xmlns:c16="http://schemas.microsoft.com/office/drawing/2014/chart" uri="{C3380CC4-5D6E-409C-BE32-E72D297353CC}">
              <c16:uniqueId val="{00000002-A32C-4898-9DA4-FA4E27D0A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716032"/>
        <c:axId val="48726400"/>
        <c:axId val="49053696"/>
      </c:bar3DChart>
      <c:catAx>
        <c:axId val="48716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TOTAL : 16 629 GW.h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872640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48726400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GW.h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8716032"/>
        <c:crosses val="autoZero"/>
        <c:crossBetween val="between"/>
        <c:majorUnit val="2000"/>
        <c:minorUnit val="500"/>
      </c:valAx>
      <c:serAx>
        <c:axId val="4905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8726400"/>
        <c:crosses val="autoZero"/>
        <c:tickLblSkip val="4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t>VENTA DE ENERGÍA ELÉCTRICA 2001, POR TENSIÓN</a:t>
            </a:r>
          </a:p>
        </c:rich>
      </c:tx>
      <c:overlay val="0"/>
      <c:spPr>
        <a:solidFill>
          <a:srgbClr val="333399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7"/>
      <c:hPercent val="100"/>
      <c:rotY val="26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v/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0E4-48CE-A8C1-4DA466DB2D88}"/>
            </c:ext>
          </c:extLst>
        </c:ser>
        <c:ser>
          <c:idx val="1"/>
          <c:order val="1"/>
          <c:tx>
            <c:v/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0E4-48CE-A8C1-4DA466DB2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770432"/>
        <c:axId val="48788608"/>
        <c:axId val="49055040"/>
      </c:bar3DChart>
      <c:catAx>
        <c:axId val="4877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878860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48788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GW.h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8770432"/>
        <c:crosses val="autoZero"/>
        <c:crossBetween val="between"/>
        <c:majorUnit val="2000"/>
        <c:minorUnit val="400"/>
      </c:valAx>
      <c:serAx>
        <c:axId val="4905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8788608"/>
        <c:crosses val="autoZero"/>
        <c:tickLblSkip val="8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9.xml"/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12" Type="http://schemas.openxmlformats.org/officeDocument/2006/relationships/chart" Target="../charts/chart33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11" Type="http://schemas.openxmlformats.org/officeDocument/2006/relationships/chart" Target="../charts/chart32.xml"/><Relationship Id="rId5" Type="http://schemas.openxmlformats.org/officeDocument/2006/relationships/chart" Target="../charts/chart26.xml"/><Relationship Id="rId10" Type="http://schemas.openxmlformats.org/officeDocument/2006/relationships/chart" Target="../charts/chart31.xml"/><Relationship Id="rId4" Type="http://schemas.openxmlformats.org/officeDocument/2006/relationships/chart" Target="../charts/chart25.xml"/><Relationship Id="rId9" Type="http://schemas.openxmlformats.org/officeDocument/2006/relationships/chart" Target="../charts/chart30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chart" Target="../charts/chart13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7.xml"/><Relationship Id="rId3" Type="http://schemas.openxmlformats.org/officeDocument/2006/relationships/chart" Target="../charts/chart42.xml"/><Relationship Id="rId7" Type="http://schemas.openxmlformats.org/officeDocument/2006/relationships/chart" Target="../charts/chart46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Relationship Id="rId9" Type="http://schemas.openxmlformats.org/officeDocument/2006/relationships/chart" Target="../charts/chart48.xml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1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3.xml"/><Relationship Id="rId1" Type="http://schemas.openxmlformats.org/officeDocument/2006/relationships/chart" Target="../charts/chart62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5.xml"/><Relationship Id="rId1" Type="http://schemas.openxmlformats.org/officeDocument/2006/relationships/chart" Target="../charts/chart64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7.xml"/><Relationship Id="rId1" Type="http://schemas.openxmlformats.org/officeDocument/2006/relationships/chart" Target="../charts/chart66.xml"/></Relationships>
</file>

<file path=xl/drawings/_rels/drawing5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263525</xdr:colOff>
      <xdr:row>113</xdr:row>
      <xdr:rowOff>50800</xdr:rowOff>
    </xdr:from>
    <xdr:to>
      <xdr:col>7</xdr:col>
      <xdr:colOff>625475</xdr:colOff>
      <xdr:row>145</xdr:row>
      <xdr:rowOff>98425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440A98AD-D1C7-446A-B9A4-9FA33AD55A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0.36078</cdr:x>
      <cdr:y>0.55614</cdr:y>
    </cdr:from>
    <cdr:to>
      <cdr:x>0.43735</cdr:x>
      <cdr:y>0.59159</cdr:y>
    </cdr:to>
    <cdr:sp macro="" textlink="">
      <cdr:nvSpPr>
        <cdr:cNvPr id="204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780" y="1457595"/>
          <a:ext cx="56159" cy="974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strike="noStrike">
              <a:solidFill>
                <a:srgbClr val="000000"/>
              </a:solidFill>
              <a:latin typeface="Arial"/>
              <a:cs typeface="Arial"/>
            </a:rPr>
            <a:t>0,6%</a:t>
          </a:r>
        </a:p>
      </cdr:txBody>
    </cdr:sp>
  </cdr:relSizeAnchor>
  <cdr:relSizeAnchor xmlns:cdr="http://schemas.openxmlformats.org/drawingml/2006/chartDrawing">
    <cdr:from>
      <cdr:x>0.24853</cdr:x>
      <cdr:y>0.17082</cdr:y>
    </cdr:from>
    <cdr:to>
      <cdr:x>0.85762</cdr:x>
      <cdr:y>0.29573</cdr:y>
    </cdr:to>
    <cdr:sp macro="" textlink="">
      <cdr:nvSpPr>
        <cdr:cNvPr id="204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5455" y="388947"/>
          <a:ext cx="446722" cy="349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1" i="0" strike="noStrike">
              <a:solidFill>
                <a:srgbClr val="000000"/>
              </a:solidFill>
              <a:latin typeface="Arial"/>
              <a:cs typeface="Arial"/>
            </a:rPr>
            <a:t>Generadoras     :     6 106 GW.h</a:t>
          </a:r>
        </a:p>
        <a:p xmlns:a="http://schemas.openxmlformats.org/drawingml/2006/main">
          <a:pPr algn="l" rtl="0">
            <a:defRPr sz="1000"/>
          </a:pPr>
          <a:r>
            <a:rPr lang="en-US" sz="150" b="1" i="0" strike="noStrike">
              <a:solidFill>
                <a:srgbClr val="000000"/>
              </a:solidFill>
              <a:latin typeface="Arial"/>
              <a:cs typeface="Arial"/>
            </a:rPr>
            <a:t>Distribuidoras   :   10 523 GW.h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0.36362</cdr:x>
      <cdr:y>0.10412</cdr:y>
    </cdr:from>
    <cdr:to>
      <cdr:x>0.66183</cdr:x>
      <cdr:y>0.20386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32492" y="429849"/>
          <a:ext cx="1420857" cy="411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:  15 760 MW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0.23026</cdr:x>
      <cdr:y>0.50933</cdr:y>
    </cdr:from>
    <cdr:to>
      <cdr:x>0.35077</cdr:x>
      <cdr:y>0.55613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053" y="1097166"/>
          <a:ext cx="88387" cy="953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SS AA</a:t>
          </a:r>
        </a:p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9%</a:t>
          </a:r>
        </a:p>
      </cdr:txBody>
    </cdr:sp>
  </cdr:relSizeAnchor>
  <cdr:relSizeAnchor xmlns:cdr="http://schemas.openxmlformats.org/drawingml/2006/chartDrawing">
    <cdr:from>
      <cdr:x>0.70579</cdr:x>
      <cdr:y>0.50933</cdr:y>
    </cdr:from>
    <cdr:to>
      <cdr:x>0.86284</cdr:x>
      <cdr:y>0.55613</cdr:y>
    </cdr:to>
    <cdr:sp macro="" textlink="">
      <cdr:nvSpPr>
        <cdr:cNvPr id="215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0816" y="1097166"/>
          <a:ext cx="115190" cy="953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strike="noStrike">
              <a:solidFill>
                <a:srgbClr val="000000"/>
              </a:solidFill>
              <a:latin typeface="Arial"/>
              <a:cs typeface="Arial"/>
            </a:rPr>
            <a:t>SEIN</a:t>
          </a:r>
        </a:p>
        <a:p xmlns:a="http://schemas.openxmlformats.org/drawingml/2006/main">
          <a:pPr algn="l" rtl="0">
            <a:defRPr sz="1000"/>
          </a:pPr>
          <a:r>
            <a:rPr lang="en-US" sz="150" b="0" i="0" strike="noStrike">
              <a:solidFill>
                <a:srgbClr val="000000"/>
              </a:solidFill>
              <a:latin typeface="Arial"/>
              <a:cs typeface="Arial"/>
            </a:rPr>
            <a:t>91%</a:t>
          </a:r>
        </a:p>
      </cdr:txBody>
    </cdr:sp>
  </cdr:relSizeAnchor>
  <cdr:relSizeAnchor xmlns:cdr="http://schemas.openxmlformats.org/drawingml/2006/chartDrawing">
    <cdr:from>
      <cdr:x>0.39341</cdr:x>
      <cdr:y>0.30901</cdr:y>
    </cdr:from>
    <cdr:to>
      <cdr:x>0.65902</cdr:x>
      <cdr:y>0.41238</cdr:y>
    </cdr:to>
    <cdr:sp macro="" textlink="">
      <cdr:nvSpPr>
        <cdr:cNvPr id="215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1711" y="681765"/>
          <a:ext cx="194803" cy="2150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1" i="0" strike="noStrike">
              <a:solidFill>
                <a:srgbClr val="000000"/>
              </a:solidFill>
              <a:latin typeface="Arial"/>
              <a:cs typeface="Arial"/>
            </a:rPr>
            <a:t>TOTAL : 21 982 GW.h</a:t>
          </a:r>
        </a:p>
        <a:p xmlns:a="http://schemas.openxmlformats.org/drawingml/2006/main">
          <a:pPr algn="l" rtl="0">
            <a:defRPr sz="1000"/>
          </a:pPr>
          <a:endParaRPr lang="en-US" sz="15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0.4132</cdr:x>
      <cdr:y>0.22227</cdr:y>
    </cdr:from>
    <cdr:to>
      <cdr:x>0.66663</cdr:x>
      <cdr:y>0.31556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230" y="523421"/>
          <a:ext cx="185868" cy="21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75" b="1" i="0" strike="noStrike">
              <a:solidFill>
                <a:srgbClr val="000000"/>
              </a:solidFill>
              <a:latin typeface="Arial"/>
              <a:cs typeface="Arial"/>
            </a:rPr>
            <a:t>TOTAL : 5 387 MW</a:t>
          </a:r>
        </a:p>
        <a:p xmlns:a="http://schemas.openxmlformats.org/drawingml/2006/main">
          <a:pPr algn="l" rtl="0">
            <a:defRPr sz="1000"/>
          </a:pPr>
          <a:endParaRPr lang="en-US" sz="175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0.37579</cdr:x>
      <cdr:y>0.20418</cdr:y>
    </cdr:from>
    <cdr:to>
      <cdr:x>0.65401</cdr:x>
      <cdr:y>0.33688</cdr:y>
    </cdr:to>
    <cdr:sp macro="" textlink="">
      <cdr:nvSpPr>
        <cdr:cNvPr id="337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8788" y="467895"/>
          <a:ext cx="204056" cy="3588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1" i="0" strike="noStrike">
              <a:solidFill>
                <a:srgbClr val="000000"/>
              </a:solidFill>
              <a:latin typeface="Arial"/>
              <a:cs typeface="Arial"/>
            </a:rPr>
            <a:t>TOTAL : 16 629 GW.h</a:t>
          </a:r>
        </a:p>
        <a:p xmlns:a="http://schemas.openxmlformats.org/drawingml/2006/main">
          <a:pPr algn="l" rtl="0">
            <a:defRPr sz="1000"/>
          </a:pPr>
          <a:endParaRPr lang="en-US" sz="15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231962</xdr:colOff>
      <xdr:row>2</xdr:row>
      <xdr:rowOff>19050</xdr:rowOff>
    </xdr:from>
    <xdr:to>
      <xdr:col>12</xdr:col>
      <xdr:colOff>632012</xdr:colOff>
      <xdr:row>26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9519A2-1EEA-4C30-86CB-2C12803A91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221191</xdr:colOff>
      <xdr:row>29</xdr:row>
      <xdr:rowOff>191558</xdr:rowOff>
    </xdr:from>
    <xdr:to>
      <xdr:col>12</xdr:col>
      <xdr:colOff>624416</xdr:colOff>
      <xdr:row>54</xdr:row>
      <xdr:rowOff>13758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8FF6B57-EBCC-42F5-88AE-B5602EB06D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220133</xdr:colOff>
      <xdr:row>57</xdr:row>
      <xdr:rowOff>167216</xdr:rowOff>
    </xdr:from>
    <xdr:to>
      <xdr:col>12</xdr:col>
      <xdr:colOff>629708</xdr:colOff>
      <xdr:row>81</xdr:row>
      <xdr:rowOff>186266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7364E28-AE00-497C-AB3B-A67C0E933C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228600</xdr:colOff>
      <xdr:row>87</xdr:row>
      <xdr:rowOff>133349</xdr:rowOff>
    </xdr:from>
    <xdr:to>
      <xdr:col>12</xdr:col>
      <xdr:colOff>603250</xdr:colOff>
      <xdr:row>112</xdr:row>
      <xdr:rowOff>47624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A9CA23F3-4BF0-4EFD-91C8-4968BE68E7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220196</xdr:colOff>
      <xdr:row>117</xdr:row>
      <xdr:rowOff>0</xdr:rowOff>
    </xdr:from>
    <xdr:to>
      <xdr:col>12</xdr:col>
      <xdr:colOff>616324</xdr:colOff>
      <xdr:row>140</xdr:row>
      <xdr:rowOff>180975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7F705DE2-8A16-4BB4-8EDA-A776A2A6BF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53</xdr:row>
      <xdr:rowOff>9525</xdr:rowOff>
    </xdr:from>
    <xdr:to>
      <xdr:col>14</xdr:col>
      <xdr:colOff>409575</xdr:colOff>
      <xdr:row>74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44482C-9C66-486A-8882-B3D80C38B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447675</xdr:colOff>
      <xdr:row>28</xdr:row>
      <xdr:rowOff>47625</xdr:rowOff>
    </xdr:from>
    <xdr:to>
      <xdr:col>14</xdr:col>
      <xdr:colOff>409575</xdr:colOff>
      <xdr:row>49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0400433-6A1B-47F0-B734-CB74E93C0B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447674</xdr:colOff>
      <xdr:row>2</xdr:row>
      <xdr:rowOff>0</xdr:rowOff>
    </xdr:from>
    <xdr:to>
      <xdr:col>14</xdr:col>
      <xdr:colOff>400049</xdr:colOff>
      <xdr:row>24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48E73E8-A883-4099-9F5C-6D2491490C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9525</xdr:rowOff>
    </xdr:from>
    <xdr:to>
      <xdr:col>1</xdr:col>
      <xdr:colOff>0</xdr:colOff>
      <xdr:row>22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D2062C-6EE0-442A-AA79-78110AB2D8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53</xdr:row>
      <xdr:rowOff>142875</xdr:rowOff>
    </xdr:from>
    <xdr:to>
      <xdr:col>1</xdr:col>
      <xdr:colOff>0</xdr:colOff>
      <xdr:row>72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DD683B5-59D7-4C41-ABAD-D4626171B7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22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F118881B-6BFF-4BDB-9A77-01E30D6614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53</xdr:row>
      <xdr:rowOff>161925</xdr:rowOff>
    </xdr:from>
    <xdr:to>
      <xdr:col>12</xdr:col>
      <xdr:colOff>0</xdr:colOff>
      <xdr:row>72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E2858638-B7F3-42A9-A7F4-5D853F52A4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5</xdr:row>
      <xdr:rowOff>19050</xdr:rowOff>
    </xdr:from>
    <xdr:to>
      <xdr:col>12</xdr:col>
      <xdr:colOff>0</xdr:colOff>
      <xdr:row>23</xdr:row>
      <xdr:rowOff>19050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FE9D6A1B-FC93-46F4-8A5B-D1EF342B5C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53</xdr:row>
      <xdr:rowOff>161925</xdr:rowOff>
    </xdr:from>
    <xdr:to>
      <xdr:col>12</xdr:col>
      <xdr:colOff>0</xdr:colOff>
      <xdr:row>73</xdr:row>
      <xdr:rowOff>28575</xdr:rowOff>
    </xdr:to>
    <xdr:graphicFrame macro="">
      <xdr:nvGraphicFramePr>
        <xdr:cNvPr id="7" name="Chart 8">
          <a:extLst>
            <a:ext uri="{FF2B5EF4-FFF2-40B4-BE49-F238E27FC236}">
              <a16:creationId xmlns:a16="http://schemas.microsoft.com/office/drawing/2014/main" id="{AE762390-78F1-4B56-AAF4-FCF79EF671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28</xdr:row>
      <xdr:rowOff>133350</xdr:rowOff>
    </xdr:from>
    <xdr:to>
      <xdr:col>1</xdr:col>
      <xdr:colOff>0</xdr:colOff>
      <xdr:row>46</xdr:row>
      <xdr:rowOff>123825</xdr:rowOff>
    </xdr:to>
    <xdr:graphicFrame macro="">
      <xdr:nvGraphicFramePr>
        <xdr:cNvPr id="8" name="Chart 9">
          <a:extLst>
            <a:ext uri="{FF2B5EF4-FFF2-40B4-BE49-F238E27FC236}">
              <a16:creationId xmlns:a16="http://schemas.microsoft.com/office/drawing/2014/main" id="{09E360C2-FEEC-4D0A-9E77-783A86BC0D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59</xdr:row>
      <xdr:rowOff>85725</xdr:rowOff>
    </xdr:from>
    <xdr:to>
      <xdr:col>1</xdr:col>
      <xdr:colOff>0</xdr:colOff>
      <xdr:row>60</xdr:row>
      <xdr:rowOff>76200</xdr:rowOff>
    </xdr:to>
    <xdr:sp macro="" textlink="">
      <xdr:nvSpPr>
        <xdr:cNvPr id="9" name="Text Box 10">
          <a:extLst>
            <a:ext uri="{FF2B5EF4-FFF2-40B4-BE49-F238E27FC236}">
              <a16:creationId xmlns:a16="http://schemas.microsoft.com/office/drawing/2014/main" id="{24293AE1-6238-4CF9-A1C3-300475839DD8}"/>
            </a:ext>
          </a:extLst>
        </xdr:cNvPr>
        <xdr:cNvSpPr txBox="1">
          <a:spLocks noChangeArrowheads="1"/>
        </xdr:cNvSpPr>
      </xdr:nvSpPr>
      <xdr:spPr bwMode="auto">
        <a:xfrm>
          <a:off x="104775" y="1275397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6%</a:t>
          </a:r>
        </a:p>
      </xdr:txBody>
    </xdr:sp>
    <xdr:clientData/>
  </xdr:twoCellAnchor>
  <xdr:twoCellAnchor>
    <xdr:from>
      <xdr:col>1</xdr:col>
      <xdr:colOff>0</xdr:colOff>
      <xdr:row>63</xdr:row>
      <xdr:rowOff>66675</xdr:rowOff>
    </xdr:from>
    <xdr:to>
      <xdr:col>1</xdr:col>
      <xdr:colOff>0</xdr:colOff>
      <xdr:row>64</xdr:row>
      <xdr:rowOff>152400</xdr:rowOff>
    </xdr:to>
    <xdr:sp macro="" textlink="">
      <xdr:nvSpPr>
        <xdr:cNvPr id="10" name="Text Box 11">
          <a:extLst>
            <a:ext uri="{FF2B5EF4-FFF2-40B4-BE49-F238E27FC236}">
              <a16:creationId xmlns:a16="http://schemas.microsoft.com/office/drawing/2014/main" id="{90AB7FE6-AF9A-4E3F-B9C1-0E9401215B41}"/>
            </a:ext>
          </a:extLst>
        </xdr:cNvPr>
        <xdr:cNvSpPr txBox="1">
          <a:spLocks noChangeArrowheads="1"/>
        </xdr:cNvSpPr>
      </xdr:nvSpPr>
      <xdr:spPr bwMode="auto">
        <a:xfrm>
          <a:off x="104775" y="13525500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94%</a:t>
          </a:r>
        </a:p>
      </xdr:txBody>
    </xdr:sp>
    <xdr:clientData/>
  </xdr:twoCellAnchor>
  <xdr:twoCellAnchor>
    <xdr:from>
      <xdr:col>1</xdr:col>
      <xdr:colOff>0</xdr:colOff>
      <xdr:row>63</xdr:row>
      <xdr:rowOff>142875</xdr:rowOff>
    </xdr:from>
    <xdr:to>
      <xdr:col>1</xdr:col>
      <xdr:colOff>0</xdr:colOff>
      <xdr:row>64</xdr:row>
      <xdr:rowOff>123825</xdr:rowOff>
    </xdr:to>
    <xdr:sp macro="" textlink="">
      <xdr:nvSpPr>
        <xdr:cNvPr id="11" name="Text Box 12">
          <a:extLst>
            <a:ext uri="{FF2B5EF4-FFF2-40B4-BE49-F238E27FC236}">
              <a16:creationId xmlns:a16="http://schemas.microsoft.com/office/drawing/2014/main" id="{FDA0AA48-90D6-46E7-97F3-238331A20017}"/>
            </a:ext>
          </a:extLst>
        </xdr:cNvPr>
        <xdr:cNvSpPr txBox="1">
          <a:spLocks noChangeArrowheads="1"/>
        </xdr:cNvSpPr>
      </xdr:nvSpPr>
      <xdr:spPr bwMode="auto">
        <a:xfrm>
          <a:off x="104775" y="136017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84%</a:t>
          </a:r>
        </a:p>
      </xdr:txBody>
    </xdr:sp>
    <xdr:clientData/>
  </xdr:twoCellAnchor>
  <xdr:twoCellAnchor>
    <xdr:from>
      <xdr:col>1</xdr:col>
      <xdr:colOff>0</xdr:colOff>
      <xdr:row>68</xdr:row>
      <xdr:rowOff>104775</xdr:rowOff>
    </xdr:from>
    <xdr:to>
      <xdr:col>1</xdr:col>
      <xdr:colOff>0</xdr:colOff>
      <xdr:row>70</xdr:row>
      <xdr:rowOff>47625</xdr:rowOff>
    </xdr:to>
    <xdr:sp macro="" textlink="">
      <xdr:nvSpPr>
        <xdr:cNvPr id="12" name="Text Box 13">
          <a:extLst>
            <a:ext uri="{FF2B5EF4-FFF2-40B4-BE49-F238E27FC236}">
              <a16:creationId xmlns:a16="http://schemas.microsoft.com/office/drawing/2014/main" id="{B17339B5-627E-45BF-A5C0-CBD3476BE531}"/>
            </a:ext>
          </a:extLst>
        </xdr:cNvPr>
        <xdr:cNvSpPr txBox="1">
          <a:spLocks noChangeArrowheads="1"/>
        </xdr:cNvSpPr>
      </xdr:nvSpPr>
      <xdr:spPr bwMode="auto">
        <a:xfrm>
          <a:off x="104775" y="145161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16%</a:t>
          </a:r>
        </a:p>
      </xdr:txBody>
    </xdr:sp>
    <xdr:clientData/>
  </xdr:twoCellAnchor>
  <xdr:twoCellAnchor>
    <xdr:from>
      <xdr:col>12</xdr:col>
      <xdr:colOff>0</xdr:colOff>
      <xdr:row>29</xdr:row>
      <xdr:rowOff>9525</xdr:rowOff>
    </xdr:from>
    <xdr:to>
      <xdr:col>12</xdr:col>
      <xdr:colOff>0</xdr:colOff>
      <xdr:row>44</xdr:row>
      <xdr:rowOff>142875</xdr:rowOff>
    </xdr:to>
    <xdr:graphicFrame macro="">
      <xdr:nvGraphicFramePr>
        <xdr:cNvPr id="13" name="Chart 18">
          <a:extLst>
            <a:ext uri="{FF2B5EF4-FFF2-40B4-BE49-F238E27FC236}">
              <a16:creationId xmlns:a16="http://schemas.microsoft.com/office/drawing/2014/main" id="{5818DC63-7272-4C13-A4B9-85BFB9D536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62</xdr:row>
      <xdr:rowOff>57150</xdr:rowOff>
    </xdr:from>
    <xdr:to>
      <xdr:col>12</xdr:col>
      <xdr:colOff>0</xdr:colOff>
      <xdr:row>63</xdr:row>
      <xdr:rowOff>66675</xdr:rowOff>
    </xdr:to>
    <xdr:sp macro="" textlink="">
      <xdr:nvSpPr>
        <xdr:cNvPr id="14" name="Text Box 20">
          <a:extLst>
            <a:ext uri="{FF2B5EF4-FFF2-40B4-BE49-F238E27FC236}">
              <a16:creationId xmlns:a16="http://schemas.microsoft.com/office/drawing/2014/main" id="{E819AA23-A294-4652-B15A-C1D4B20C569E}"/>
            </a:ext>
          </a:extLst>
        </xdr:cNvPr>
        <xdr:cNvSpPr txBox="1">
          <a:spLocks noChangeArrowheads="1"/>
        </xdr:cNvSpPr>
      </xdr:nvSpPr>
      <xdr:spPr bwMode="auto">
        <a:xfrm flipV="1">
          <a:off x="9944100" y="1331595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97%</a:t>
          </a:r>
        </a:p>
      </xdr:txBody>
    </xdr:sp>
    <xdr:clientData/>
  </xdr:twoCellAnchor>
  <xdr:twoCellAnchor>
    <xdr:from>
      <xdr:col>12</xdr:col>
      <xdr:colOff>0</xdr:colOff>
      <xdr:row>59</xdr:row>
      <xdr:rowOff>66675</xdr:rowOff>
    </xdr:from>
    <xdr:to>
      <xdr:col>12</xdr:col>
      <xdr:colOff>0</xdr:colOff>
      <xdr:row>60</xdr:row>
      <xdr:rowOff>66675</xdr:rowOff>
    </xdr:to>
    <xdr:sp macro="" textlink="">
      <xdr:nvSpPr>
        <xdr:cNvPr id="15" name="Text Box 21">
          <a:extLst>
            <a:ext uri="{FF2B5EF4-FFF2-40B4-BE49-F238E27FC236}">
              <a16:creationId xmlns:a16="http://schemas.microsoft.com/office/drawing/2014/main" id="{65ECBEBC-FC7C-46A8-A155-8F4F5BB8147E}"/>
            </a:ext>
          </a:extLst>
        </xdr:cNvPr>
        <xdr:cNvSpPr txBox="1">
          <a:spLocks noChangeArrowheads="1"/>
        </xdr:cNvSpPr>
      </xdr:nvSpPr>
      <xdr:spPr bwMode="auto">
        <a:xfrm flipV="1">
          <a:off x="9944100" y="12734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3%</a:t>
          </a:r>
        </a:p>
      </xdr:txBody>
    </xdr:sp>
    <xdr:clientData/>
  </xdr:twoCellAnchor>
  <xdr:twoCellAnchor>
    <xdr:from>
      <xdr:col>12</xdr:col>
      <xdr:colOff>0</xdr:colOff>
      <xdr:row>63</xdr:row>
      <xdr:rowOff>152400</xdr:rowOff>
    </xdr:from>
    <xdr:to>
      <xdr:col>12</xdr:col>
      <xdr:colOff>0</xdr:colOff>
      <xdr:row>64</xdr:row>
      <xdr:rowOff>152400</xdr:rowOff>
    </xdr:to>
    <xdr:sp macro="" textlink="">
      <xdr:nvSpPr>
        <xdr:cNvPr id="16" name="Text Box 22">
          <a:extLst>
            <a:ext uri="{FF2B5EF4-FFF2-40B4-BE49-F238E27FC236}">
              <a16:creationId xmlns:a16="http://schemas.microsoft.com/office/drawing/2014/main" id="{B17A4553-B3F3-43AE-A559-05600532D244}"/>
            </a:ext>
          </a:extLst>
        </xdr:cNvPr>
        <xdr:cNvSpPr txBox="1">
          <a:spLocks noChangeArrowheads="1"/>
        </xdr:cNvSpPr>
      </xdr:nvSpPr>
      <xdr:spPr bwMode="auto">
        <a:xfrm>
          <a:off x="9944100" y="13611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92%</a:t>
          </a:r>
        </a:p>
      </xdr:txBody>
    </xdr:sp>
    <xdr:clientData/>
  </xdr:twoCellAnchor>
  <xdr:twoCellAnchor>
    <xdr:from>
      <xdr:col>12</xdr:col>
      <xdr:colOff>0</xdr:colOff>
      <xdr:row>68</xdr:row>
      <xdr:rowOff>104775</xdr:rowOff>
    </xdr:from>
    <xdr:to>
      <xdr:col>12</xdr:col>
      <xdr:colOff>0</xdr:colOff>
      <xdr:row>70</xdr:row>
      <xdr:rowOff>85725</xdr:rowOff>
    </xdr:to>
    <xdr:sp macro="" textlink="">
      <xdr:nvSpPr>
        <xdr:cNvPr id="17" name="Text Box 23">
          <a:extLst>
            <a:ext uri="{FF2B5EF4-FFF2-40B4-BE49-F238E27FC236}">
              <a16:creationId xmlns:a16="http://schemas.microsoft.com/office/drawing/2014/main" id="{77C0994D-0596-4C2B-AA87-815611E15B22}"/>
            </a:ext>
          </a:extLst>
        </xdr:cNvPr>
        <xdr:cNvSpPr txBox="1">
          <a:spLocks noChangeArrowheads="1"/>
        </xdr:cNvSpPr>
      </xdr:nvSpPr>
      <xdr:spPr bwMode="auto">
        <a:xfrm>
          <a:off x="9944100" y="14516100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8%</a:t>
          </a:r>
        </a:p>
      </xdr:txBody>
    </xdr:sp>
    <xdr:clientData/>
  </xdr:twoCellAnchor>
  <xdr:twoCellAnchor>
    <xdr:from>
      <xdr:col>1</xdr:col>
      <xdr:colOff>0</xdr:colOff>
      <xdr:row>12</xdr:row>
      <xdr:rowOff>180975</xdr:rowOff>
    </xdr:from>
    <xdr:to>
      <xdr:col>1</xdr:col>
      <xdr:colOff>0</xdr:colOff>
      <xdr:row>14</xdr:row>
      <xdr:rowOff>9525</xdr:rowOff>
    </xdr:to>
    <xdr:sp macro="" textlink="">
      <xdr:nvSpPr>
        <xdr:cNvPr id="18" name="Text Box 24">
          <a:extLst>
            <a:ext uri="{FF2B5EF4-FFF2-40B4-BE49-F238E27FC236}">
              <a16:creationId xmlns:a16="http://schemas.microsoft.com/office/drawing/2014/main" id="{3CA46C2F-C9E9-4263-8CE7-21498A471D45}"/>
            </a:ext>
          </a:extLst>
        </xdr:cNvPr>
        <xdr:cNvSpPr txBox="1">
          <a:spLocks noChangeArrowheads="1"/>
        </xdr:cNvSpPr>
      </xdr:nvSpPr>
      <xdr:spPr bwMode="auto">
        <a:xfrm>
          <a:off x="104775" y="26860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50%</a:t>
          </a:r>
        </a:p>
      </xdr:txBody>
    </xdr:sp>
    <xdr:clientData/>
  </xdr:twoCellAnchor>
  <xdr:twoCellAnchor>
    <xdr:from>
      <xdr:col>12</xdr:col>
      <xdr:colOff>0</xdr:colOff>
      <xdr:row>29</xdr:row>
      <xdr:rowOff>19050</xdr:rowOff>
    </xdr:from>
    <xdr:to>
      <xdr:col>12</xdr:col>
      <xdr:colOff>0</xdr:colOff>
      <xdr:row>47</xdr:row>
      <xdr:rowOff>0</xdr:rowOff>
    </xdr:to>
    <xdr:graphicFrame macro="">
      <xdr:nvGraphicFramePr>
        <xdr:cNvPr id="19" name="Chart 27">
          <a:extLst>
            <a:ext uri="{FF2B5EF4-FFF2-40B4-BE49-F238E27FC236}">
              <a16:creationId xmlns:a16="http://schemas.microsoft.com/office/drawing/2014/main" id="{2079BF8D-54A4-4E21-B759-A258756E4C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0</xdr:colOff>
      <xdr:row>64</xdr:row>
      <xdr:rowOff>104775</xdr:rowOff>
    </xdr:from>
    <xdr:to>
      <xdr:col>12</xdr:col>
      <xdr:colOff>0</xdr:colOff>
      <xdr:row>68</xdr:row>
      <xdr:rowOff>57150</xdr:rowOff>
    </xdr:to>
    <xdr:sp macro="" textlink="">
      <xdr:nvSpPr>
        <xdr:cNvPr id="20" name="Text Box 28">
          <a:extLst>
            <a:ext uri="{FF2B5EF4-FFF2-40B4-BE49-F238E27FC236}">
              <a16:creationId xmlns:a16="http://schemas.microsoft.com/office/drawing/2014/main" id="{66E866D0-7DF6-4D2A-AD1C-42BF13F89666}"/>
            </a:ext>
          </a:extLst>
        </xdr:cNvPr>
        <xdr:cNvSpPr txBox="1">
          <a:spLocks noChangeArrowheads="1"/>
        </xdr:cNvSpPr>
      </xdr:nvSpPr>
      <xdr:spPr bwMode="auto">
        <a:xfrm>
          <a:off x="9944100" y="137541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5%</a:t>
          </a:r>
        </a:p>
      </xdr:txBody>
    </xdr:sp>
    <xdr:clientData/>
  </xdr:twoCellAnchor>
  <xdr:twoCellAnchor>
    <xdr:from>
      <xdr:col>12</xdr:col>
      <xdr:colOff>0</xdr:colOff>
      <xdr:row>61</xdr:row>
      <xdr:rowOff>180975</xdr:rowOff>
    </xdr:from>
    <xdr:to>
      <xdr:col>12</xdr:col>
      <xdr:colOff>0</xdr:colOff>
      <xdr:row>63</xdr:row>
      <xdr:rowOff>9525</xdr:rowOff>
    </xdr:to>
    <xdr:sp macro="" textlink="">
      <xdr:nvSpPr>
        <xdr:cNvPr id="21" name="Text Box 29">
          <a:extLst>
            <a:ext uri="{FF2B5EF4-FFF2-40B4-BE49-F238E27FC236}">
              <a16:creationId xmlns:a16="http://schemas.microsoft.com/office/drawing/2014/main" id="{B7F7EA94-9BD6-489E-B435-DED8F35BF8E4}"/>
            </a:ext>
          </a:extLst>
        </xdr:cNvPr>
        <xdr:cNvSpPr txBox="1">
          <a:spLocks noChangeArrowheads="1"/>
        </xdr:cNvSpPr>
      </xdr:nvSpPr>
      <xdr:spPr bwMode="auto">
        <a:xfrm>
          <a:off x="9944100" y="132397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35,4%</a:t>
          </a:r>
        </a:p>
      </xdr:txBody>
    </xdr:sp>
    <xdr:clientData/>
  </xdr:twoCellAnchor>
  <xdr:twoCellAnchor>
    <xdr:from>
      <xdr:col>12</xdr:col>
      <xdr:colOff>0</xdr:colOff>
      <xdr:row>60</xdr:row>
      <xdr:rowOff>66675</xdr:rowOff>
    </xdr:from>
    <xdr:to>
      <xdr:col>12</xdr:col>
      <xdr:colOff>0</xdr:colOff>
      <xdr:row>61</xdr:row>
      <xdr:rowOff>28575</xdr:rowOff>
    </xdr:to>
    <xdr:sp macro="" textlink="">
      <xdr:nvSpPr>
        <xdr:cNvPr id="22" name="Text Box 30">
          <a:extLst>
            <a:ext uri="{FF2B5EF4-FFF2-40B4-BE49-F238E27FC236}">
              <a16:creationId xmlns:a16="http://schemas.microsoft.com/office/drawing/2014/main" id="{D0E682F0-7DA7-46E3-B341-A1B9E5DD5091}"/>
            </a:ext>
          </a:extLst>
        </xdr:cNvPr>
        <xdr:cNvSpPr txBox="1">
          <a:spLocks noChangeArrowheads="1"/>
        </xdr:cNvSpPr>
      </xdr:nvSpPr>
      <xdr:spPr bwMode="auto">
        <a:xfrm>
          <a:off x="9944100" y="129254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59%</a:t>
          </a:r>
        </a:p>
      </xdr:txBody>
    </xdr:sp>
    <xdr:clientData/>
  </xdr:twoCellAnchor>
  <xdr:twoCellAnchor>
    <xdr:from>
      <xdr:col>12</xdr:col>
      <xdr:colOff>0</xdr:colOff>
      <xdr:row>62</xdr:row>
      <xdr:rowOff>104775</xdr:rowOff>
    </xdr:from>
    <xdr:to>
      <xdr:col>12</xdr:col>
      <xdr:colOff>0</xdr:colOff>
      <xdr:row>63</xdr:row>
      <xdr:rowOff>133350</xdr:rowOff>
    </xdr:to>
    <xdr:sp macro="" textlink="">
      <xdr:nvSpPr>
        <xdr:cNvPr id="23" name="Text Box 31">
          <a:extLst>
            <a:ext uri="{FF2B5EF4-FFF2-40B4-BE49-F238E27FC236}">
              <a16:creationId xmlns:a16="http://schemas.microsoft.com/office/drawing/2014/main" id="{A21F4E2C-C9A8-4396-AB48-DE02321F2294}"/>
            </a:ext>
          </a:extLst>
        </xdr:cNvPr>
        <xdr:cNvSpPr txBox="1">
          <a:spLocks noChangeArrowheads="1"/>
        </xdr:cNvSpPr>
      </xdr:nvSpPr>
      <xdr:spPr bwMode="auto">
        <a:xfrm>
          <a:off x="9944100" y="133635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54%</a:t>
          </a:r>
        </a:p>
      </xdr:txBody>
    </xdr:sp>
    <xdr:clientData/>
  </xdr:twoCellAnchor>
  <xdr:twoCellAnchor>
    <xdr:from>
      <xdr:col>12</xdr:col>
      <xdr:colOff>0</xdr:colOff>
      <xdr:row>68</xdr:row>
      <xdr:rowOff>180975</xdr:rowOff>
    </xdr:from>
    <xdr:to>
      <xdr:col>12</xdr:col>
      <xdr:colOff>0</xdr:colOff>
      <xdr:row>70</xdr:row>
      <xdr:rowOff>152400</xdr:rowOff>
    </xdr:to>
    <xdr:sp macro="" textlink="">
      <xdr:nvSpPr>
        <xdr:cNvPr id="24" name="Text Box 32">
          <a:extLst>
            <a:ext uri="{FF2B5EF4-FFF2-40B4-BE49-F238E27FC236}">
              <a16:creationId xmlns:a16="http://schemas.microsoft.com/office/drawing/2014/main" id="{7F1280C9-91DF-4995-8063-93D092D39D20}"/>
            </a:ext>
          </a:extLst>
        </xdr:cNvPr>
        <xdr:cNvSpPr txBox="1">
          <a:spLocks noChangeArrowheads="1"/>
        </xdr:cNvSpPr>
      </xdr:nvSpPr>
      <xdr:spPr bwMode="auto">
        <a:xfrm>
          <a:off x="9944100" y="1459230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24%</a:t>
          </a:r>
        </a:p>
      </xdr:txBody>
    </xdr:sp>
    <xdr:clientData/>
  </xdr:twoCellAnchor>
  <xdr:twoCellAnchor>
    <xdr:from>
      <xdr:col>12</xdr:col>
      <xdr:colOff>0</xdr:colOff>
      <xdr:row>70</xdr:row>
      <xdr:rowOff>104775</xdr:rowOff>
    </xdr:from>
    <xdr:to>
      <xdr:col>12</xdr:col>
      <xdr:colOff>0</xdr:colOff>
      <xdr:row>71</xdr:row>
      <xdr:rowOff>104775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842E802E-7AF6-434E-A432-94B4982DAC19}"/>
            </a:ext>
          </a:extLst>
        </xdr:cNvPr>
        <xdr:cNvSpPr txBox="1">
          <a:spLocks noChangeArrowheads="1"/>
        </xdr:cNvSpPr>
      </xdr:nvSpPr>
      <xdr:spPr bwMode="auto">
        <a:xfrm>
          <a:off x="9944100" y="14897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22%</a:t>
          </a:r>
        </a:p>
      </xdr:txBody>
    </xdr:sp>
    <xdr:clientData/>
  </xdr:twoCellAnchor>
  <xdr:twoCellAnchor>
    <xdr:from>
      <xdr:col>12</xdr:col>
      <xdr:colOff>0</xdr:colOff>
      <xdr:row>38</xdr:row>
      <xdr:rowOff>38100</xdr:rowOff>
    </xdr:from>
    <xdr:to>
      <xdr:col>12</xdr:col>
      <xdr:colOff>0</xdr:colOff>
      <xdr:row>39</xdr:row>
      <xdr:rowOff>57150</xdr:rowOff>
    </xdr:to>
    <xdr:sp macro="" textlink="">
      <xdr:nvSpPr>
        <xdr:cNvPr id="26" name="Text Box 35">
          <a:extLst>
            <a:ext uri="{FF2B5EF4-FFF2-40B4-BE49-F238E27FC236}">
              <a16:creationId xmlns:a16="http://schemas.microsoft.com/office/drawing/2014/main" id="{9390B385-79A2-4AFA-8914-CE31CFB5E625}"/>
            </a:ext>
          </a:extLst>
        </xdr:cNvPr>
        <xdr:cNvSpPr txBox="1">
          <a:spLocks noChangeArrowheads="1"/>
        </xdr:cNvSpPr>
      </xdr:nvSpPr>
      <xdr:spPr bwMode="auto">
        <a:xfrm>
          <a:off x="9944100" y="81248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3%</a:t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43</xdr:row>
      <xdr:rowOff>19050</xdr:rowOff>
    </xdr:to>
    <xdr:sp macro="" textlink="">
      <xdr:nvSpPr>
        <xdr:cNvPr id="27" name="Text Box 36">
          <a:extLst>
            <a:ext uri="{FF2B5EF4-FFF2-40B4-BE49-F238E27FC236}">
              <a16:creationId xmlns:a16="http://schemas.microsoft.com/office/drawing/2014/main" id="{D11F2D5B-6ACB-40DD-9ED0-4802391CDEA8}"/>
            </a:ext>
          </a:extLst>
        </xdr:cNvPr>
        <xdr:cNvSpPr txBox="1">
          <a:spLocks noChangeArrowheads="1"/>
        </xdr:cNvSpPr>
      </xdr:nvSpPr>
      <xdr:spPr bwMode="auto">
        <a:xfrm>
          <a:off x="9944100" y="8277225"/>
          <a:ext cx="0" cy="7810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37%</a:t>
          </a:r>
        </a:p>
      </xdr:txBody>
    </xdr:sp>
    <xdr:clientData/>
  </xdr:twoCellAnchor>
  <xdr:twoCellAnchor>
    <xdr:from>
      <xdr:col>12</xdr:col>
      <xdr:colOff>0</xdr:colOff>
      <xdr:row>36</xdr:row>
      <xdr:rowOff>114300</xdr:rowOff>
    </xdr:from>
    <xdr:to>
      <xdr:col>12</xdr:col>
      <xdr:colOff>0</xdr:colOff>
      <xdr:row>37</xdr:row>
      <xdr:rowOff>95250</xdr:rowOff>
    </xdr:to>
    <xdr:sp macro="" textlink="">
      <xdr:nvSpPr>
        <xdr:cNvPr id="28" name="Text Box 37">
          <a:extLst>
            <a:ext uri="{FF2B5EF4-FFF2-40B4-BE49-F238E27FC236}">
              <a16:creationId xmlns:a16="http://schemas.microsoft.com/office/drawing/2014/main" id="{B8847CF3-D3C5-4F3F-A61B-3AE1A59F97DD}"/>
            </a:ext>
          </a:extLst>
        </xdr:cNvPr>
        <xdr:cNvSpPr txBox="1">
          <a:spLocks noChangeArrowheads="1"/>
        </xdr:cNvSpPr>
      </xdr:nvSpPr>
      <xdr:spPr bwMode="auto">
        <a:xfrm>
          <a:off x="9944100" y="780097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7</xdr:col>
      <xdr:colOff>47625</xdr:colOff>
      <xdr:row>4</xdr:row>
      <xdr:rowOff>161925</xdr:rowOff>
    </xdr:from>
    <xdr:to>
      <xdr:col>11</xdr:col>
      <xdr:colOff>866775</xdr:colOff>
      <xdr:row>22</xdr:row>
      <xdr:rowOff>142875</xdr:rowOff>
    </xdr:to>
    <xdr:graphicFrame macro="">
      <xdr:nvGraphicFramePr>
        <xdr:cNvPr id="29" name="Chart 45">
          <a:extLst>
            <a:ext uri="{FF2B5EF4-FFF2-40B4-BE49-F238E27FC236}">
              <a16:creationId xmlns:a16="http://schemas.microsoft.com/office/drawing/2014/main" id="{A93FC50C-BDB6-4C19-997A-64661CF62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38100</xdr:colOff>
      <xdr:row>53</xdr:row>
      <xdr:rowOff>171450</xdr:rowOff>
    </xdr:from>
    <xdr:to>
      <xdr:col>11</xdr:col>
      <xdr:colOff>866775</xdr:colOff>
      <xdr:row>74</xdr:row>
      <xdr:rowOff>47625</xdr:rowOff>
    </xdr:to>
    <xdr:graphicFrame macro="">
      <xdr:nvGraphicFramePr>
        <xdr:cNvPr id="30" name="Chart 47">
          <a:extLst>
            <a:ext uri="{FF2B5EF4-FFF2-40B4-BE49-F238E27FC236}">
              <a16:creationId xmlns:a16="http://schemas.microsoft.com/office/drawing/2014/main" id="{A952463B-C610-48C5-B1A4-B26D28255C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47624</xdr:colOff>
      <xdr:row>28</xdr:row>
      <xdr:rowOff>171450</xdr:rowOff>
    </xdr:from>
    <xdr:to>
      <xdr:col>11</xdr:col>
      <xdr:colOff>866774</xdr:colOff>
      <xdr:row>47</xdr:row>
      <xdr:rowOff>95250</xdr:rowOff>
    </xdr:to>
    <xdr:graphicFrame macro="">
      <xdr:nvGraphicFramePr>
        <xdr:cNvPr id="31" name="Gráfico 486">
          <a:extLst>
            <a:ext uri="{FF2B5EF4-FFF2-40B4-BE49-F238E27FC236}">
              <a16:creationId xmlns:a16="http://schemas.microsoft.com/office/drawing/2014/main" id="{7160544F-97FE-4C32-87A1-E1BF9161FA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0.26572</cdr:x>
      <cdr:y>0.51716</cdr:y>
    </cdr:from>
    <cdr:to>
      <cdr:x>0.32858</cdr:x>
      <cdr:y>0.59042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8059" y="1495750"/>
          <a:ext cx="46108" cy="2121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strike="noStrike">
              <a:solidFill>
                <a:srgbClr val="000000"/>
              </a:solidFill>
              <a:latin typeface="Arial"/>
              <a:cs typeface="Arial"/>
            </a:rPr>
            <a:t>50%</a:t>
          </a:r>
        </a:p>
      </cdr:txBody>
    </cdr:sp>
  </cdr:relSizeAnchor>
  <cdr:relSizeAnchor xmlns:cdr="http://schemas.openxmlformats.org/drawingml/2006/chartDrawing">
    <cdr:from>
      <cdr:x>0.30922</cdr:x>
      <cdr:y>0.16301</cdr:y>
    </cdr:from>
    <cdr:to>
      <cdr:x>0.63139</cdr:x>
      <cdr:y>0.21836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9968" y="465238"/>
          <a:ext cx="236284" cy="1653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75" b="1" i="0" strike="noStrike">
              <a:solidFill>
                <a:srgbClr val="000000"/>
              </a:solidFill>
              <a:latin typeface="Arial"/>
              <a:cs typeface="Arial"/>
            </a:rPr>
            <a:t>TOTAL : 5 907 MW</a:t>
          </a:r>
        </a:p>
        <a:p xmlns:a="http://schemas.openxmlformats.org/drawingml/2006/main">
          <a:pPr algn="l" rtl="0">
            <a:defRPr sz="1000"/>
          </a:pPr>
          <a:endParaRPr lang="en-US" sz="175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0.36252</cdr:x>
      <cdr:y>0.17212</cdr:y>
    </cdr:from>
    <cdr:to>
      <cdr:x>0.70905</cdr:x>
      <cdr:y>0.34029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056" y="459077"/>
          <a:ext cx="254153" cy="4391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75" b="1" i="0" strike="noStrike">
              <a:solidFill>
                <a:srgbClr val="000000"/>
              </a:solidFill>
              <a:latin typeface="Arial"/>
              <a:cs typeface="Arial"/>
            </a:rPr>
            <a:t>Mercado eléctrico :   5 051 MW</a:t>
          </a:r>
        </a:p>
        <a:p xmlns:a="http://schemas.openxmlformats.org/drawingml/2006/main">
          <a:pPr algn="l" rtl="0">
            <a:defRPr sz="1000"/>
          </a:pPr>
          <a:r>
            <a:rPr lang="en-US" sz="175" b="1" i="0" strike="noStrike">
              <a:solidFill>
                <a:srgbClr val="000000"/>
              </a:solidFill>
              <a:latin typeface="Arial"/>
              <a:cs typeface="Arial"/>
            </a:rPr>
            <a:t>Uso propio               :    856 MW</a:t>
          </a:r>
        </a:p>
        <a:p xmlns:a="http://schemas.openxmlformats.org/drawingml/2006/main">
          <a:pPr algn="l" rtl="0">
            <a:defRPr sz="1000"/>
          </a:pPr>
          <a:endParaRPr lang="en-US" sz="175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0.38754</cdr:x>
      <cdr:y>0.13342</cdr:y>
    </cdr:from>
    <cdr:to>
      <cdr:x>0.51912</cdr:x>
      <cdr:y>0.20595</cdr:y>
    </cdr:to>
    <cdr:sp macro="" textlink="">
      <cdr:nvSpPr>
        <cdr:cNvPr id="307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74143" y="787149"/>
          <a:ext cx="1417247" cy="4279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lnSpc>
              <a:spcPts val="1000"/>
            </a:lnSpc>
            <a:defRPr sz="1000"/>
          </a:pPr>
          <a:r>
            <a:rPr lang="es-ES" sz="975" b="1" i="0" u="none" strike="noStrike" baseline="0">
              <a:solidFill>
                <a:srgbClr val="000000"/>
              </a:solidFill>
              <a:latin typeface="Arial"/>
              <a:cs typeface="Arial"/>
            </a:rPr>
            <a:t>Total : 518</a:t>
          </a:r>
          <a:endParaRPr lang="es-ES" sz="1175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s-ES" sz="975" b="1" i="0" u="none" strike="noStrike" baseline="0">
              <a:solidFill>
                <a:srgbClr val="000000"/>
              </a:solidFill>
              <a:latin typeface="Arial"/>
              <a:cs typeface="Arial"/>
            </a:rPr>
            <a:t>Mercado eléctrico: 53%</a:t>
          </a:r>
        </a:p>
        <a:p xmlns:a="http://schemas.openxmlformats.org/drawingml/2006/main">
          <a:pPr algn="l" rtl="0">
            <a:lnSpc>
              <a:spcPts val="1000"/>
            </a:lnSpc>
            <a:defRPr sz="1000"/>
          </a:pPr>
          <a:r>
            <a:rPr lang="es-ES" sz="975" b="1" i="0" u="none" strike="noStrike" baseline="0">
              <a:solidFill>
                <a:srgbClr val="000000"/>
              </a:solidFill>
              <a:latin typeface="Arial"/>
              <a:cs typeface="Arial"/>
            </a:rPr>
            <a:t>Uso Propio: 47%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0.37013</cdr:x>
      <cdr:y>0.56339</cdr:y>
    </cdr:from>
    <cdr:to>
      <cdr:x>0.43322</cdr:x>
      <cdr:y>0.64631</cdr:y>
    </cdr:to>
    <cdr:sp macro="" textlink="">
      <cdr:nvSpPr>
        <cdr:cNvPr id="1945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640" y="1501019"/>
          <a:ext cx="46268" cy="2184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strike="noStrike">
              <a:solidFill>
                <a:srgbClr val="000000"/>
              </a:solidFill>
              <a:latin typeface="Arial"/>
              <a:cs typeface="Arial"/>
            </a:rPr>
            <a:t>82%</a:t>
          </a:r>
        </a:p>
      </cdr:txBody>
    </cdr:sp>
  </cdr:relSizeAnchor>
  <cdr:relSizeAnchor xmlns:cdr="http://schemas.openxmlformats.org/drawingml/2006/chartDrawing">
    <cdr:from>
      <cdr:x>0.53132</cdr:x>
      <cdr:y>0.70127</cdr:y>
    </cdr:from>
    <cdr:to>
      <cdr:x>0.60137</cdr:x>
      <cdr:y>0.78322</cdr:y>
    </cdr:to>
    <cdr:sp macro="" textlink="">
      <cdr:nvSpPr>
        <cdr:cNvPr id="1945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2862" y="1866777"/>
          <a:ext cx="51373" cy="2165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strike="noStrike">
              <a:solidFill>
                <a:srgbClr val="000000"/>
              </a:solidFill>
              <a:latin typeface="Arial"/>
              <a:cs typeface="Arial"/>
            </a:rPr>
            <a:t>18%</a:t>
          </a:r>
        </a:p>
      </cdr:txBody>
    </cdr:sp>
  </cdr:relSizeAnchor>
  <cdr:relSizeAnchor xmlns:cdr="http://schemas.openxmlformats.org/drawingml/2006/chartDrawing">
    <cdr:from>
      <cdr:x>0.7308</cdr:x>
      <cdr:y>0.67548</cdr:y>
    </cdr:from>
    <cdr:to>
      <cdr:x>0.78366</cdr:x>
      <cdr:y>0.75743</cdr:y>
    </cdr:to>
    <cdr:sp macro="" textlink="">
      <cdr:nvSpPr>
        <cdr:cNvPr id="19459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163" y="1798878"/>
          <a:ext cx="38770" cy="2165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strike="noStrike">
              <a:solidFill>
                <a:srgbClr val="000000"/>
              </a:solidFill>
              <a:latin typeface="Arial"/>
              <a:cs typeface="Arial"/>
            </a:rPr>
            <a:t>0%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0.30879</cdr:x>
      <cdr:y>0.16442</cdr:y>
    </cdr:from>
    <cdr:to>
      <cdr:x>0.76278</cdr:x>
      <cdr:y>0.3065</cdr:y>
    </cdr:to>
    <cdr:sp macro="" textlink="">
      <cdr:nvSpPr>
        <cdr:cNvPr id="3276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9649" y="401439"/>
          <a:ext cx="332967" cy="3548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1" i="0" strike="noStrike">
              <a:solidFill>
                <a:srgbClr val="000000"/>
              </a:solidFill>
              <a:latin typeface="Arial"/>
              <a:cs typeface="Arial"/>
            </a:rPr>
            <a:t>Mercado eléctrico :   20 420 GW.h</a:t>
          </a:r>
        </a:p>
        <a:p xmlns:a="http://schemas.openxmlformats.org/drawingml/2006/main">
          <a:pPr algn="l" rtl="0">
            <a:defRPr sz="1000"/>
          </a:pPr>
          <a:r>
            <a:rPr lang="en-US" sz="150" b="1" i="0" strike="noStrike">
              <a:solidFill>
                <a:srgbClr val="000000"/>
              </a:solidFill>
              <a:latin typeface="Arial"/>
              <a:cs typeface="Arial"/>
            </a:rPr>
            <a:t>Uso propio              :    1 563 GW.h</a:t>
          </a:r>
        </a:p>
        <a:p xmlns:a="http://schemas.openxmlformats.org/drawingml/2006/main">
          <a:pPr algn="l" rtl="0">
            <a:defRPr sz="1000"/>
          </a:pPr>
          <a:endParaRPr lang="en-US" sz="15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0.36252</cdr:x>
      <cdr:y>0.63958</cdr:y>
    </cdr:from>
    <cdr:to>
      <cdr:x>0.43909</cdr:x>
      <cdr:y>0.69068</cdr:y>
    </cdr:to>
    <cdr:sp macro="" textlink="">
      <cdr:nvSpPr>
        <cdr:cNvPr id="204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056" y="1708293"/>
          <a:ext cx="56159" cy="1350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strike="noStrike">
              <a:solidFill>
                <a:srgbClr val="000000"/>
              </a:solidFill>
              <a:latin typeface="Arial"/>
              <a:cs typeface="Arial"/>
            </a:rPr>
            <a:t>0,6%</a:t>
          </a:r>
        </a:p>
      </cdr:txBody>
    </cdr:sp>
  </cdr:relSizeAnchor>
  <cdr:relSizeAnchor xmlns:cdr="http://schemas.openxmlformats.org/drawingml/2006/chartDrawing">
    <cdr:from>
      <cdr:x>0.25027</cdr:x>
      <cdr:y>0.14466</cdr:y>
    </cdr:from>
    <cdr:to>
      <cdr:x>0.85936</cdr:x>
      <cdr:y>0.2729</cdr:y>
    </cdr:to>
    <cdr:sp macro="" textlink="">
      <cdr:nvSpPr>
        <cdr:cNvPr id="204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6731" y="380627"/>
          <a:ext cx="446723" cy="3439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1" i="0" strike="noStrike">
              <a:solidFill>
                <a:srgbClr val="000000"/>
              </a:solidFill>
              <a:latin typeface="Arial"/>
              <a:cs typeface="Arial"/>
            </a:rPr>
            <a:t>Generadoras     :     6 106 GW.h</a:t>
          </a:r>
        </a:p>
        <a:p xmlns:a="http://schemas.openxmlformats.org/drawingml/2006/main">
          <a:pPr algn="l" rtl="0">
            <a:defRPr sz="1000"/>
          </a:pPr>
          <a:r>
            <a:rPr lang="en-US" sz="150" b="1" i="0" strike="noStrike">
              <a:solidFill>
                <a:srgbClr val="000000"/>
              </a:solidFill>
              <a:latin typeface="Arial"/>
              <a:cs typeface="Arial"/>
            </a:rPr>
            <a:t>Distribuidoras   :   10 523 GW.h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0.39928</cdr:x>
      <cdr:y>0.19921</cdr:y>
    </cdr:from>
    <cdr:to>
      <cdr:x>0.61747</cdr:x>
      <cdr:y>0.28577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6019" y="512258"/>
          <a:ext cx="160022" cy="2124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75" b="1" i="0" strike="noStrike">
              <a:solidFill>
                <a:srgbClr val="000000"/>
              </a:solidFill>
              <a:latin typeface="Arial"/>
              <a:cs typeface="Arial"/>
            </a:rPr>
            <a:t>TOTAL : 5 907 MW</a:t>
          </a:r>
        </a:p>
        <a:p xmlns:a="http://schemas.openxmlformats.org/drawingml/2006/main">
          <a:pPr algn="l" rtl="0">
            <a:defRPr sz="1000"/>
          </a:pPr>
          <a:endParaRPr lang="en-US" sz="175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0.22743</cdr:x>
      <cdr:y>0.52387</cdr:y>
    </cdr:from>
    <cdr:to>
      <cdr:x>0.35034</cdr:x>
      <cdr:y>0.57835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9979" y="1118767"/>
          <a:ext cx="90142" cy="1146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SS AA</a:t>
          </a:r>
        </a:p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9%</a:t>
          </a:r>
        </a:p>
      </cdr:txBody>
    </cdr:sp>
  </cdr:relSizeAnchor>
  <cdr:relSizeAnchor xmlns:cdr="http://schemas.openxmlformats.org/drawingml/2006/chartDrawing">
    <cdr:from>
      <cdr:x>0.71753</cdr:x>
      <cdr:y>0.52387</cdr:y>
    </cdr:from>
    <cdr:to>
      <cdr:x>0.86676</cdr:x>
      <cdr:y>0.57835</cdr:y>
    </cdr:to>
    <cdr:sp macro="" textlink="">
      <cdr:nvSpPr>
        <cdr:cNvPr id="215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431" y="1118767"/>
          <a:ext cx="109447" cy="1146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strike="noStrike">
              <a:solidFill>
                <a:srgbClr val="000000"/>
              </a:solidFill>
              <a:latin typeface="Arial"/>
              <a:cs typeface="Arial"/>
            </a:rPr>
            <a:t>SEIN</a:t>
          </a:r>
        </a:p>
        <a:p xmlns:a="http://schemas.openxmlformats.org/drawingml/2006/main">
          <a:pPr algn="l" rtl="0">
            <a:defRPr sz="1000"/>
          </a:pPr>
          <a:r>
            <a:rPr lang="en-US" sz="150" b="0" i="0" strike="noStrike">
              <a:solidFill>
                <a:srgbClr val="000000"/>
              </a:solidFill>
              <a:latin typeface="Arial"/>
              <a:cs typeface="Arial"/>
            </a:rPr>
            <a:t>91%</a:t>
          </a:r>
        </a:p>
      </cdr:txBody>
    </cdr:sp>
  </cdr:relSizeAnchor>
  <cdr:relSizeAnchor xmlns:cdr="http://schemas.openxmlformats.org/drawingml/2006/chartDrawing">
    <cdr:from>
      <cdr:x>0.39406</cdr:x>
      <cdr:y>0.31894</cdr:y>
    </cdr:from>
    <cdr:to>
      <cdr:x>0.66902</cdr:x>
      <cdr:y>0.42476</cdr:y>
    </cdr:to>
    <cdr:sp macro="" textlink="">
      <cdr:nvSpPr>
        <cdr:cNvPr id="215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190" y="694345"/>
          <a:ext cx="201663" cy="219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1" i="0" strike="noStrike">
              <a:solidFill>
                <a:srgbClr val="000000"/>
              </a:solidFill>
              <a:latin typeface="Arial"/>
              <a:cs typeface="Arial"/>
            </a:rPr>
            <a:t>TOTAL : 21 982 GW.h</a:t>
          </a:r>
        </a:p>
        <a:p xmlns:a="http://schemas.openxmlformats.org/drawingml/2006/main">
          <a:pPr algn="l" rtl="0">
            <a:defRPr sz="1000"/>
          </a:pPr>
          <a:endParaRPr lang="en-US" sz="15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0.37209</cdr:x>
      <cdr:y>0.18725</cdr:y>
    </cdr:from>
    <cdr:to>
      <cdr:x>0.66946</cdr:x>
      <cdr:y>0.30747</cdr:y>
    </cdr:to>
    <cdr:sp macro="" textlink="">
      <cdr:nvSpPr>
        <cdr:cNvPr id="337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6076" y="430681"/>
          <a:ext cx="218096" cy="3275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1" i="0" strike="noStrike">
              <a:solidFill>
                <a:srgbClr val="000000"/>
              </a:solidFill>
              <a:latin typeface="Arial"/>
              <a:cs typeface="Arial"/>
            </a:rPr>
            <a:t>TOTAL : 16 629 GW.h</a:t>
          </a:r>
        </a:p>
        <a:p xmlns:a="http://schemas.openxmlformats.org/drawingml/2006/main">
          <a:pPr algn="l" rtl="0">
            <a:defRPr sz="1000"/>
          </a:pPr>
          <a:endParaRPr lang="en-US" sz="15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0.42491</cdr:x>
      <cdr:y>0.12364</cdr:y>
    </cdr:from>
    <cdr:to>
      <cdr:x>0.67664</cdr:x>
      <cdr:y>0.21333</cdr:y>
    </cdr:to>
    <cdr:sp macro="" textlink="">
      <cdr:nvSpPr>
        <cdr:cNvPr id="778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5309" y="353292"/>
          <a:ext cx="1282742" cy="2563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P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: 14 977 MW</a:t>
          </a:r>
        </a:p>
        <a:p xmlns:a="http://schemas.openxmlformats.org/drawingml/2006/main">
          <a:pPr algn="l" rtl="0">
            <a:defRPr sz="1000"/>
          </a:pPr>
          <a:endParaRPr lang="es-PE"/>
        </a:p>
      </cdr:txBody>
    </cdr:sp>
  </cdr:relSizeAnchor>
  <cdr:relSizeAnchor xmlns:cdr="http://schemas.openxmlformats.org/drawingml/2006/chartDrawing">
    <cdr:from>
      <cdr:x>0.24791</cdr:x>
      <cdr:y>0.61359</cdr:y>
    </cdr:from>
    <cdr:to>
      <cdr:x>0.37847</cdr:x>
      <cdr:y>0.7044</cdr:y>
    </cdr:to>
    <cdr:sp macro="" textlink="">
      <cdr:nvSpPr>
        <cdr:cNvPr id="3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25646" y="1393564"/>
          <a:ext cx="487485" cy="2099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P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37%</a:t>
          </a:r>
          <a:endParaRPr lang="es-PE"/>
        </a:p>
      </cdr:txBody>
    </cdr:sp>
  </cdr:relSizeAnchor>
  <cdr:relSizeAnchor xmlns:cdr="http://schemas.openxmlformats.org/drawingml/2006/chartDrawing">
    <cdr:from>
      <cdr:x>0.43005</cdr:x>
      <cdr:y>0.53215</cdr:y>
    </cdr:from>
    <cdr:to>
      <cdr:x>0.56062</cdr:x>
      <cdr:y>0.62344</cdr:y>
    </cdr:to>
    <cdr:sp macro="" textlink="">
      <cdr:nvSpPr>
        <cdr:cNvPr id="4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1512" y="1855166"/>
          <a:ext cx="650195" cy="318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P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57%</a:t>
          </a:r>
          <a:endParaRPr lang="es-PE" sz="900"/>
        </a:p>
      </cdr:txBody>
    </cdr:sp>
  </cdr:relSizeAnchor>
  <cdr:relSizeAnchor xmlns:cdr="http://schemas.openxmlformats.org/drawingml/2006/chartDrawing">
    <cdr:from>
      <cdr:x>0.62783</cdr:x>
      <cdr:y>0.7463</cdr:y>
    </cdr:from>
    <cdr:to>
      <cdr:x>0.70204</cdr:x>
      <cdr:y>0.83894</cdr:y>
    </cdr:to>
    <cdr:sp macro="" textlink="">
      <cdr:nvSpPr>
        <cdr:cNvPr id="5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616" y="2580393"/>
          <a:ext cx="368976" cy="3203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Arial"/>
              <a:cs typeface="Arial"/>
            </a:rPr>
            <a:t> 2%</a:t>
          </a:r>
        </a:p>
      </cdr:txBody>
    </cdr:sp>
  </cdr:relSizeAnchor>
  <cdr:relSizeAnchor xmlns:cdr="http://schemas.openxmlformats.org/drawingml/2006/chartDrawing">
    <cdr:from>
      <cdr:x>0.82001</cdr:x>
      <cdr:y>0.74542</cdr:y>
    </cdr:from>
    <cdr:to>
      <cdr:x>0.89422</cdr:x>
      <cdr:y>0.8383</cdr:y>
    </cdr:to>
    <cdr:sp macro="" textlink="">
      <cdr:nvSpPr>
        <cdr:cNvPr id="6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77131" y="2577331"/>
          <a:ext cx="368976" cy="321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Arial"/>
              <a:cs typeface="Arial"/>
            </a:rPr>
            <a:t> 4%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0.29982</cdr:x>
      <cdr:y>0.09214</cdr:y>
    </cdr:from>
    <cdr:to>
      <cdr:x>0.70872</cdr:x>
      <cdr:y>0.18824</cdr:y>
    </cdr:to>
    <cdr:sp macro="" textlink="">
      <cdr:nvSpPr>
        <cdr:cNvPr id="79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39268" y="372994"/>
          <a:ext cx="2099282" cy="3890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P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Mercado eléctrico   :   13 729  MW</a:t>
          </a:r>
        </a:p>
        <a:p xmlns:a="http://schemas.openxmlformats.org/drawingml/2006/main">
          <a:pPr algn="l" rtl="0">
            <a:defRPr sz="1000"/>
          </a:pPr>
          <a:r>
            <a:rPr lang="es-P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Uso propio               :     1 248 MW</a:t>
          </a:r>
        </a:p>
        <a:p xmlns:a="http://schemas.openxmlformats.org/drawingml/2006/main">
          <a:pPr algn="l" rtl="0">
            <a:defRPr sz="1000"/>
          </a:pPr>
          <a:endParaRPr lang="es-PE" sz="1000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0.40427</cdr:x>
      <cdr:y>0.13799</cdr:y>
    </cdr:from>
    <cdr:to>
      <cdr:x>0.74747</cdr:x>
      <cdr:y>0.26377</cdr:y>
    </cdr:to>
    <cdr:sp macro="" textlink="">
      <cdr:nvSpPr>
        <cdr:cNvPr id="7885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8561" y="386412"/>
          <a:ext cx="1739097" cy="352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P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: 14 977 MW</a:t>
          </a:r>
        </a:p>
        <a:p xmlns:a="http://schemas.openxmlformats.org/drawingml/2006/main">
          <a:pPr algn="l" rtl="0">
            <a:defRPr sz="1000"/>
          </a:pPr>
          <a:endParaRPr lang="es-PE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405848</xdr:colOff>
      <xdr:row>0</xdr:row>
      <xdr:rowOff>190500</xdr:rowOff>
    </xdr:from>
    <xdr:to>
      <xdr:col>11</xdr:col>
      <xdr:colOff>190500</xdr:colOff>
      <xdr:row>26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B436F8-025F-441D-86F8-A047A3B4F6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487017</xdr:colOff>
      <xdr:row>30</xdr:row>
      <xdr:rowOff>48867</xdr:rowOff>
    </xdr:from>
    <xdr:to>
      <xdr:col>11</xdr:col>
      <xdr:colOff>223630</xdr:colOff>
      <xdr:row>56</xdr:row>
      <xdr:rowOff>20292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66066EC-2E1C-43D1-B3EF-F2BBCDF2D3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494472</xdr:colOff>
      <xdr:row>61</xdr:row>
      <xdr:rowOff>1242</xdr:rowOff>
    </xdr:from>
    <xdr:to>
      <xdr:col>11</xdr:col>
      <xdr:colOff>323022</xdr:colOff>
      <xdr:row>88</xdr:row>
      <xdr:rowOff>39342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CFDFF77-EE79-443D-A391-05B0ACC12B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3</xdr:row>
      <xdr:rowOff>152400</xdr:rowOff>
    </xdr:from>
    <xdr:to>
      <xdr:col>9</xdr:col>
      <xdr:colOff>447675</xdr:colOff>
      <xdr:row>24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374C7B-8519-4B0B-8AC9-759575FEFB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57150</xdr:colOff>
      <xdr:row>55</xdr:row>
      <xdr:rowOff>152400</xdr:rowOff>
    </xdr:from>
    <xdr:to>
      <xdr:col>9</xdr:col>
      <xdr:colOff>333375</xdr:colOff>
      <xdr:row>74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5F908E4-C97C-49DE-AB94-88E29C980B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BB8A2B0-6F81-4D6C-BDF5-3386ECA01B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55</xdr:row>
      <xdr:rowOff>123825</xdr:rowOff>
    </xdr:from>
    <xdr:to>
      <xdr:col>10</xdr:col>
      <xdr:colOff>0</xdr:colOff>
      <xdr:row>75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BEA4FD4-974E-4FE5-A5F5-B17CFC20E5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11ABA4A-49B6-443E-A922-CB2AEE5476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55</xdr:row>
      <xdr:rowOff>161925</xdr:rowOff>
    </xdr:from>
    <xdr:to>
      <xdr:col>10</xdr:col>
      <xdr:colOff>0</xdr:colOff>
      <xdr:row>74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F241F57-87EF-4013-BFA3-DF43CA8BDA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5</xdr:row>
      <xdr:rowOff>19050</xdr:rowOff>
    </xdr:from>
    <xdr:to>
      <xdr:col>10</xdr:col>
      <xdr:colOff>0</xdr:colOff>
      <xdr:row>24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A2DD66D-F0B1-4F0F-978B-1AA32D0084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55</xdr:row>
      <xdr:rowOff>161925</xdr:rowOff>
    </xdr:from>
    <xdr:to>
      <xdr:col>10</xdr:col>
      <xdr:colOff>0</xdr:colOff>
      <xdr:row>75</xdr:row>
      <xdr:rowOff>28575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D80A5E2-A103-494A-BBFD-CEE617FBA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57150</xdr:colOff>
      <xdr:row>29</xdr:row>
      <xdr:rowOff>161925</xdr:rowOff>
    </xdr:from>
    <xdr:to>
      <xdr:col>9</xdr:col>
      <xdr:colOff>419100</xdr:colOff>
      <xdr:row>49</xdr:row>
      <xdr:rowOff>152400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C44786C6-3B3F-4C0E-84F6-64FCC5CEEE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866775</xdr:colOff>
      <xdr:row>62</xdr:row>
      <xdr:rowOff>47626</xdr:rowOff>
    </xdr:from>
    <xdr:to>
      <xdr:col>8</xdr:col>
      <xdr:colOff>1200150</xdr:colOff>
      <xdr:row>62</xdr:row>
      <xdr:rowOff>200026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DAAEECDF-4A22-4027-BFAE-8C85FF08404E}"/>
            </a:ext>
          </a:extLst>
        </xdr:cNvPr>
        <xdr:cNvSpPr txBox="1">
          <a:spLocks noChangeArrowheads="1"/>
        </xdr:cNvSpPr>
      </xdr:nvSpPr>
      <xdr:spPr bwMode="auto">
        <a:xfrm>
          <a:off x="6553200" y="12992101"/>
          <a:ext cx="3333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2%</a:t>
          </a:r>
        </a:p>
      </xdr:txBody>
    </xdr:sp>
    <xdr:clientData/>
  </xdr:twoCellAnchor>
  <xdr:twoCellAnchor>
    <xdr:from>
      <xdr:col>8</xdr:col>
      <xdr:colOff>807384</xdr:colOff>
      <xdr:row>66</xdr:row>
      <xdr:rowOff>68916</xdr:rowOff>
    </xdr:from>
    <xdr:to>
      <xdr:col>8</xdr:col>
      <xdr:colOff>1178859</xdr:colOff>
      <xdr:row>68</xdr:row>
      <xdr:rowOff>8965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EEBBF1DB-B9E4-4CEF-B5D0-4664C9E6AF98}"/>
            </a:ext>
          </a:extLst>
        </xdr:cNvPr>
        <xdr:cNvSpPr txBox="1">
          <a:spLocks noChangeArrowheads="1"/>
        </xdr:cNvSpPr>
      </xdr:nvSpPr>
      <xdr:spPr bwMode="auto">
        <a:xfrm>
          <a:off x="6488766" y="13807328"/>
          <a:ext cx="371475" cy="321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98%</a:t>
          </a:r>
        </a:p>
        <a:p>
          <a:pPr algn="l" rtl="0">
            <a:defRPr sz="1000"/>
          </a:pP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561975</xdr:colOff>
      <xdr:row>70</xdr:row>
      <xdr:rowOff>104775</xdr:rowOff>
    </xdr:from>
    <xdr:to>
      <xdr:col>10</xdr:col>
      <xdr:colOff>0</xdr:colOff>
      <xdr:row>71</xdr:row>
      <xdr:rowOff>47625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F0631C38-2A43-4D82-B6F2-ADABE268FF5C}"/>
            </a:ext>
          </a:extLst>
        </xdr:cNvPr>
        <xdr:cNvSpPr txBox="1">
          <a:spLocks noChangeArrowheads="1"/>
        </xdr:cNvSpPr>
      </xdr:nvSpPr>
      <xdr:spPr bwMode="auto">
        <a:xfrm>
          <a:off x="9725025" y="146494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0</xdr:colOff>
      <xdr:row>65</xdr:row>
      <xdr:rowOff>66675</xdr:rowOff>
    </xdr:from>
    <xdr:to>
      <xdr:col>10</xdr:col>
      <xdr:colOff>0</xdr:colOff>
      <xdr:row>66</xdr:row>
      <xdr:rowOff>76200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65BBBB94-565D-44BF-A298-7391D3A1F2B8}"/>
            </a:ext>
          </a:extLst>
        </xdr:cNvPr>
        <xdr:cNvSpPr txBox="1">
          <a:spLocks noChangeArrowheads="1"/>
        </xdr:cNvSpPr>
      </xdr:nvSpPr>
      <xdr:spPr bwMode="auto">
        <a:xfrm>
          <a:off x="9725025" y="136398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95%</a:t>
          </a:r>
        </a:p>
      </xdr:txBody>
    </xdr:sp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459A0B6B-72F1-4094-885E-40D002BDB47F}"/>
            </a:ext>
          </a:extLst>
        </xdr:cNvPr>
        <xdr:cNvSpPr txBox="1">
          <a:spLocks noChangeArrowheads="1"/>
        </xdr:cNvSpPr>
      </xdr:nvSpPr>
      <xdr:spPr bwMode="auto">
        <a:xfrm>
          <a:off x="9725025" y="1198245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5%</a:t>
          </a:r>
        </a:p>
      </xdr:txBody>
    </xdr:sp>
    <xdr:clientData/>
  </xdr:twoCellAnchor>
  <xdr:twoCellAnchor>
    <xdr:from>
      <xdr:col>10</xdr:col>
      <xdr:colOff>0</xdr:colOff>
      <xdr:row>69</xdr:row>
      <xdr:rowOff>114300</xdr:rowOff>
    </xdr:from>
    <xdr:to>
      <xdr:col>10</xdr:col>
      <xdr:colOff>0</xdr:colOff>
      <xdr:row>70</xdr:row>
      <xdr:rowOff>95250</xdr:rowOff>
    </xdr:to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id="{8A4715D8-11D3-47CB-9236-2017DE060646}"/>
            </a:ext>
          </a:extLst>
        </xdr:cNvPr>
        <xdr:cNvSpPr txBox="1">
          <a:spLocks noChangeArrowheads="1"/>
        </xdr:cNvSpPr>
      </xdr:nvSpPr>
      <xdr:spPr bwMode="auto">
        <a:xfrm flipV="1">
          <a:off x="9725025" y="14468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86%</a:t>
          </a:r>
        </a:p>
      </xdr:txBody>
    </xdr:sp>
    <xdr:clientData/>
  </xdr:twoCellAnchor>
  <xdr:twoCellAnchor>
    <xdr:from>
      <xdr:col>10</xdr:col>
      <xdr:colOff>0</xdr:colOff>
      <xdr:row>70</xdr:row>
      <xdr:rowOff>190500</xdr:rowOff>
    </xdr:from>
    <xdr:to>
      <xdr:col>10</xdr:col>
      <xdr:colOff>0</xdr:colOff>
      <xdr:row>71</xdr:row>
      <xdr:rowOff>142875</xdr:rowOff>
    </xdr:to>
    <xdr:sp macro="" textlink="">
      <xdr:nvSpPr>
        <xdr:cNvPr id="17" name="Text Box 17">
          <a:extLst>
            <a:ext uri="{FF2B5EF4-FFF2-40B4-BE49-F238E27FC236}">
              <a16:creationId xmlns:a16="http://schemas.microsoft.com/office/drawing/2014/main" id="{829BFBCE-3C1D-4613-875E-7143EB1BF421}"/>
            </a:ext>
          </a:extLst>
        </xdr:cNvPr>
        <xdr:cNvSpPr txBox="1">
          <a:spLocks noChangeArrowheads="1"/>
        </xdr:cNvSpPr>
      </xdr:nvSpPr>
      <xdr:spPr bwMode="auto">
        <a:xfrm>
          <a:off x="9725025" y="147351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14%</a:t>
          </a:r>
        </a:p>
      </xdr:txBody>
    </xdr:sp>
    <xdr:clientData/>
  </xdr:twoCellAnchor>
  <xdr:twoCellAnchor>
    <xdr:from>
      <xdr:col>10</xdr:col>
      <xdr:colOff>0</xdr:colOff>
      <xdr:row>30</xdr:row>
      <xdr:rowOff>9525</xdr:rowOff>
    </xdr:from>
    <xdr:to>
      <xdr:col>10</xdr:col>
      <xdr:colOff>0</xdr:colOff>
      <xdr:row>48</xdr:row>
      <xdr:rowOff>142875</xdr:rowOff>
    </xdr:to>
    <xdr:graphicFrame macro="">
      <xdr:nvGraphicFramePr>
        <xdr:cNvPr id="18" name="Chart 18">
          <a:extLst>
            <a:ext uri="{FF2B5EF4-FFF2-40B4-BE49-F238E27FC236}">
              <a16:creationId xmlns:a16="http://schemas.microsoft.com/office/drawing/2014/main" id="{1AECB716-7877-4E2F-98E4-04603C8461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0</xdr:colOff>
      <xdr:row>30</xdr:row>
      <xdr:rowOff>9525</xdr:rowOff>
    </xdr:from>
    <xdr:to>
      <xdr:col>10</xdr:col>
      <xdr:colOff>0</xdr:colOff>
      <xdr:row>49</xdr:row>
      <xdr:rowOff>38100</xdr:rowOff>
    </xdr:to>
    <xdr:graphicFrame macro="">
      <xdr:nvGraphicFramePr>
        <xdr:cNvPr id="19" name="Chart 19">
          <a:extLst>
            <a:ext uri="{FF2B5EF4-FFF2-40B4-BE49-F238E27FC236}">
              <a16:creationId xmlns:a16="http://schemas.microsoft.com/office/drawing/2014/main" id="{00767C44-8990-4C14-896B-AD8644F74B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0</xdr:colOff>
      <xdr:row>65</xdr:row>
      <xdr:rowOff>57150</xdr:rowOff>
    </xdr:from>
    <xdr:to>
      <xdr:col>10</xdr:col>
      <xdr:colOff>0</xdr:colOff>
      <xdr:row>66</xdr:row>
      <xdr:rowOff>66675</xdr:rowOff>
    </xdr:to>
    <xdr:sp macro="" textlink="">
      <xdr:nvSpPr>
        <xdr:cNvPr id="20" name="Text Box 20">
          <a:extLst>
            <a:ext uri="{FF2B5EF4-FFF2-40B4-BE49-F238E27FC236}">
              <a16:creationId xmlns:a16="http://schemas.microsoft.com/office/drawing/2014/main" id="{2958E235-F2E6-4DF5-AA73-4629815D51CE}"/>
            </a:ext>
          </a:extLst>
        </xdr:cNvPr>
        <xdr:cNvSpPr txBox="1">
          <a:spLocks noChangeArrowheads="1"/>
        </xdr:cNvSpPr>
      </xdr:nvSpPr>
      <xdr:spPr bwMode="auto">
        <a:xfrm flipV="1">
          <a:off x="9725025" y="136302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97%</a:t>
          </a:r>
        </a:p>
      </xdr:txBody>
    </xdr:sp>
    <xdr:clientData/>
  </xdr:twoCellAnchor>
  <xdr:twoCellAnchor>
    <xdr:from>
      <xdr:col>10</xdr:col>
      <xdr:colOff>0</xdr:colOff>
      <xdr:row>62</xdr:row>
      <xdr:rowOff>66675</xdr:rowOff>
    </xdr:from>
    <xdr:to>
      <xdr:col>10</xdr:col>
      <xdr:colOff>0</xdr:colOff>
      <xdr:row>63</xdr:row>
      <xdr:rowOff>66675</xdr:rowOff>
    </xdr:to>
    <xdr:sp macro="" textlink="">
      <xdr:nvSpPr>
        <xdr:cNvPr id="21" name="Text Box 21">
          <a:extLst>
            <a:ext uri="{FF2B5EF4-FFF2-40B4-BE49-F238E27FC236}">
              <a16:creationId xmlns:a16="http://schemas.microsoft.com/office/drawing/2014/main" id="{E4851F55-3D9E-428F-9A55-44FCF94B5897}"/>
            </a:ext>
          </a:extLst>
        </xdr:cNvPr>
        <xdr:cNvSpPr txBox="1">
          <a:spLocks noChangeArrowheads="1"/>
        </xdr:cNvSpPr>
      </xdr:nvSpPr>
      <xdr:spPr bwMode="auto">
        <a:xfrm flipV="1">
          <a:off x="9725025" y="1301115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3%</a:t>
          </a:r>
        </a:p>
      </xdr:txBody>
    </xdr:sp>
    <xdr:clientData/>
  </xdr:twoCellAnchor>
  <xdr:twoCellAnchor>
    <xdr:from>
      <xdr:col>10</xdr:col>
      <xdr:colOff>0</xdr:colOff>
      <xdr:row>66</xdr:row>
      <xdr:rowOff>152400</xdr:rowOff>
    </xdr:from>
    <xdr:to>
      <xdr:col>10</xdr:col>
      <xdr:colOff>0</xdr:colOff>
      <xdr:row>69</xdr:row>
      <xdr:rowOff>152400</xdr:rowOff>
    </xdr:to>
    <xdr:sp macro="" textlink="">
      <xdr:nvSpPr>
        <xdr:cNvPr id="22" name="Text Box 22">
          <a:extLst>
            <a:ext uri="{FF2B5EF4-FFF2-40B4-BE49-F238E27FC236}">
              <a16:creationId xmlns:a16="http://schemas.microsoft.com/office/drawing/2014/main" id="{D1369BB2-7A73-49F2-9EF6-AAF5CA8C936F}"/>
            </a:ext>
          </a:extLst>
        </xdr:cNvPr>
        <xdr:cNvSpPr txBox="1">
          <a:spLocks noChangeArrowheads="1"/>
        </xdr:cNvSpPr>
      </xdr:nvSpPr>
      <xdr:spPr bwMode="auto">
        <a:xfrm>
          <a:off x="9725025" y="13935075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92%</a:t>
          </a:r>
        </a:p>
      </xdr:txBody>
    </xdr:sp>
    <xdr:clientData/>
  </xdr:twoCellAnchor>
  <xdr:twoCellAnchor>
    <xdr:from>
      <xdr:col>10</xdr:col>
      <xdr:colOff>0</xdr:colOff>
      <xdr:row>70</xdr:row>
      <xdr:rowOff>104775</xdr:rowOff>
    </xdr:from>
    <xdr:to>
      <xdr:col>10</xdr:col>
      <xdr:colOff>0</xdr:colOff>
      <xdr:row>71</xdr:row>
      <xdr:rowOff>85725</xdr:rowOff>
    </xdr:to>
    <xdr:sp macro="" textlink="">
      <xdr:nvSpPr>
        <xdr:cNvPr id="23" name="Text Box 23">
          <a:extLst>
            <a:ext uri="{FF2B5EF4-FFF2-40B4-BE49-F238E27FC236}">
              <a16:creationId xmlns:a16="http://schemas.microsoft.com/office/drawing/2014/main" id="{9DDF5608-ED0D-435B-8542-7A01D4331BBF}"/>
            </a:ext>
          </a:extLst>
        </xdr:cNvPr>
        <xdr:cNvSpPr txBox="1">
          <a:spLocks noChangeArrowheads="1"/>
        </xdr:cNvSpPr>
      </xdr:nvSpPr>
      <xdr:spPr bwMode="auto">
        <a:xfrm>
          <a:off x="9725025" y="14649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8%</a:t>
          </a:r>
        </a:p>
      </xdr:txBody>
    </xdr:sp>
    <xdr:clientData/>
  </xdr:twoCellAnchor>
  <xdr:twoCellAnchor>
    <xdr:from>
      <xdr:col>10</xdr:col>
      <xdr:colOff>0</xdr:colOff>
      <xdr:row>36</xdr:row>
      <xdr:rowOff>85725</xdr:rowOff>
    </xdr:from>
    <xdr:to>
      <xdr:col>10</xdr:col>
      <xdr:colOff>0</xdr:colOff>
      <xdr:row>38</xdr:row>
      <xdr:rowOff>19050</xdr:rowOff>
    </xdr:to>
    <xdr:sp macro="" textlink="">
      <xdr:nvSpPr>
        <xdr:cNvPr id="24" name="Text Box 25">
          <a:extLst>
            <a:ext uri="{FF2B5EF4-FFF2-40B4-BE49-F238E27FC236}">
              <a16:creationId xmlns:a16="http://schemas.microsoft.com/office/drawing/2014/main" id="{9E825559-1C7B-4127-A300-BA65B1D1BD79}"/>
            </a:ext>
          </a:extLst>
        </xdr:cNvPr>
        <xdr:cNvSpPr txBox="1">
          <a:spLocks noChangeArrowheads="1"/>
        </xdr:cNvSpPr>
      </xdr:nvSpPr>
      <xdr:spPr bwMode="auto">
        <a:xfrm>
          <a:off x="9725025" y="7534275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SS AA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16%</a:t>
          </a:r>
        </a:p>
      </xdr:txBody>
    </xdr:sp>
    <xdr:clientData/>
  </xdr:twoCellAnchor>
  <xdr:twoCellAnchor>
    <xdr:from>
      <xdr:col>10</xdr:col>
      <xdr:colOff>0</xdr:colOff>
      <xdr:row>36</xdr:row>
      <xdr:rowOff>123825</xdr:rowOff>
    </xdr:from>
    <xdr:to>
      <xdr:col>10</xdr:col>
      <xdr:colOff>0</xdr:colOff>
      <xdr:row>38</xdr:row>
      <xdr:rowOff>57150</xdr:rowOff>
    </xdr:to>
    <xdr:sp macro="" textlink="">
      <xdr:nvSpPr>
        <xdr:cNvPr id="25" name="Text Box 26">
          <a:extLst>
            <a:ext uri="{FF2B5EF4-FFF2-40B4-BE49-F238E27FC236}">
              <a16:creationId xmlns:a16="http://schemas.microsoft.com/office/drawing/2014/main" id="{6C245A3B-68CE-495A-B0E5-75EA7775493A}"/>
            </a:ext>
          </a:extLst>
        </xdr:cNvPr>
        <xdr:cNvSpPr txBox="1">
          <a:spLocks noChangeArrowheads="1"/>
        </xdr:cNvSpPr>
      </xdr:nvSpPr>
      <xdr:spPr bwMode="auto">
        <a:xfrm>
          <a:off x="9725025" y="7572375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SEIN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84%</a:t>
          </a:r>
        </a:p>
      </xdr:txBody>
    </xdr:sp>
    <xdr:clientData/>
  </xdr:twoCellAnchor>
  <xdr:twoCellAnchor>
    <xdr:from>
      <xdr:col>10</xdr:col>
      <xdr:colOff>0</xdr:colOff>
      <xdr:row>30</xdr:row>
      <xdr:rowOff>19050</xdr:rowOff>
    </xdr:from>
    <xdr:to>
      <xdr:col>10</xdr:col>
      <xdr:colOff>0</xdr:colOff>
      <xdr:row>50</xdr:row>
      <xdr:rowOff>0</xdr:rowOff>
    </xdr:to>
    <xdr:graphicFrame macro="">
      <xdr:nvGraphicFramePr>
        <xdr:cNvPr id="26" name="Chart 27">
          <a:extLst>
            <a:ext uri="{FF2B5EF4-FFF2-40B4-BE49-F238E27FC236}">
              <a16:creationId xmlns:a16="http://schemas.microsoft.com/office/drawing/2014/main" id="{B9EB688E-78EB-4DEF-9334-41DA884C38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0</xdr:colOff>
      <xdr:row>69</xdr:row>
      <xdr:rowOff>104775</xdr:rowOff>
    </xdr:from>
    <xdr:to>
      <xdr:col>10</xdr:col>
      <xdr:colOff>0</xdr:colOff>
      <xdr:row>70</xdr:row>
      <xdr:rowOff>57150</xdr:rowOff>
    </xdr:to>
    <xdr:sp macro="" textlink="">
      <xdr:nvSpPr>
        <xdr:cNvPr id="27" name="Text Box 28">
          <a:extLst>
            <a:ext uri="{FF2B5EF4-FFF2-40B4-BE49-F238E27FC236}">
              <a16:creationId xmlns:a16="http://schemas.microsoft.com/office/drawing/2014/main" id="{D38A4A18-E582-498C-B8FB-34946C5575DD}"/>
            </a:ext>
          </a:extLst>
        </xdr:cNvPr>
        <xdr:cNvSpPr txBox="1">
          <a:spLocks noChangeArrowheads="1"/>
        </xdr:cNvSpPr>
      </xdr:nvSpPr>
      <xdr:spPr bwMode="auto">
        <a:xfrm>
          <a:off x="9725025" y="14458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5%</a:t>
          </a:r>
        </a:p>
      </xdr:txBody>
    </xdr:sp>
    <xdr:clientData/>
  </xdr:twoCellAnchor>
  <xdr:twoCellAnchor>
    <xdr:from>
      <xdr:col>10</xdr:col>
      <xdr:colOff>0</xdr:colOff>
      <xdr:row>64</xdr:row>
      <xdr:rowOff>180975</xdr:rowOff>
    </xdr:from>
    <xdr:to>
      <xdr:col>10</xdr:col>
      <xdr:colOff>0</xdr:colOff>
      <xdr:row>66</xdr:row>
      <xdr:rowOff>9525</xdr:rowOff>
    </xdr:to>
    <xdr:sp macro="" textlink="">
      <xdr:nvSpPr>
        <xdr:cNvPr id="28" name="Text Box 29">
          <a:extLst>
            <a:ext uri="{FF2B5EF4-FFF2-40B4-BE49-F238E27FC236}">
              <a16:creationId xmlns:a16="http://schemas.microsoft.com/office/drawing/2014/main" id="{CD027635-4BCF-4957-8DA7-68D7C928A2ED}"/>
            </a:ext>
          </a:extLst>
        </xdr:cNvPr>
        <xdr:cNvSpPr txBox="1">
          <a:spLocks noChangeArrowheads="1"/>
        </xdr:cNvSpPr>
      </xdr:nvSpPr>
      <xdr:spPr bwMode="auto">
        <a:xfrm>
          <a:off x="9725025" y="135445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35,4%</a:t>
          </a:r>
        </a:p>
      </xdr:txBody>
    </xdr:sp>
    <xdr:clientData/>
  </xdr:twoCellAnchor>
  <xdr:twoCellAnchor>
    <xdr:from>
      <xdr:col>10</xdr:col>
      <xdr:colOff>0</xdr:colOff>
      <xdr:row>63</xdr:row>
      <xdr:rowOff>66675</xdr:rowOff>
    </xdr:from>
    <xdr:to>
      <xdr:col>10</xdr:col>
      <xdr:colOff>0</xdr:colOff>
      <xdr:row>64</xdr:row>
      <xdr:rowOff>28575</xdr:rowOff>
    </xdr:to>
    <xdr:sp macro="" textlink="">
      <xdr:nvSpPr>
        <xdr:cNvPr id="29" name="Text Box 30">
          <a:extLst>
            <a:ext uri="{FF2B5EF4-FFF2-40B4-BE49-F238E27FC236}">
              <a16:creationId xmlns:a16="http://schemas.microsoft.com/office/drawing/2014/main" id="{23E4548C-CE4B-48AC-BC9E-938C7DD890ED}"/>
            </a:ext>
          </a:extLst>
        </xdr:cNvPr>
        <xdr:cNvSpPr txBox="1">
          <a:spLocks noChangeArrowheads="1"/>
        </xdr:cNvSpPr>
      </xdr:nvSpPr>
      <xdr:spPr bwMode="auto">
        <a:xfrm>
          <a:off x="9725025" y="132207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59%</a:t>
          </a:r>
        </a:p>
      </xdr:txBody>
    </xdr:sp>
    <xdr:clientData/>
  </xdr:twoCellAnchor>
  <xdr:twoCellAnchor>
    <xdr:from>
      <xdr:col>10</xdr:col>
      <xdr:colOff>0</xdr:colOff>
      <xdr:row>65</xdr:row>
      <xdr:rowOff>104775</xdr:rowOff>
    </xdr:from>
    <xdr:to>
      <xdr:col>10</xdr:col>
      <xdr:colOff>0</xdr:colOff>
      <xdr:row>66</xdr:row>
      <xdr:rowOff>133350</xdr:rowOff>
    </xdr:to>
    <xdr:sp macro="" textlink="">
      <xdr:nvSpPr>
        <xdr:cNvPr id="30" name="Text Box 31">
          <a:extLst>
            <a:ext uri="{FF2B5EF4-FFF2-40B4-BE49-F238E27FC236}">
              <a16:creationId xmlns:a16="http://schemas.microsoft.com/office/drawing/2014/main" id="{E43DC01C-D540-457F-A450-B79F33A5F970}"/>
            </a:ext>
          </a:extLst>
        </xdr:cNvPr>
        <xdr:cNvSpPr txBox="1">
          <a:spLocks noChangeArrowheads="1"/>
        </xdr:cNvSpPr>
      </xdr:nvSpPr>
      <xdr:spPr bwMode="auto">
        <a:xfrm>
          <a:off x="9725025" y="136779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54%</a:t>
          </a:r>
        </a:p>
      </xdr:txBody>
    </xdr:sp>
    <xdr:clientData/>
  </xdr:twoCellAnchor>
  <xdr:twoCellAnchor>
    <xdr:from>
      <xdr:col>10</xdr:col>
      <xdr:colOff>0</xdr:colOff>
      <xdr:row>70</xdr:row>
      <xdr:rowOff>180975</xdr:rowOff>
    </xdr:from>
    <xdr:to>
      <xdr:col>10</xdr:col>
      <xdr:colOff>0</xdr:colOff>
      <xdr:row>71</xdr:row>
      <xdr:rowOff>152400</xdr:rowOff>
    </xdr:to>
    <xdr:sp macro="" textlink="">
      <xdr:nvSpPr>
        <xdr:cNvPr id="31" name="Text Box 32">
          <a:extLst>
            <a:ext uri="{FF2B5EF4-FFF2-40B4-BE49-F238E27FC236}">
              <a16:creationId xmlns:a16="http://schemas.microsoft.com/office/drawing/2014/main" id="{9676BFAA-962B-4B7A-AF65-BBD574401BDE}"/>
            </a:ext>
          </a:extLst>
        </xdr:cNvPr>
        <xdr:cNvSpPr txBox="1">
          <a:spLocks noChangeArrowheads="1"/>
        </xdr:cNvSpPr>
      </xdr:nvSpPr>
      <xdr:spPr bwMode="auto">
        <a:xfrm>
          <a:off x="9725025" y="147256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24%</a:t>
          </a:r>
        </a:p>
      </xdr:txBody>
    </xdr:sp>
    <xdr:clientData/>
  </xdr:twoCellAnchor>
  <xdr:twoCellAnchor>
    <xdr:from>
      <xdr:col>10</xdr:col>
      <xdr:colOff>0</xdr:colOff>
      <xdr:row>71</xdr:row>
      <xdr:rowOff>104775</xdr:rowOff>
    </xdr:from>
    <xdr:to>
      <xdr:col>10</xdr:col>
      <xdr:colOff>0</xdr:colOff>
      <xdr:row>72</xdr:row>
      <xdr:rowOff>104775</xdr:rowOff>
    </xdr:to>
    <xdr:sp macro="" textlink="">
      <xdr:nvSpPr>
        <xdr:cNvPr id="32" name="Text Box 33">
          <a:extLst>
            <a:ext uri="{FF2B5EF4-FFF2-40B4-BE49-F238E27FC236}">
              <a16:creationId xmlns:a16="http://schemas.microsoft.com/office/drawing/2014/main" id="{5BD82334-18BA-42D0-8B4D-EC86A90BC305}"/>
            </a:ext>
          </a:extLst>
        </xdr:cNvPr>
        <xdr:cNvSpPr txBox="1">
          <a:spLocks noChangeArrowheads="1"/>
        </xdr:cNvSpPr>
      </xdr:nvSpPr>
      <xdr:spPr bwMode="auto">
        <a:xfrm>
          <a:off x="9725025" y="14839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22%</a:t>
          </a:r>
        </a:p>
      </xdr:txBody>
    </xdr:sp>
    <xdr:clientData/>
  </xdr:twoCellAnchor>
  <xdr:twoCellAnchor>
    <xdr:from>
      <xdr:col>10</xdr:col>
      <xdr:colOff>0</xdr:colOff>
      <xdr:row>60</xdr:row>
      <xdr:rowOff>123825</xdr:rowOff>
    </xdr:from>
    <xdr:to>
      <xdr:col>10</xdr:col>
      <xdr:colOff>0</xdr:colOff>
      <xdr:row>62</xdr:row>
      <xdr:rowOff>123825</xdr:rowOff>
    </xdr:to>
    <xdr:sp macro="" textlink="">
      <xdr:nvSpPr>
        <xdr:cNvPr id="33" name="Text Box 34">
          <a:extLst>
            <a:ext uri="{FF2B5EF4-FFF2-40B4-BE49-F238E27FC236}">
              <a16:creationId xmlns:a16="http://schemas.microsoft.com/office/drawing/2014/main" id="{CE49A738-11D7-432E-8B92-95BF2A0456D0}"/>
            </a:ext>
          </a:extLst>
        </xdr:cNvPr>
        <xdr:cNvSpPr txBox="1">
          <a:spLocks noChangeArrowheads="1"/>
        </xdr:cNvSpPr>
      </xdr:nvSpPr>
      <xdr:spPr bwMode="auto">
        <a:xfrm>
          <a:off x="9725025" y="1268730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5%</a:t>
          </a:r>
        </a:p>
      </xdr:txBody>
    </xdr:sp>
    <xdr:clientData/>
  </xdr:twoCellAnchor>
  <xdr:twoCellAnchor>
    <xdr:from>
      <xdr:col>10</xdr:col>
      <xdr:colOff>0</xdr:colOff>
      <xdr:row>40</xdr:row>
      <xdr:rowOff>38100</xdr:rowOff>
    </xdr:from>
    <xdr:to>
      <xdr:col>10</xdr:col>
      <xdr:colOff>0</xdr:colOff>
      <xdr:row>45</xdr:row>
      <xdr:rowOff>57150</xdr:rowOff>
    </xdr:to>
    <xdr:sp macro="" textlink="">
      <xdr:nvSpPr>
        <xdr:cNvPr id="34" name="Text Box 35">
          <a:extLst>
            <a:ext uri="{FF2B5EF4-FFF2-40B4-BE49-F238E27FC236}">
              <a16:creationId xmlns:a16="http://schemas.microsoft.com/office/drawing/2014/main" id="{BC411CCE-4ADB-4243-8F88-E3C1AC396D32}"/>
            </a:ext>
          </a:extLst>
        </xdr:cNvPr>
        <xdr:cNvSpPr txBox="1">
          <a:spLocks noChangeArrowheads="1"/>
        </xdr:cNvSpPr>
      </xdr:nvSpPr>
      <xdr:spPr bwMode="auto">
        <a:xfrm>
          <a:off x="9725025" y="8324850"/>
          <a:ext cx="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3%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46</xdr:row>
      <xdr:rowOff>19050</xdr:rowOff>
    </xdr:to>
    <xdr:sp macro="" textlink="">
      <xdr:nvSpPr>
        <xdr:cNvPr id="35" name="Text Box 36">
          <a:extLst>
            <a:ext uri="{FF2B5EF4-FFF2-40B4-BE49-F238E27FC236}">
              <a16:creationId xmlns:a16="http://schemas.microsoft.com/office/drawing/2014/main" id="{EB7FA20F-7C34-4D0D-A5FE-1A09A6534B0D}"/>
            </a:ext>
          </a:extLst>
        </xdr:cNvPr>
        <xdr:cNvSpPr txBox="1">
          <a:spLocks noChangeArrowheads="1"/>
        </xdr:cNvSpPr>
      </xdr:nvSpPr>
      <xdr:spPr bwMode="auto">
        <a:xfrm>
          <a:off x="9725025" y="93345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37%</a:t>
          </a:r>
        </a:p>
      </xdr:txBody>
    </xdr:sp>
    <xdr:clientData/>
  </xdr:twoCellAnchor>
  <xdr:twoCellAnchor>
    <xdr:from>
      <xdr:col>10</xdr:col>
      <xdr:colOff>0</xdr:colOff>
      <xdr:row>38</xdr:row>
      <xdr:rowOff>114300</xdr:rowOff>
    </xdr:from>
    <xdr:to>
      <xdr:col>10</xdr:col>
      <xdr:colOff>0</xdr:colOff>
      <xdr:row>39</xdr:row>
      <xdr:rowOff>95250</xdr:rowOff>
    </xdr:to>
    <xdr:sp macro="" textlink="">
      <xdr:nvSpPr>
        <xdr:cNvPr id="36" name="Text Box 37">
          <a:extLst>
            <a:ext uri="{FF2B5EF4-FFF2-40B4-BE49-F238E27FC236}">
              <a16:creationId xmlns:a16="http://schemas.microsoft.com/office/drawing/2014/main" id="{7D12766B-2D7D-4D4D-957C-75098B174B4C}"/>
            </a:ext>
          </a:extLst>
        </xdr:cNvPr>
        <xdr:cNvSpPr txBox="1">
          <a:spLocks noChangeArrowheads="1"/>
        </xdr:cNvSpPr>
      </xdr:nvSpPr>
      <xdr:spPr bwMode="auto">
        <a:xfrm>
          <a:off x="9725025" y="7981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 editAs="oneCell">
    <xdr:from>
      <xdr:col>8</xdr:col>
      <xdr:colOff>3086100</xdr:colOff>
      <xdr:row>69</xdr:row>
      <xdr:rowOff>175260</xdr:rowOff>
    </xdr:from>
    <xdr:to>
      <xdr:col>8</xdr:col>
      <xdr:colOff>3368040</xdr:colOff>
      <xdr:row>70</xdr:row>
      <xdr:rowOff>167641</xdr:rowOff>
    </xdr:to>
    <xdr:sp macro="" textlink="">
      <xdr:nvSpPr>
        <xdr:cNvPr id="37" name="Text Box 45">
          <a:extLst>
            <a:ext uri="{FF2B5EF4-FFF2-40B4-BE49-F238E27FC236}">
              <a16:creationId xmlns:a16="http://schemas.microsoft.com/office/drawing/2014/main" id="{49C6B6CF-76DD-4900-8E36-4D4639AF3C76}"/>
            </a:ext>
          </a:extLst>
        </xdr:cNvPr>
        <xdr:cNvSpPr txBox="1">
          <a:spLocks noChangeArrowheads="1"/>
        </xdr:cNvSpPr>
      </xdr:nvSpPr>
      <xdr:spPr bwMode="auto">
        <a:xfrm>
          <a:off x="8923020" y="14150340"/>
          <a:ext cx="285750" cy="16383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17%</a:t>
          </a:r>
        </a:p>
      </xdr:txBody>
    </xdr:sp>
    <xdr:clientData/>
  </xdr:twoCellAnchor>
  <xdr:twoCellAnchor editAs="oneCell">
    <xdr:from>
      <xdr:col>8</xdr:col>
      <xdr:colOff>2606264</xdr:colOff>
      <xdr:row>68</xdr:row>
      <xdr:rowOff>6724</xdr:rowOff>
    </xdr:from>
    <xdr:to>
      <xdr:col>8</xdr:col>
      <xdr:colOff>2914874</xdr:colOff>
      <xdr:row>69</xdr:row>
      <xdr:rowOff>60287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4C61C05D-916C-4F71-9806-2FCF9F7DEFA9}"/>
            </a:ext>
          </a:extLst>
        </xdr:cNvPr>
        <xdr:cNvSpPr txBox="1">
          <a:spLocks noChangeArrowheads="1"/>
        </xdr:cNvSpPr>
      </xdr:nvSpPr>
      <xdr:spPr bwMode="auto">
        <a:xfrm>
          <a:off x="8444529" y="13711518"/>
          <a:ext cx="299085" cy="24428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83%</a:t>
          </a:r>
        </a:p>
      </xdr:txBody>
    </xdr:sp>
    <xdr:clientData/>
  </xdr:twoCellAnchor>
  <xdr:twoCellAnchor>
    <xdr:from>
      <xdr:col>8</xdr:col>
      <xdr:colOff>990600</xdr:colOff>
      <xdr:row>5</xdr:row>
      <xdr:rowOff>133350</xdr:rowOff>
    </xdr:from>
    <xdr:to>
      <xdr:col>8</xdr:col>
      <xdr:colOff>2524125</xdr:colOff>
      <xdr:row>7</xdr:row>
      <xdr:rowOff>47625</xdr:rowOff>
    </xdr:to>
    <xdr:sp macro="" textlink="">
      <xdr:nvSpPr>
        <xdr:cNvPr id="39" name="Text Box 47">
          <a:extLst>
            <a:ext uri="{FF2B5EF4-FFF2-40B4-BE49-F238E27FC236}">
              <a16:creationId xmlns:a16="http://schemas.microsoft.com/office/drawing/2014/main" id="{8CC4CE8D-2126-4BBD-8CC5-C07389EDAE6F}"/>
            </a:ext>
          </a:extLst>
        </xdr:cNvPr>
        <xdr:cNvSpPr txBox="1">
          <a:spLocks noChangeArrowheads="1"/>
        </xdr:cNvSpPr>
      </xdr:nvSpPr>
      <xdr:spPr bwMode="auto">
        <a:xfrm>
          <a:off x="6677025" y="1104900"/>
          <a:ext cx="15335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:  15 760 MW</a:t>
          </a:r>
        </a:p>
      </xdr:txBody>
    </xdr:sp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0.01686</cdr:x>
      <cdr:y>0.8216</cdr:y>
    </cdr:from>
    <cdr:to>
      <cdr:x>0.03615</cdr:x>
      <cdr:y>0.94043</cdr:y>
    </cdr:to>
    <cdr:sp macro="" textlink="">
      <cdr:nvSpPr>
        <cdr:cNvPr id="717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9493" y="3266502"/>
          <a:ext cx="167350" cy="4719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393699</xdr:colOff>
      <xdr:row>1</xdr:row>
      <xdr:rowOff>142873</xdr:rowOff>
    </xdr:from>
    <xdr:to>
      <xdr:col>14</xdr:col>
      <xdr:colOff>297391</xdr:colOff>
      <xdr:row>23</xdr:row>
      <xdr:rowOff>38099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39BE95-F10E-4FC8-BC68-44263DD348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406400</xdr:colOff>
      <xdr:row>58</xdr:row>
      <xdr:rowOff>71967</xdr:rowOff>
    </xdr:from>
    <xdr:to>
      <xdr:col>14</xdr:col>
      <xdr:colOff>317500</xdr:colOff>
      <xdr:row>81</xdr:row>
      <xdr:rowOff>157692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23B488-539A-411E-9F81-2DC4C8101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405342</xdr:colOff>
      <xdr:row>28</xdr:row>
      <xdr:rowOff>38100</xdr:rowOff>
    </xdr:from>
    <xdr:to>
      <xdr:col>14</xdr:col>
      <xdr:colOff>306917</xdr:colOff>
      <xdr:row>53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46E0B79-1E84-4E4D-A248-C610183D4F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1</xdr:col>
      <xdr:colOff>0</xdr:colOff>
      <xdr:row>19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BB1070-8B98-40F1-94D5-E6ECE6B86D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58</xdr:row>
      <xdr:rowOff>142875</xdr:rowOff>
    </xdr:from>
    <xdr:to>
      <xdr:col>1</xdr:col>
      <xdr:colOff>0</xdr:colOff>
      <xdr:row>73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4458216-3A24-4762-9745-3885F6224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19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02AEF4C-F3BF-4B46-B416-3B4411CC59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58</xdr:row>
      <xdr:rowOff>123825</xdr:rowOff>
    </xdr:from>
    <xdr:to>
      <xdr:col>1</xdr:col>
      <xdr:colOff>0</xdr:colOff>
      <xdr:row>73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2E48AED-AFB6-4400-9732-8199B62386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57150</xdr:colOff>
      <xdr:row>2</xdr:row>
      <xdr:rowOff>180975</xdr:rowOff>
    </xdr:from>
    <xdr:to>
      <xdr:col>12</xdr:col>
      <xdr:colOff>285750</xdr:colOff>
      <xdr:row>24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5797953-7AB1-4D9C-B5B9-74C1BEEBCE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85725</xdr:colOff>
      <xdr:row>56</xdr:row>
      <xdr:rowOff>152399</xdr:rowOff>
    </xdr:from>
    <xdr:to>
      <xdr:col>12</xdr:col>
      <xdr:colOff>276225</xdr:colOff>
      <xdr:row>77</xdr:row>
      <xdr:rowOff>19049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07FC3C0-C1CD-4C05-A527-11C74ACE0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31</xdr:row>
      <xdr:rowOff>133350</xdr:rowOff>
    </xdr:from>
    <xdr:to>
      <xdr:col>1</xdr:col>
      <xdr:colOff>0</xdr:colOff>
      <xdr:row>49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182EE72-008C-481F-B7B9-FFFF2E0650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64</xdr:row>
      <xdr:rowOff>85725</xdr:rowOff>
    </xdr:from>
    <xdr:to>
      <xdr:col>1</xdr:col>
      <xdr:colOff>0</xdr:colOff>
      <xdr:row>65</xdr:row>
      <xdr:rowOff>76200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4C50ED21-FA4B-41B4-BE51-6A777E1C4F64}"/>
            </a:ext>
          </a:extLst>
        </xdr:cNvPr>
        <xdr:cNvSpPr txBox="1">
          <a:spLocks noChangeArrowheads="1"/>
        </xdr:cNvSpPr>
      </xdr:nvSpPr>
      <xdr:spPr bwMode="auto">
        <a:xfrm>
          <a:off x="142875" y="13325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6%</a:t>
          </a:r>
        </a:p>
      </xdr:txBody>
    </xdr:sp>
    <xdr:clientData/>
  </xdr:twoCellAnchor>
  <xdr:twoCellAnchor>
    <xdr:from>
      <xdr:col>1</xdr:col>
      <xdr:colOff>0</xdr:colOff>
      <xdr:row>68</xdr:row>
      <xdr:rowOff>66675</xdr:rowOff>
    </xdr:from>
    <xdr:to>
      <xdr:col>1</xdr:col>
      <xdr:colOff>0</xdr:colOff>
      <xdr:row>70</xdr:row>
      <xdr:rowOff>152400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F382465B-6B1B-4E3F-BBEE-DE9968D69410}"/>
            </a:ext>
          </a:extLst>
        </xdr:cNvPr>
        <xdr:cNvSpPr txBox="1">
          <a:spLocks noChangeArrowheads="1"/>
        </xdr:cNvSpPr>
      </xdr:nvSpPr>
      <xdr:spPr bwMode="auto">
        <a:xfrm>
          <a:off x="142875" y="14087475"/>
          <a:ext cx="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94%</a:t>
          </a:r>
        </a:p>
      </xdr:txBody>
    </xdr:sp>
    <xdr:clientData/>
  </xdr:twoCellAnchor>
  <xdr:twoCellAnchor>
    <xdr:from>
      <xdr:col>1</xdr:col>
      <xdr:colOff>0</xdr:colOff>
      <xdr:row>68</xdr:row>
      <xdr:rowOff>142875</xdr:rowOff>
    </xdr:from>
    <xdr:to>
      <xdr:col>1</xdr:col>
      <xdr:colOff>0</xdr:colOff>
      <xdr:row>70</xdr:row>
      <xdr:rowOff>123825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40A15FBB-B720-400F-9978-4F7BEAC67F74}"/>
            </a:ext>
          </a:extLst>
        </xdr:cNvPr>
        <xdr:cNvSpPr txBox="1">
          <a:spLocks noChangeArrowheads="1"/>
        </xdr:cNvSpPr>
      </xdr:nvSpPr>
      <xdr:spPr bwMode="auto">
        <a:xfrm>
          <a:off x="142875" y="1416367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84%</a:t>
          </a:r>
        </a:p>
      </xdr:txBody>
    </xdr:sp>
    <xdr:clientData/>
  </xdr:twoCellAnchor>
  <xdr:twoCellAnchor>
    <xdr:from>
      <xdr:col>1</xdr:col>
      <xdr:colOff>0</xdr:colOff>
      <xdr:row>71</xdr:row>
      <xdr:rowOff>104775</xdr:rowOff>
    </xdr:from>
    <xdr:to>
      <xdr:col>1</xdr:col>
      <xdr:colOff>0</xdr:colOff>
      <xdr:row>72</xdr:row>
      <xdr:rowOff>47625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8E70516A-A8F5-497D-972C-087B2C4AC8B1}"/>
            </a:ext>
          </a:extLst>
        </xdr:cNvPr>
        <xdr:cNvSpPr txBox="1">
          <a:spLocks noChangeArrowheads="1"/>
        </xdr:cNvSpPr>
      </xdr:nvSpPr>
      <xdr:spPr bwMode="auto">
        <a:xfrm>
          <a:off x="142875" y="146970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16%</a:t>
          </a:r>
        </a:p>
      </xdr:txBody>
    </xdr:sp>
    <xdr:clientData/>
  </xdr:twoCellAnchor>
  <xdr:twoCellAnchor>
    <xdr:from>
      <xdr:col>1</xdr:col>
      <xdr:colOff>0</xdr:colOff>
      <xdr:row>67</xdr:row>
      <xdr:rowOff>66675</xdr:rowOff>
    </xdr:from>
    <xdr:to>
      <xdr:col>1</xdr:col>
      <xdr:colOff>0</xdr:colOff>
      <xdr:row>68</xdr:row>
      <xdr:rowOff>76200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BA7C7122-2E35-4F7C-9627-165D82C5933C}"/>
            </a:ext>
          </a:extLst>
        </xdr:cNvPr>
        <xdr:cNvSpPr txBox="1">
          <a:spLocks noChangeArrowheads="1"/>
        </xdr:cNvSpPr>
      </xdr:nvSpPr>
      <xdr:spPr bwMode="auto">
        <a:xfrm>
          <a:off x="142875" y="1389697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95%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39D77D4F-C373-4F55-938F-5D4EB016616C}"/>
            </a:ext>
          </a:extLst>
        </xdr:cNvPr>
        <xdr:cNvSpPr txBox="1">
          <a:spLocks noChangeArrowheads="1"/>
        </xdr:cNvSpPr>
      </xdr:nvSpPr>
      <xdr:spPr bwMode="auto">
        <a:xfrm>
          <a:off x="142875" y="124682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5%</a:t>
          </a:r>
        </a:p>
      </xdr:txBody>
    </xdr:sp>
    <xdr:clientData/>
  </xdr:twoCellAnchor>
  <xdr:twoCellAnchor>
    <xdr:from>
      <xdr:col>1</xdr:col>
      <xdr:colOff>0</xdr:colOff>
      <xdr:row>70</xdr:row>
      <xdr:rowOff>114300</xdr:rowOff>
    </xdr:from>
    <xdr:to>
      <xdr:col>1</xdr:col>
      <xdr:colOff>0</xdr:colOff>
      <xdr:row>71</xdr:row>
      <xdr:rowOff>95250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C3264A0-6DFA-4A7B-94C4-5347C171A83F}"/>
            </a:ext>
          </a:extLst>
        </xdr:cNvPr>
        <xdr:cNvSpPr txBox="1">
          <a:spLocks noChangeArrowheads="1"/>
        </xdr:cNvSpPr>
      </xdr:nvSpPr>
      <xdr:spPr bwMode="auto">
        <a:xfrm flipV="1">
          <a:off x="142875" y="145161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86%</a:t>
          </a:r>
        </a:p>
      </xdr:txBody>
    </xdr:sp>
    <xdr:clientData/>
  </xdr:twoCellAnchor>
  <xdr:twoCellAnchor>
    <xdr:from>
      <xdr:col>1</xdr:col>
      <xdr:colOff>0</xdr:colOff>
      <xdr:row>71</xdr:row>
      <xdr:rowOff>190500</xdr:rowOff>
    </xdr:from>
    <xdr:to>
      <xdr:col>1</xdr:col>
      <xdr:colOff>0</xdr:colOff>
      <xdr:row>72</xdr:row>
      <xdr:rowOff>142875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88CD98A3-9780-4B2A-AC61-F3040A18EAC2}"/>
            </a:ext>
          </a:extLst>
        </xdr:cNvPr>
        <xdr:cNvSpPr txBox="1">
          <a:spLocks noChangeArrowheads="1"/>
        </xdr:cNvSpPr>
      </xdr:nvSpPr>
      <xdr:spPr bwMode="auto">
        <a:xfrm>
          <a:off x="142875" y="1478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14%</a:t>
          </a:r>
        </a:p>
      </xdr:txBody>
    </xdr:sp>
    <xdr:clientData/>
  </xdr:twoCellAnchor>
  <xdr:twoCellAnchor>
    <xdr:from>
      <xdr:col>7</xdr:col>
      <xdr:colOff>76200</xdr:colOff>
      <xdr:row>30</xdr:row>
      <xdr:rowOff>161925</xdr:rowOff>
    </xdr:from>
    <xdr:to>
      <xdr:col>12</xdr:col>
      <xdr:colOff>285750</xdr:colOff>
      <xdr:row>50</xdr:row>
      <xdr:rowOff>180975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4E07826-3446-4B5A-8C2C-169729066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32</xdr:row>
      <xdr:rowOff>9525</xdr:rowOff>
    </xdr:from>
    <xdr:to>
      <xdr:col>1</xdr:col>
      <xdr:colOff>0</xdr:colOff>
      <xdr:row>49</xdr:row>
      <xdr:rowOff>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61DED9CD-595D-4D6D-B4BF-80B3F9CCA9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10</xdr:row>
      <xdr:rowOff>180975</xdr:rowOff>
    </xdr:from>
    <xdr:to>
      <xdr:col>1</xdr:col>
      <xdr:colOff>0</xdr:colOff>
      <xdr:row>12</xdr:row>
      <xdr:rowOff>9525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F088C8E-9206-4C8F-9F9D-3ECC455C25CB}"/>
            </a:ext>
          </a:extLst>
        </xdr:cNvPr>
        <xdr:cNvSpPr txBox="1">
          <a:spLocks noChangeArrowheads="1"/>
        </xdr:cNvSpPr>
      </xdr:nvSpPr>
      <xdr:spPr bwMode="auto">
        <a:xfrm>
          <a:off x="142875" y="24479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50%</a:t>
          </a:r>
        </a:p>
      </xdr:txBody>
    </xdr:sp>
    <xdr:clientData/>
  </xdr:twoCellAnchor>
  <xdr:twoCellAnchor>
    <xdr:from>
      <xdr:col>1</xdr:col>
      <xdr:colOff>0</xdr:colOff>
      <xdr:row>37</xdr:row>
      <xdr:rowOff>85725</xdr:rowOff>
    </xdr:from>
    <xdr:to>
      <xdr:col>1</xdr:col>
      <xdr:colOff>0</xdr:colOff>
      <xdr:row>39</xdr:row>
      <xdr:rowOff>19050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39B0C700-C1F4-49F6-8F9B-6245A8529F1B}"/>
            </a:ext>
          </a:extLst>
        </xdr:cNvPr>
        <xdr:cNvSpPr txBox="1">
          <a:spLocks noChangeArrowheads="1"/>
        </xdr:cNvSpPr>
      </xdr:nvSpPr>
      <xdr:spPr bwMode="auto">
        <a:xfrm>
          <a:off x="142875" y="776287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SS AA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16%</a:t>
          </a:r>
        </a:p>
      </xdr:txBody>
    </xdr:sp>
    <xdr:clientData/>
  </xdr:twoCellAnchor>
  <xdr:twoCellAnchor>
    <xdr:from>
      <xdr:col>1</xdr:col>
      <xdr:colOff>0</xdr:colOff>
      <xdr:row>37</xdr:row>
      <xdr:rowOff>123825</xdr:rowOff>
    </xdr:from>
    <xdr:to>
      <xdr:col>1</xdr:col>
      <xdr:colOff>0</xdr:colOff>
      <xdr:row>39</xdr:row>
      <xdr:rowOff>57150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3C39BA68-F7AB-4B92-9806-E2CA863E0BF5}"/>
            </a:ext>
          </a:extLst>
        </xdr:cNvPr>
        <xdr:cNvSpPr txBox="1">
          <a:spLocks noChangeArrowheads="1"/>
        </xdr:cNvSpPr>
      </xdr:nvSpPr>
      <xdr:spPr bwMode="auto">
        <a:xfrm>
          <a:off x="142875" y="780097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SEIN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84%</a:t>
          </a:r>
        </a:p>
      </xdr:txBody>
    </xdr:sp>
    <xdr:clientData/>
  </xdr:twoCellAnchor>
  <xdr:twoCellAnchor>
    <xdr:from>
      <xdr:col>12</xdr:col>
      <xdr:colOff>0</xdr:colOff>
      <xdr:row>70</xdr:row>
      <xdr:rowOff>104775</xdr:rowOff>
    </xdr:from>
    <xdr:to>
      <xdr:col>12</xdr:col>
      <xdr:colOff>0</xdr:colOff>
      <xdr:row>71</xdr:row>
      <xdr:rowOff>57150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6B87F7AB-39BC-40C3-9513-AD7B1D56BD84}"/>
            </a:ext>
          </a:extLst>
        </xdr:cNvPr>
        <xdr:cNvSpPr txBox="1">
          <a:spLocks noChangeArrowheads="1"/>
        </xdr:cNvSpPr>
      </xdr:nvSpPr>
      <xdr:spPr bwMode="auto">
        <a:xfrm>
          <a:off x="9334500" y="145065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5%</a:t>
          </a:r>
        </a:p>
      </xdr:txBody>
    </xdr:sp>
    <xdr:clientData/>
  </xdr:twoCellAnchor>
  <xdr:twoCellAnchor>
    <xdr:from>
      <xdr:col>12</xdr:col>
      <xdr:colOff>0</xdr:colOff>
      <xdr:row>66</xdr:row>
      <xdr:rowOff>180975</xdr:rowOff>
    </xdr:from>
    <xdr:to>
      <xdr:col>12</xdr:col>
      <xdr:colOff>0</xdr:colOff>
      <xdr:row>68</xdr:row>
      <xdr:rowOff>9525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8F5C8421-3A60-4808-AC99-834E9D4B059C}"/>
            </a:ext>
          </a:extLst>
        </xdr:cNvPr>
        <xdr:cNvSpPr txBox="1">
          <a:spLocks noChangeArrowheads="1"/>
        </xdr:cNvSpPr>
      </xdr:nvSpPr>
      <xdr:spPr bwMode="auto">
        <a:xfrm>
          <a:off x="9334500" y="13820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35,4%</a:t>
          </a:r>
        </a:p>
      </xdr:txBody>
    </xdr:sp>
    <xdr:clientData/>
  </xdr:twoCellAnchor>
  <xdr:twoCellAnchor>
    <xdr:from>
      <xdr:col>12</xdr:col>
      <xdr:colOff>0</xdr:colOff>
      <xdr:row>65</xdr:row>
      <xdr:rowOff>66675</xdr:rowOff>
    </xdr:from>
    <xdr:to>
      <xdr:col>12</xdr:col>
      <xdr:colOff>0</xdr:colOff>
      <xdr:row>66</xdr:row>
      <xdr:rowOff>28575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45828C20-E1CC-4318-9DE3-548F845E2287}"/>
            </a:ext>
          </a:extLst>
        </xdr:cNvPr>
        <xdr:cNvSpPr txBox="1">
          <a:spLocks noChangeArrowheads="1"/>
        </xdr:cNvSpPr>
      </xdr:nvSpPr>
      <xdr:spPr bwMode="auto">
        <a:xfrm>
          <a:off x="9334500" y="135064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59%</a:t>
          </a:r>
        </a:p>
      </xdr:txBody>
    </xdr:sp>
    <xdr:clientData/>
  </xdr:twoCellAnchor>
  <xdr:twoCellAnchor>
    <xdr:from>
      <xdr:col>12</xdr:col>
      <xdr:colOff>0</xdr:colOff>
      <xdr:row>67</xdr:row>
      <xdr:rowOff>104775</xdr:rowOff>
    </xdr:from>
    <xdr:to>
      <xdr:col>12</xdr:col>
      <xdr:colOff>0</xdr:colOff>
      <xdr:row>68</xdr:row>
      <xdr:rowOff>133350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E0CBC888-CE80-49DB-A0A8-056C5834390F}"/>
            </a:ext>
          </a:extLst>
        </xdr:cNvPr>
        <xdr:cNvSpPr txBox="1">
          <a:spLocks noChangeArrowheads="1"/>
        </xdr:cNvSpPr>
      </xdr:nvSpPr>
      <xdr:spPr bwMode="auto">
        <a:xfrm>
          <a:off x="9334500" y="139350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54%</a:t>
          </a:r>
        </a:p>
      </xdr:txBody>
    </xdr:sp>
    <xdr:clientData/>
  </xdr:twoCellAnchor>
  <xdr:twoCellAnchor>
    <xdr:from>
      <xdr:col>12</xdr:col>
      <xdr:colOff>0</xdr:colOff>
      <xdr:row>71</xdr:row>
      <xdr:rowOff>180975</xdr:rowOff>
    </xdr:from>
    <xdr:to>
      <xdr:col>12</xdr:col>
      <xdr:colOff>0</xdr:colOff>
      <xdr:row>72</xdr:row>
      <xdr:rowOff>152400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C25D90BA-9C8F-41F4-8B11-32E1E9298F44}"/>
            </a:ext>
          </a:extLst>
        </xdr:cNvPr>
        <xdr:cNvSpPr txBox="1">
          <a:spLocks noChangeArrowheads="1"/>
        </xdr:cNvSpPr>
      </xdr:nvSpPr>
      <xdr:spPr bwMode="auto">
        <a:xfrm>
          <a:off x="9334500" y="147732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24%</a:t>
          </a:r>
        </a:p>
      </xdr:txBody>
    </xdr:sp>
    <xdr:clientData/>
  </xdr:twoCellAnchor>
  <xdr:twoCellAnchor>
    <xdr:from>
      <xdr:col>12</xdr:col>
      <xdr:colOff>0</xdr:colOff>
      <xdr:row>72</xdr:row>
      <xdr:rowOff>104775</xdr:rowOff>
    </xdr:from>
    <xdr:to>
      <xdr:col>12</xdr:col>
      <xdr:colOff>0</xdr:colOff>
      <xdr:row>73</xdr:row>
      <xdr:rowOff>0</xdr:rowOff>
    </xdr:to>
    <xdr:sp macro="" textlink="">
      <xdr:nvSpPr>
        <xdr:cNvPr id="27" name="Text Box 30">
          <a:extLst>
            <a:ext uri="{FF2B5EF4-FFF2-40B4-BE49-F238E27FC236}">
              <a16:creationId xmlns:a16="http://schemas.microsoft.com/office/drawing/2014/main" id="{CDB04D57-3D06-4F4B-9642-68AE6E2CCF8C}"/>
            </a:ext>
          </a:extLst>
        </xdr:cNvPr>
        <xdr:cNvSpPr txBox="1">
          <a:spLocks noChangeArrowheads="1"/>
        </xdr:cNvSpPr>
      </xdr:nvSpPr>
      <xdr:spPr bwMode="auto">
        <a:xfrm>
          <a:off x="9334500" y="14887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22%</a:t>
          </a:r>
        </a:p>
      </xdr:txBody>
    </xdr:sp>
    <xdr:clientData/>
  </xdr:twoCellAnchor>
  <xdr:twoCellAnchor>
    <xdr:from>
      <xdr:col>1</xdr:col>
      <xdr:colOff>0</xdr:colOff>
      <xdr:row>63</xdr:row>
      <xdr:rowOff>123825</xdr:rowOff>
    </xdr:from>
    <xdr:to>
      <xdr:col>1</xdr:col>
      <xdr:colOff>0</xdr:colOff>
      <xdr:row>64</xdr:row>
      <xdr:rowOff>123825</xdr:rowOff>
    </xdr:to>
    <xdr:sp macro="" textlink="">
      <xdr:nvSpPr>
        <xdr:cNvPr id="28" name="Text Box 31">
          <a:extLst>
            <a:ext uri="{FF2B5EF4-FFF2-40B4-BE49-F238E27FC236}">
              <a16:creationId xmlns:a16="http://schemas.microsoft.com/office/drawing/2014/main" id="{F4EE6C7C-CC3F-4C57-9A60-058CFE0BAE23}"/>
            </a:ext>
          </a:extLst>
        </xdr:cNvPr>
        <xdr:cNvSpPr txBox="1">
          <a:spLocks noChangeArrowheads="1"/>
        </xdr:cNvSpPr>
      </xdr:nvSpPr>
      <xdr:spPr bwMode="auto">
        <a:xfrm>
          <a:off x="142875" y="1316355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5%</a:t>
          </a:r>
        </a:p>
      </xdr:txBody>
    </xdr:sp>
    <xdr:clientData/>
  </xdr:twoCellAnchor>
  <xdr:twoCellAnchor>
    <xdr:from>
      <xdr:col>12</xdr:col>
      <xdr:colOff>0</xdr:colOff>
      <xdr:row>41</xdr:row>
      <xdr:rowOff>38100</xdr:rowOff>
    </xdr:from>
    <xdr:to>
      <xdr:col>12</xdr:col>
      <xdr:colOff>0</xdr:colOff>
      <xdr:row>48</xdr:row>
      <xdr:rowOff>57150</xdr:rowOff>
    </xdr:to>
    <xdr:sp macro="" textlink="">
      <xdr:nvSpPr>
        <xdr:cNvPr id="29" name="Text Box 32">
          <a:extLst>
            <a:ext uri="{FF2B5EF4-FFF2-40B4-BE49-F238E27FC236}">
              <a16:creationId xmlns:a16="http://schemas.microsoft.com/office/drawing/2014/main" id="{72732B99-4308-443A-B051-3F447A2E853F}"/>
            </a:ext>
          </a:extLst>
        </xdr:cNvPr>
        <xdr:cNvSpPr txBox="1">
          <a:spLocks noChangeArrowheads="1"/>
        </xdr:cNvSpPr>
      </xdr:nvSpPr>
      <xdr:spPr bwMode="auto">
        <a:xfrm>
          <a:off x="9334500" y="8420100"/>
          <a:ext cx="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3%</a:t>
          </a:r>
        </a:p>
      </xdr:txBody>
    </xdr:sp>
    <xdr:clientData/>
  </xdr:twoCellAnchor>
  <xdr:twoCellAnchor>
    <xdr:from>
      <xdr:col>12</xdr:col>
      <xdr:colOff>0</xdr:colOff>
      <xdr:row>48</xdr:row>
      <xdr:rowOff>0</xdr:rowOff>
    </xdr:from>
    <xdr:to>
      <xdr:col>12</xdr:col>
      <xdr:colOff>0</xdr:colOff>
      <xdr:row>49</xdr:row>
      <xdr:rowOff>0</xdr:rowOff>
    </xdr:to>
    <xdr:sp macro="" textlink="">
      <xdr:nvSpPr>
        <xdr:cNvPr id="30" name="Text Box 33">
          <a:extLst>
            <a:ext uri="{FF2B5EF4-FFF2-40B4-BE49-F238E27FC236}">
              <a16:creationId xmlns:a16="http://schemas.microsoft.com/office/drawing/2014/main" id="{184DF996-5C0F-4BFA-B863-33909200757A}"/>
            </a:ext>
          </a:extLst>
        </xdr:cNvPr>
        <xdr:cNvSpPr txBox="1">
          <a:spLocks noChangeArrowheads="1"/>
        </xdr:cNvSpPr>
      </xdr:nvSpPr>
      <xdr:spPr bwMode="auto">
        <a:xfrm>
          <a:off x="9334500" y="951547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37%</a:t>
          </a:r>
        </a:p>
      </xdr:txBody>
    </xdr:sp>
    <xdr:clientData/>
  </xdr:twoCellAnchor>
  <xdr:twoCellAnchor>
    <xdr:from>
      <xdr:col>12</xdr:col>
      <xdr:colOff>0</xdr:colOff>
      <xdr:row>39</xdr:row>
      <xdr:rowOff>114300</xdr:rowOff>
    </xdr:from>
    <xdr:to>
      <xdr:col>12</xdr:col>
      <xdr:colOff>0</xdr:colOff>
      <xdr:row>40</xdr:row>
      <xdr:rowOff>95250</xdr:rowOff>
    </xdr:to>
    <xdr:sp macro="" textlink="">
      <xdr:nvSpPr>
        <xdr:cNvPr id="31" name="Text Box 34">
          <a:extLst>
            <a:ext uri="{FF2B5EF4-FFF2-40B4-BE49-F238E27FC236}">
              <a16:creationId xmlns:a16="http://schemas.microsoft.com/office/drawing/2014/main" id="{9B661609-C2C3-4790-B865-86FF494213D9}"/>
            </a:ext>
          </a:extLst>
        </xdr:cNvPr>
        <xdr:cNvSpPr txBox="1">
          <a:spLocks noChangeArrowheads="1"/>
        </xdr:cNvSpPr>
      </xdr:nvSpPr>
      <xdr:spPr bwMode="auto">
        <a:xfrm>
          <a:off x="9334500" y="81629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60%</a:t>
          </a:r>
        </a:p>
      </xdr:txBody>
    </xdr:sp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0.26572</cdr:x>
      <cdr:y>0.51934</cdr:y>
    </cdr:from>
    <cdr:to>
      <cdr:x>0.32858</cdr:x>
      <cdr:y>0.59283</cdr:y>
    </cdr:to>
    <cdr:sp macro="" textlink="">
      <cdr:nvSpPr>
        <cdr:cNvPr id="217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8059" y="1502029"/>
          <a:ext cx="46108" cy="2114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strike="noStrike">
              <a:solidFill>
                <a:srgbClr val="000000"/>
              </a:solidFill>
              <a:latin typeface="Arial"/>
              <a:cs typeface="Arial"/>
            </a:rPr>
            <a:t>50%</a:t>
          </a:r>
        </a:p>
      </cdr:txBody>
    </cdr:sp>
  </cdr:relSizeAnchor>
  <cdr:relSizeAnchor xmlns:cdr="http://schemas.openxmlformats.org/drawingml/2006/chartDrawing">
    <cdr:from>
      <cdr:x>0.30922</cdr:x>
      <cdr:y>0.16131</cdr:y>
    </cdr:from>
    <cdr:to>
      <cdr:x>0.63139</cdr:x>
      <cdr:y>0.21885</cdr:y>
    </cdr:to>
    <cdr:sp macro="" textlink="">
      <cdr:nvSpPr>
        <cdr:cNvPr id="21709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9968" y="468028"/>
          <a:ext cx="236284" cy="1639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75" b="1" i="0" strike="noStrike">
              <a:solidFill>
                <a:srgbClr val="000000"/>
              </a:solidFill>
              <a:latin typeface="Arial"/>
              <a:cs typeface="Arial"/>
            </a:rPr>
            <a:t>TOTAL : 5 907 MW</a:t>
          </a:r>
        </a:p>
        <a:p xmlns:a="http://schemas.openxmlformats.org/drawingml/2006/main">
          <a:pPr algn="l" rtl="0">
            <a:defRPr sz="1000"/>
          </a:pPr>
          <a:endParaRPr lang="en-US" sz="175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0.35969</cdr:x>
      <cdr:y>0.1804</cdr:y>
    </cdr:from>
    <cdr:to>
      <cdr:x>0.70948</cdr:x>
      <cdr:y>0.34394</cdr:y>
    </cdr:to>
    <cdr:sp macro="" textlink="">
      <cdr:nvSpPr>
        <cdr:cNvPr id="218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6982" y="465114"/>
          <a:ext cx="256546" cy="4469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75" b="1" i="0" strike="noStrike">
              <a:solidFill>
                <a:srgbClr val="000000"/>
              </a:solidFill>
              <a:latin typeface="Arial"/>
              <a:cs typeface="Arial"/>
            </a:rPr>
            <a:t>Mercado eléctrico :   5 051 MW</a:t>
          </a:r>
        </a:p>
        <a:p xmlns:a="http://schemas.openxmlformats.org/drawingml/2006/main">
          <a:pPr algn="l" rtl="0">
            <a:defRPr sz="1000"/>
          </a:pPr>
          <a:r>
            <a:rPr lang="en-US" sz="175" b="1" i="0" strike="noStrike">
              <a:solidFill>
                <a:srgbClr val="000000"/>
              </a:solidFill>
              <a:latin typeface="Arial"/>
              <a:cs typeface="Arial"/>
            </a:rPr>
            <a:t>Uso propio               :    856 MW</a:t>
          </a:r>
        </a:p>
        <a:p xmlns:a="http://schemas.openxmlformats.org/drawingml/2006/main">
          <a:pPr algn="l" rtl="0">
            <a:defRPr sz="1000"/>
          </a:pPr>
          <a:endParaRPr lang="en-US" sz="175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0.39384</cdr:x>
      <cdr:y>0.52478</cdr:y>
    </cdr:from>
    <cdr:to>
      <cdr:x>0.44692</cdr:x>
      <cdr:y>0.58444</cdr:y>
    </cdr:to>
    <cdr:sp macro="" textlink="">
      <cdr:nvSpPr>
        <cdr:cNvPr id="219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030" y="1326402"/>
          <a:ext cx="38929" cy="148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strike="noStrike">
              <a:solidFill>
                <a:srgbClr val="000000"/>
              </a:solidFill>
              <a:latin typeface="Arial"/>
              <a:cs typeface="Arial"/>
            </a:rPr>
            <a:t>51%</a:t>
          </a:r>
        </a:p>
      </cdr:txBody>
    </cdr:sp>
  </cdr:relSizeAnchor>
  <cdr:relSizeAnchor xmlns:cdr="http://schemas.openxmlformats.org/drawingml/2006/chartDrawing">
    <cdr:from>
      <cdr:x>0.52067</cdr:x>
      <cdr:y>0.52478</cdr:y>
    </cdr:from>
    <cdr:to>
      <cdr:x>0.5757</cdr:x>
      <cdr:y>0.60729</cdr:y>
    </cdr:to>
    <cdr:sp macro="" textlink="">
      <cdr:nvSpPr>
        <cdr:cNvPr id="2191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5044" y="1326402"/>
          <a:ext cx="40365" cy="2056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strike="noStrike">
              <a:solidFill>
                <a:srgbClr val="000000"/>
              </a:solidFill>
              <a:latin typeface="Arial"/>
              <a:cs typeface="Arial"/>
            </a:rPr>
            <a:t>49%</a:t>
          </a:r>
        </a:p>
      </cdr:txBody>
    </cdr:sp>
  </cdr:relSizeAnchor>
  <cdr:relSizeAnchor xmlns:cdr="http://schemas.openxmlformats.org/drawingml/2006/chartDrawing">
    <cdr:from>
      <cdr:x>0.67337</cdr:x>
      <cdr:y>0.66261</cdr:y>
    </cdr:from>
    <cdr:to>
      <cdr:x>0.75886</cdr:x>
      <cdr:y>0.71792</cdr:y>
    </cdr:to>
    <cdr:sp macro="" textlink="">
      <cdr:nvSpPr>
        <cdr:cNvPr id="2191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044" y="1669950"/>
          <a:ext cx="62701" cy="139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strike="noStrike">
              <a:solidFill>
                <a:srgbClr val="000000"/>
              </a:solidFill>
              <a:latin typeface="Arial"/>
              <a:cs typeface="Arial"/>
            </a:rPr>
            <a:t>0,01%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0.31379</cdr:x>
      <cdr:y>0.17171</cdr:y>
    </cdr:from>
    <cdr:to>
      <cdr:x>0.83718</cdr:x>
      <cdr:y>0.3216</cdr:y>
    </cdr:to>
    <cdr:sp macro="" textlink="">
      <cdr:nvSpPr>
        <cdr:cNvPr id="220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3318" y="452850"/>
          <a:ext cx="383862" cy="420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75" b="1" i="0" strike="noStrike">
              <a:solidFill>
                <a:srgbClr val="000000"/>
              </a:solidFill>
              <a:latin typeface="Arial"/>
              <a:cs typeface="Arial"/>
            </a:rPr>
            <a:t>Mercado eléctrico :   4 642 MW</a:t>
          </a:r>
        </a:p>
        <a:p xmlns:a="http://schemas.openxmlformats.org/drawingml/2006/main">
          <a:pPr algn="l" rtl="0">
            <a:defRPr sz="1000"/>
          </a:pPr>
          <a:r>
            <a:rPr lang="en-US" sz="175" b="1" i="0" strike="noStrike">
              <a:solidFill>
                <a:srgbClr val="000000"/>
              </a:solidFill>
              <a:latin typeface="Arial"/>
              <a:cs typeface="Arial"/>
            </a:rPr>
            <a:t>Uso propio              :     745 MW</a:t>
          </a:r>
        </a:p>
        <a:p xmlns:a="http://schemas.openxmlformats.org/drawingml/2006/main">
          <a:pPr algn="l" rtl="0">
            <a:defRPr sz="1000"/>
          </a:pPr>
          <a:endParaRPr lang="en-US" sz="175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0.28071</cdr:x>
      <cdr:y>0.30524</cdr:y>
    </cdr:from>
    <cdr:to>
      <cdr:x>0.35061</cdr:x>
      <cdr:y>0.37162</cdr:y>
    </cdr:to>
    <cdr:sp macro="" textlink="">
      <cdr:nvSpPr>
        <cdr:cNvPr id="3328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5480" y="1308335"/>
          <a:ext cx="327572" cy="2845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50%</a:t>
          </a:r>
        </a:p>
      </cdr:txBody>
    </cdr:sp>
  </cdr:relSizeAnchor>
  <cdr:relSizeAnchor xmlns:cdr="http://schemas.openxmlformats.org/drawingml/2006/chartDrawing">
    <cdr:from>
      <cdr:x>0.45803</cdr:x>
      <cdr:y>0.35341</cdr:y>
    </cdr:from>
    <cdr:to>
      <cdr:x>0.52281</cdr:x>
      <cdr:y>0.42076</cdr:y>
    </cdr:to>
    <cdr:sp macro="" textlink="">
      <cdr:nvSpPr>
        <cdr:cNvPr id="3328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6489" y="1514794"/>
          <a:ext cx="303578" cy="2886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46%</a:t>
          </a:r>
        </a:p>
      </cdr:txBody>
    </cdr:sp>
  </cdr:relSizeAnchor>
  <cdr:relSizeAnchor xmlns:cdr="http://schemas.openxmlformats.org/drawingml/2006/chartDrawing">
    <cdr:from>
      <cdr:x>0.64361</cdr:x>
      <cdr:y>0.78693</cdr:y>
    </cdr:from>
    <cdr:to>
      <cdr:x>0.73482</cdr:x>
      <cdr:y>0.85412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42600" y="3440441"/>
          <a:ext cx="417012" cy="2937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1,4%</a:t>
          </a:r>
        </a:p>
      </cdr:txBody>
    </cdr:sp>
  </cdr:relSizeAnchor>
  <cdr:relSizeAnchor xmlns:cdr="http://schemas.openxmlformats.org/drawingml/2006/chartDrawing">
    <cdr:from>
      <cdr:x>0.83791</cdr:x>
      <cdr:y>0.76966</cdr:y>
    </cdr:from>
    <cdr:to>
      <cdr:x>0.92462</cdr:x>
      <cdr:y>0.8357</cdr:y>
    </cdr:to>
    <cdr:sp macro="" textlink="">
      <cdr:nvSpPr>
        <cdr:cNvPr id="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30925" y="3364915"/>
          <a:ext cx="396438" cy="2887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3,2%</a:t>
          </a: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0.28261</cdr:x>
      <cdr:y>0.14083</cdr:y>
    </cdr:from>
    <cdr:to>
      <cdr:x>0.71429</cdr:x>
      <cdr:y>0.25122</cdr:y>
    </cdr:to>
    <cdr:sp macro="" textlink="">
      <cdr:nvSpPr>
        <cdr:cNvPr id="3338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81331" y="549959"/>
          <a:ext cx="1957170" cy="431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75" b="1" i="0" u="none" strike="noStrike" baseline="0">
              <a:solidFill>
                <a:srgbClr val="000000"/>
              </a:solidFill>
              <a:latin typeface="Arial"/>
              <a:cs typeface="Arial"/>
            </a:rPr>
            <a:t>Mercado eléctrico   :   57 814  GW.h</a:t>
          </a:r>
        </a:p>
        <a:p xmlns:a="http://schemas.openxmlformats.org/drawingml/2006/main">
          <a:pPr algn="l" rtl="0">
            <a:defRPr sz="1000"/>
          </a:pPr>
          <a:r>
            <a:rPr lang="es-ES" sz="875" b="1" i="0" u="none" strike="noStrike" baseline="0">
              <a:solidFill>
                <a:srgbClr val="000000"/>
              </a:solidFill>
              <a:latin typeface="Arial"/>
              <a:cs typeface="Arial"/>
            </a:rPr>
            <a:t>Uso propio               :     1 898  GW.h</a:t>
          </a:r>
        </a:p>
        <a:p xmlns:a="http://schemas.openxmlformats.org/drawingml/2006/main">
          <a:pPr algn="l" rtl="0">
            <a:defRPr sz="1000"/>
          </a:pPr>
          <a:endParaRPr lang="es-ES" sz="875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0.71164</cdr:x>
      <cdr:y>0.60341</cdr:y>
    </cdr:from>
    <cdr:to>
      <cdr:x>0.78594</cdr:x>
      <cdr:y>0.66777</cdr:y>
    </cdr:to>
    <cdr:sp macro="" textlink="">
      <cdr:nvSpPr>
        <cdr:cNvPr id="333826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43567" y="1588512"/>
          <a:ext cx="276006" cy="1694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74%</a:t>
          </a:r>
        </a:p>
      </cdr:txBody>
    </cdr:sp>
  </cdr:relSizeAnchor>
  <cdr:relSizeAnchor xmlns:cdr="http://schemas.openxmlformats.org/drawingml/2006/chartDrawing">
    <cdr:from>
      <cdr:x>0.39492</cdr:x>
      <cdr:y>0.33028</cdr:y>
    </cdr:from>
    <cdr:to>
      <cdr:x>0.45802</cdr:x>
      <cdr:y>0.39416</cdr:y>
    </cdr:to>
    <cdr:sp macro="" textlink="">
      <cdr:nvSpPr>
        <cdr:cNvPr id="333828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7039" y="864432"/>
          <a:ext cx="235284" cy="1687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1%</a:t>
          </a:r>
        </a:p>
      </cdr:txBody>
    </cdr:sp>
  </cdr:relSizeAnchor>
  <cdr:relSizeAnchor xmlns:cdr="http://schemas.openxmlformats.org/drawingml/2006/chartDrawing">
    <cdr:from>
      <cdr:x>0.34916</cdr:x>
      <cdr:y>0.5182</cdr:y>
    </cdr:from>
    <cdr:to>
      <cdr:x>0.42346</cdr:x>
      <cdr:y>0.58232</cdr:y>
    </cdr:to>
    <cdr:sp macro="" textlink="">
      <cdr:nvSpPr>
        <cdr:cNvPr id="333829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22976" y="2181648"/>
          <a:ext cx="345361" cy="269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u="none" strike="noStrike" baseline="0">
              <a:solidFill>
                <a:schemeClr val="bg1"/>
              </a:solidFill>
              <a:latin typeface="Arial"/>
              <a:cs typeface="Arial"/>
            </a:rPr>
            <a:t>99%</a:t>
          </a:r>
        </a:p>
      </cdr:txBody>
    </cdr:sp>
  </cdr:relSizeAnchor>
  <cdr:relSizeAnchor xmlns:cdr="http://schemas.openxmlformats.org/drawingml/2006/chartDrawing">
    <cdr:from>
      <cdr:x>0.59084</cdr:x>
      <cdr:y>0.67207</cdr:y>
    </cdr:from>
    <cdr:to>
      <cdr:x>0.66097</cdr:x>
      <cdr:y>0.73735</cdr:y>
    </cdr:to>
    <cdr:sp macro="" textlink="">
      <cdr:nvSpPr>
        <cdr:cNvPr id="333830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8791" y="2643819"/>
          <a:ext cx="317963" cy="256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u="none" strike="noStrike" baseline="0">
              <a:solidFill>
                <a:schemeClr val="bg1"/>
              </a:solidFill>
              <a:latin typeface="Arial"/>
              <a:cs typeface="Arial"/>
            </a:rPr>
            <a:t>26%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0.38841</cdr:x>
      <cdr:y>0.21088</cdr:y>
    </cdr:from>
    <cdr:to>
      <cdr:x>0.62943</cdr:x>
      <cdr:y>0.30059</cdr:y>
    </cdr:to>
    <cdr:sp macro="" textlink="">
      <cdr:nvSpPr>
        <cdr:cNvPr id="2232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8042" y="518944"/>
          <a:ext cx="176774" cy="2159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75" b="1" i="0" strike="noStrike">
              <a:solidFill>
                <a:srgbClr val="000000"/>
              </a:solidFill>
              <a:latin typeface="Arial"/>
              <a:cs typeface="Arial"/>
            </a:rPr>
            <a:t>TOTAL : 5 907 MW</a:t>
          </a:r>
        </a:p>
        <a:p xmlns:a="http://schemas.openxmlformats.org/drawingml/2006/main">
          <a:pPr algn="l" rtl="0">
            <a:defRPr sz="1000"/>
          </a:pPr>
          <a:endParaRPr lang="en-US" sz="175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0.25247</cdr:x>
      <cdr:y>0.71312</cdr:y>
    </cdr:from>
    <cdr:to>
      <cdr:x>0.31784</cdr:x>
      <cdr:y>0.78145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38921" y="2859627"/>
          <a:ext cx="320789" cy="2740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25" b="1" i="0" strike="noStrike">
              <a:solidFill>
                <a:srgbClr val="000000"/>
              </a:solidFill>
              <a:latin typeface="Arial"/>
              <a:cs typeface="Arial"/>
            </a:rPr>
            <a:t>35%</a:t>
          </a:r>
        </a:p>
      </cdr:txBody>
    </cdr:sp>
  </cdr:relSizeAnchor>
  <cdr:relSizeAnchor xmlns:cdr="http://schemas.openxmlformats.org/drawingml/2006/chartDrawing">
    <cdr:from>
      <cdr:x>0.44522</cdr:x>
      <cdr:y>0.57767</cdr:y>
    </cdr:from>
    <cdr:to>
      <cdr:x>0.5066</cdr:x>
      <cdr:y>0.62364</cdr:y>
    </cdr:to>
    <cdr:sp macro="" textlink="">
      <cdr:nvSpPr>
        <cdr:cNvPr id="174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84822" y="2316480"/>
          <a:ext cx="301204" cy="184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25" b="1" i="0" strike="noStrike">
              <a:solidFill>
                <a:srgbClr val="000000"/>
              </a:solidFill>
              <a:latin typeface="Arial"/>
              <a:cs typeface="Arial"/>
            </a:rPr>
            <a:t>60%</a:t>
          </a:r>
        </a:p>
      </cdr:txBody>
    </cdr:sp>
  </cdr:relSizeAnchor>
  <cdr:relSizeAnchor xmlns:cdr="http://schemas.openxmlformats.org/drawingml/2006/chartDrawing">
    <cdr:from>
      <cdr:x>0.49927</cdr:x>
      <cdr:y>0.47995</cdr:y>
    </cdr:from>
    <cdr:to>
      <cdr:x>0.51614</cdr:x>
      <cdr:y>0.53843</cdr:y>
    </cdr:to>
    <cdr:sp macro="" textlink="">
      <cdr:nvSpPr>
        <cdr:cNvPr id="174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6934" y="1380823"/>
          <a:ext cx="73116" cy="1664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50" b="0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cdr:txBody>
    </cdr:sp>
  </cdr:relSizeAnchor>
  <cdr:relSizeAnchor xmlns:cdr="http://schemas.openxmlformats.org/drawingml/2006/chartDrawing">
    <cdr:from>
      <cdr:x>0.6436</cdr:x>
      <cdr:y>0.80613</cdr:y>
    </cdr:from>
    <cdr:to>
      <cdr:x>0.74019</cdr:x>
      <cdr:y>0.85278</cdr:y>
    </cdr:to>
    <cdr:sp macro="" textlink="">
      <cdr:nvSpPr>
        <cdr:cNvPr id="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0431" y="2308230"/>
          <a:ext cx="478676" cy="1349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25" b="1" i="0" strike="noStrike">
              <a:solidFill>
                <a:srgbClr val="000000"/>
              </a:solidFill>
              <a:latin typeface="Arial"/>
              <a:cs typeface="Arial"/>
            </a:rPr>
            <a:t>2%</a:t>
          </a:r>
        </a:p>
      </cdr:txBody>
    </cdr:sp>
  </cdr:relSizeAnchor>
  <cdr:relSizeAnchor xmlns:cdr="http://schemas.openxmlformats.org/drawingml/2006/chartDrawing">
    <cdr:from>
      <cdr:x>0.81901</cdr:x>
      <cdr:y>0.80009</cdr:y>
    </cdr:from>
    <cdr:to>
      <cdr:x>0.91584</cdr:x>
      <cdr:y>0.84674</cdr:y>
    </cdr:to>
    <cdr:sp macro="" textlink="">
      <cdr:nvSpPr>
        <cdr:cNvPr id="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94150" y="2298700"/>
          <a:ext cx="472221" cy="135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825" b="1" i="0" strike="noStrike">
              <a:solidFill>
                <a:srgbClr val="000000"/>
              </a:solidFill>
              <a:latin typeface="Arial"/>
              <a:cs typeface="Arial"/>
            </a:rPr>
            <a:t>3%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0.36252</cdr:x>
      <cdr:y>0.18668</cdr:y>
    </cdr:from>
    <cdr:to>
      <cdr:x>0.77774</cdr:x>
      <cdr:y>0.25829</cdr:y>
    </cdr:to>
    <cdr:sp macro="" textlink="">
      <cdr:nvSpPr>
        <cdr:cNvPr id="2242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0520" y="633030"/>
          <a:ext cx="1890476" cy="2427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: 59 713 GW</a:t>
          </a:r>
        </a:p>
        <a:p xmlns:a="http://schemas.openxmlformats.org/drawingml/2006/main">
          <a:pPr algn="l" rtl="0">
            <a:defRPr sz="1000"/>
          </a:pPr>
          <a:endParaRPr lang="es-E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0.39602</cdr:x>
      <cdr:y>0.22648</cdr:y>
    </cdr:from>
    <cdr:to>
      <cdr:x>0.68577</cdr:x>
      <cdr:y>0.3251</cdr:y>
    </cdr:to>
    <cdr:sp macro="" textlink="">
      <cdr:nvSpPr>
        <cdr:cNvPr id="225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3626" y="535927"/>
          <a:ext cx="212512" cy="222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75" b="1" i="0" strike="noStrike">
              <a:solidFill>
                <a:srgbClr val="000000"/>
              </a:solidFill>
              <a:latin typeface="Arial"/>
              <a:cs typeface="Arial"/>
            </a:rPr>
            <a:t>TOTAL : 5 387 MW</a:t>
          </a:r>
        </a:p>
        <a:p xmlns:a="http://schemas.openxmlformats.org/drawingml/2006/main">
          <a:pPr algn="l" rtl="0">
            <a:defRPr sz="1000"/>
          </a:pPr>
          <a:endParaRPr lang="en-US" sz="175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8467</xdr:rowOff>
    </xdr:from>
    <xdr:to>
      <xdr:col>8</xdr:col>
      <xdr:colOff>933450</xdr:colOff>
      <xdr:row>25</xdr:row>
      <xdr:rowOff>56092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DA4BC5-68E7-4CDE-ACBD-AB127AB313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30</xdr:row>
      <xdr:rowOff>116417</xdr:rowOff>
    </xdr:from>
    <xdr:to>
      <xdr:col>8</xdr:col>
      <xdr:colOff>952500</xdr:colOff>
      <xdr:row>54</xdr:row>
      <xdr:rowOff>21167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A0B7E37-A6E5-4D15-A613-56AEA91CFA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254000</xdr:colOff>
      <xdr:row>59</xdr:row>
      <xdr:rowOff>27517</xdr:rowOff>
    </xdr:from>
    <xdr:to>
      <xdr:col>8</xdr:col>
      <xdr:colOff>954616</xdr:colOff>
      <xdr:row>82</xdr:row>
      <xdr:rowOff>46567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FDF6E88-311B-47FA-AE81-7A3A90A39E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256117</xdr:colOff>
      <xdr:row>88</xdr:row>
      <xdr:rowOff>176742</xdr:rowOff>
    </xdr:from>
    <xdr:to>
      <xdr:col>8</xdr:col>
      <xdr:colOff>878416</xdr:colOff>
      <xdr:row>112</xdr:row>
      <xdr:rowOff>52917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086415D7-6573-4FF1-A01D-D01DF1B926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263525</xdr:colOff>
      <xdr:row>119</xdr:row>
      <xdr:rowOff>178859</xdr:rowOff>
    </xdr:from>
    <xdr:to>
      <xdr:col>8</xdr:col>
      <xdr:colOff>825500</xdr:colOff>
      <xdr:row>143</xdr:row>
      <xdr:rowOff>74083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B775F236-7556-4F8B-BF25-A828BACEC7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573741</xdr:colOff>
      <xdr:row>1</xdr:row>
      <xdr:rowOff>57150</xdr:rowOff>
    </xdr:from>
    <xdr:to>
      <xdr:col>14</xdr:col>
      <xdr:colOff>302558</xdr:colOff>
      <xdr:row>24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5A2406-A2E5-4C08-B34B-69D005A002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592791</xdr:colOff>
      <xdr:row>64</xdr:row>
      <xdr:rowOff>19049</xdr:rowOff>
    </xdr:from>
    <xdr:to>
      <xdr:col>14</xdr:col>
      <xdr:colOff>336176</xdr:colOff>
      <xdr:row>91</xdr:row>
      <xdr:rowOff>148166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56A67DB-F68B-405C-AE87-DABC1C3A6C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567578</xdr:colOff>
      <xdr:row>30</xdr:row>
      <xdr:rowOff>135031</xdr:rowOff>
    </xdr:from>
    <xdr:to>
      <xdr:col>14</xdr:col>
      <xdr:colOff>302559</xdr:colOff>
      <xdr:row>58</xdr:row>
      <xdr:rowOff>74083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2A7FB97-B4AD-4280-8CE9-DCCC8D4DA1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394608</xdr:colOff>
      <xdr:row>1</xdr:row>
      <xdr:rowOff>134711</xdr:rowOff>
    </xdr:from>
    <xdr:to>
      <xdr:col>14</xdr:col>
      <xdr:colOff>537483</xdr:colOff>
      <xdr:row>45</xdr:row>
      <xdr:rowOff>25854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B6244960-14C9-4F91-85F3-C9C9EB8690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650081</xdr:colOff>
      <xdr:row>2</xdr:row>
      <xdr:rowOff>154781</xdr:rowOff>
    </xdr:from>
    <xdr:to>
      <xdr:col>13</xdr:col>
      <xdr:colOff>650081</xdr:colOff>
      <xdr:row>45</xdr:row>
      <xdr:rowOff>40481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86F7266-85D5-4561-96E4-098E9F1C5A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2268</xdr:colOff>
      <xdr:row>0</xdr:row>
      <xdr:rowOff>149527</xdr:rowOff>
    </xdr:from>
    <xdr:to>
      <xdr:col>12</xdr:col>
      <xdr:colOff>21166</xdr:colOff>
      <xdr:row>28</xdr:row>
      <xdr:rowOff>169333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8C5E2D07-674C-4B93-86A1-BA4949DEC0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751116</xdr:colOff>
      <xdr:row>33</xdr:row>
      <xdr:rowOff>13607</xdr:rowOff>
    </xdr:from>
    <xdr:to>
      <xdr:col>12</xdr:col>
      <xdr:colOff>21167</xdr:colOff>
      <xdr:row>62</xdr:row>
      <xdr:rowOff>31749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CB78EAD9-38D1-4E23-80E0-DDCCEBEDCF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1664</xdr:colOff>
      <xdr:row>66</xdr:row>
      <xdr:rowOff>148166</xdr:rowOff>
    </xdr:from>
    <xdr:to>
      <xdr:col>12</xdr:col>
      <xdr:colOff>0</xdr:colOff>
      <xdr:row>95</xdr:row>
      <xdr:rowOff>10582</xdr:rowOff>
    </xdr:to>
    <xdr:graphicFrame macro="">
      <xdr:nvGraphicFramePr>
        <xdr:cNvPr id="4" name="Chart 11">
          <a:extLst>
            <a:ext uri="{FF2B5EF4-FFF2-40B4-BE49-F238E27FC236}">
              <a16:creationId xmlns:a16="http://schemas.microsoft.com/office/drawing/2014/main" id="{0AF5EA2F-4BAB-4849-BF2C-08D92DA53A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6581</xdr:colOff>
      <xdr:row>34</xdr:row>
      <xdr:rowOff>29088</xdr:rowOff>
    </xdr:from>
    <xdr:to>
      <xdr:col>16</xdr:col>
      <xdr:colOff>0</xdr:colOff>
      <xdr:row>65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5D83EE-A999-4C3F-876F-AEAE8C8887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4624</xdr:colOff>
      <xdr:row>0</xdr:row>
      <xdr:rowOff>159621</xdr:rowOff>
    </xdr:from>
    <xdr:to>
      <xdr:col>16</xdr:col>
      <xdr:colOff>11908</xdr:colOff>
      <xdr:row>31</xdr:row>
      <xdr:rowOff>119063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BB20738-EFCC-4474-838F-93AB20E46E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2</xdr:row>
      <xdr:rowOff>0</xdr:rowOff>
    </xdr:from>
    <xdr:to>
      <xdr:col>11</xdr:col>
      <xdr:colOff>619125</xdr:colOff>
      <xdr:row>16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89C673-AD23-4305-B4C3-7BE1240B6A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161924</xdr:colOff>
      <xdr:row>56</xdr:row>
      <xdr:rowOff>171451</xdr:rowOff>
    </xdr:from>
    <xdr:to>
      <xdr:col>11</xdr:col>
      <xdr:colOff>638175</xdr:colOff>
      <xdr:row>79</xdr:row>
      <xdr:rowOff>63501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12B424B0-D7B4-458B-9AAD-830ECB22FD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27</xdr:row>
      <xdr:rowOff>123825</xdr:rowOff>
    </xdr:from>
    <xdr:to>
      <xdr:col>9</xdr:col>
      <xdr:colOff>1162050</xdr:colOff>
      <xdr:row>55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B07A28D-1E1B-4EE7-B2E8-BD54805E3F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81</xdr:row>
      <xdr:rowOff>161925</xdr:rowOff>
    </xdr:from>
    <xdr:to>
      <xdr:col>9</xdr:col>
      <xdr:colOff>1162050</xdr:colOff>
      <xdr:row>110</xdr:row>
      <xdr:rowOff>19050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B076AC0A-18EA-489F-8700-9D258DB4D6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0.28932</cdr:x>
      <cdr:y>0.15812</cdr:y>
    </cdr:from>
    <cdr:to>
      <cdr:x>0.82476</cdr:x>
      <cdr:y>0.30898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2495" y="402712"/>
          <a:ext cx="2308329" cy="383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Mercado Eléctrico  :  14 248 MW</a:t>
          </a:r>
        </a:p>
        <a:p xmlns:a="http://schemas.openxmlformats.org/drawingml/2006/main"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Uso Propio              :    1 511 MW</a:t>
          </a:r>
        </a:p>
        <a:p xmlns:a="http://schemas.openxmlformats.org/drawingml/2006/main">
          <a:pPr algn="l" rtl="0">
            <a:defRPr sz="1000"/>
          </a:pP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3</xdr:row>
      <xdr:rowOff>104775</xdr:rowOff>
    </xdr:from>
    <xdr:to>
      <xdr:col>15</xdr:col>
      <xdr:colOff>628650</xdr:colOff>
      <xdr:row>26</xdr:row>
      <xdr:rowOff>133350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1E05ED4-5FAF-422E-80F4-6F380060B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561975</xdr:colOff>
      <xdr:row>30</xdr:row>
      <xdr:rowOff>104775</xdr:rowOff>
    </xdr:from>
    <xdr:to>
      <xdr:col>15</xdr:col>
      <xdr:colOff>638175</xdr:colOff>
      <xdr:row>54</xdr:row>
      <xdr:rowOff>9525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14BE9CD3-C924-4CA2-B593-1687D705E0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3</xdr:row>
      <xdr:rowOff>95250</xdr:rowOff>
    </xdr:from>
    <xdr:to>
      <xdr:col>6</xdr:col>
      <xdr:colOff>200025</xdr:colOff>
      <xdr:row>27</xdr:row>
      <xdr:rowOff>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20E20D7B-90A1-4F80-ABCB-4B0FE4F8E7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</xdr:colOff>
      <xdr:row>30</xdr:row>
      <xdr:rowOff>95250</xdr:rowOff>
    </xdr:from>
    <xdr:to>
      <xdr:col>6</xdr:col>
      <xdr:colOff>161925</xdr:colOff>
      <xdr:row>53</xdr:row>
      <xdr:rowOff>152400</xdr:rowOff>
    </xdr:to>
    <xdr:graphicFrame macro="">
      <xdr:nvGraphicFramePr>
        <xdr:cNvPr id="5" name="Chart 12">
          <a:extLst>
            <a:ext uri="{FF2B5EF4-FFF2-40B4-BE49-F238E27FC236}">
              <a16:creationId xmlns:a16="http://schemas.microsoft.com/office/drawing/2014/main" id="{5238B004-4ADD-470B-A914-EC9AB562E4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0.39798</cdr:x>
      <cdr:y>0.5173</cdr:y>
    </cdr:from>
    <cdr:to>
      <cdr:x>0.44931</cdr:x>
      <cdr:y>0.5803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5061" y="1275553"/>
          <a:ext cx="37653" cy="159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strike="noStrike">
              <a:solidFill>
                <a:srgbClr val="000000"/>
              </a:solidFill>
              <a:latin typeface="Arial"/>
              <a:cs typeface="Arial"/>
            </a:rPr>
            <a:t>51%</a:t>
          </a:r>
        </a:p>
      </cdr:txBody>
    </cdr:sp>
  </cdr:relSizeAnchor>
  <cdr:relSizeAnchor xmlns:cdr="http://schemas.openxmlformats.org/drawingml/2006/chartDrawing">
    <cdr:from>
      <cdr:x>0.52262</cdr:x>
      <cdr:y>0.5173</cdr:y>
    </cdr:from>
    <cdr:to>
      <cdr:x>0.57635</cdr:x>
      <cdr:y>0.6029</cdr:y>
    </cdr:to>
    <cdr:sp macro="" textlink="">
      <cdr:nvSpPr>
        <cdr:cNvPr id="184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6480" y="1275553"/>
          <a:ext cx="39407" cy="216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strike="noStrike">
              <a:solidFill>
                <a:srgbClr val="000000"/>
              </a:solidFill>
              <a:latin typeface="Arial"/>
              <a:cs typeface="Arial"/>
            </a:rPr>
            <a:t>49%</a:t>
          </a:r>
        </a:p>
      </cdr:txBody>
    </cdr:sp>
  </cdr:relSizeAnchor>
  <cdr:relSizeAnchor xmlns:cdr="http://schemas.openxmlformats.org/drawingml/2006/chartDrawing">
    <cdr:from>
      <cdr:x>0.67207</cdr:x>
      <cdr:y>0.65867</cdr:y>
    </cdr:from>
    <cdr:to>
      <cdr:x>0.75517</cdr:x>
      <cdr:y>0.71496</cdr:y>
    </cdr:to>
    <cdr:sp macro="" textlink="">
      <cdr:nvSpPr>
        <cdr:cNvPr id="184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6087" y="1633798"/>
          <a:ext cx="60945" cy="1446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strike="noStrike">
              <a:solidFill>
                <a:srgbClr val="000000"/>
              </a:solidFill>
              <a:latin typeface="Arial"/>
              <a:cs typeface="Arial"/>
            </a:rPr>
            <a:t>0,01%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0.3064</cdr:x>
      <cdr:y>0.20913</cdr:y>
    </cdr:from>
    <cdr:to>
      <cdr:x>0.83718</cdr:x>
      <cdr:y>0.36033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7894" y="497713"/>
          <a:ext cx="389286" cy="4235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75" b="1" i="0" strike="noStrike">
              <a:solidFill>
                <a:srgbClr val="000000"/>
              </a:solidFill>
              <a:latin typeface="Arial"/>
              <a:cs typeface="Arial"/>
            </a:rPr>
            <a:t>Mercado eléctrico :   4 642 MW</a:t>
          </a:r>
        </a:p>
        <a:p xmlns:a="http://schemas.openxmlformats.org/drawingml/2006/main">
          <a:pPr algn="l" rtl="0">
            <a:defRPr sz="1000"/>
          </a:pPr>
          <a:r>
            <a:rPr lang="en-US" sz="175" b="1" i="0" strike="noStrike">
              <a:solidFill>
                <a:srgbClr val="000000"/>
              </a:solidFill>
              <a:latin typeface="Arial"/>
              <a:cs typeface="Arial"/>
            </a:rPr>
            <a:t>Uso propio              :     745 MW</a:t>
          </a:r>
        </a:p>
        <a:p xmlns:a="http://schemas.openxmlformats.org/drawingml/2006/main">
          <a:pPr algn="l" rtl="0">
            <a:defRPr sz="1000"/>
          </a:pPr>
          <a:endParaRPr lang="en-US" sz="175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0.37144</cdr:x>
      <cdr:y>0.5405</cdr:y>
    </cdr:from>
    <cdr:to>
      <cdr:x>0.43626</cdr:x>
      <cdr:y>0.62676</cdr:y>
    </cdr:to>
    <cdr:sp macro="" textlink="">
      <cdr:nvSpPr>
        <cdr:cNvPr id="19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97" y="1438102"/>
          <a:ext cx="47544" cy="2231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strike="noStrike">
              <a:solidFill>
                <a:srgbClr val="000000"/>
              </a:solidFill>
              <a:latin typeface="Arial"/>
              <a:cs typeface="Arial"/>
            </a:rPr>
            <a:t>82%</a:t>
          </a:r>
        </a:p>
      </cdr:txBody>
    </cdr:sp>
  </cdr:relSizeAnchor>
  <cdr:relSizeAnchor xmlns:cdr="http://schemas.openxmlformats.org/drawingml/2006/chartDrawing">
    <cdr:from>
      <cdr:x>0.5335</cdr:x>
      <cdr:y>0.6858</cdr:y>
    </cdr:from>
    <cdr:to>
      <cdr:x>0.60442</cdr:x>
      <cdr:y>0.77134</cdr:y>
    </cdr:to>
    <cdr:sp macro="" textlink="">
      <cdr:nvSpPr>
        <cdr:cNvPr id="194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457" y="1818307"/>
          <a:ext cx="52012" cy="2231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strike="noStrike">
              <a:solidFill>
                <a:srgbClr val="000000"/>
              </a:solidFill>
              <a:latin typeface="Arial"/>
              <a:cs typeface="Arial"/>
            </a:rPr>
            <a:t>18%</a:t>
          </a:r>
        </a:p>
      </cdr:txBody>
    </cdr:sp>
  </cdr:relSizeAnchor>
  <cdr:relSizeAnchor xmlns:cdr="http://schemas.openxmlformats.org/drawingml/2006/chartDrawing">
    <cdr:from>
      <cdr:x>0.73472</cdr:x>
      <cdr:y>0.65785</cdr:y>
    </cdr:from>
    <cdr:to>
      <cdr:x>0.78823</cdr:x>
      <cdr:y>0.74411</cdr:y>
    </cdr:to>
    <cdr:sp macro="" textlink="">
      <cdr:nvSpPr>
        <cdr:cNvPr id="194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035" y="1745826"/>
          <a:ext cx="39248" cy="225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strike="noStrike">
              <a:solidFill>
                <a:srgbClr val="000000"/>
              </a:solidFill>
              <a:latin typeface="Arial"/>
              <a:cs typeface="Arial"/>
            </a:rPr>
            <a:t>0%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0.31205</cdr:x>
      <cdr:y>0.19752</cdr:y>
    </cdr:from>
    <cdr:to>
      <cdr:x>0.76387</cdr:x>
      <cdr:y>0.35717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042" y="453048"/>
          <a:ext cx="331372" cy="4064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1" i="0" strike="noStrike">
              <a:solidFill>
                <a:srgbClr val="000000"/>
              </a:solidFill>
              <a:latin typeface="Arial"/>
              <a:cs typeface="Arial"/>
            </a:rPr>
            <a:t>Mercado eléctrico :   20 420 GW.h</a:t>
          </a:r>
        </a:p>
        <a:p xmlns:a="http://schemas.openxmlformats.org/drawingml/2006/main">
          <a:pPr algn="l" rtl="0">
            <a:defRPr sz="1000"/>
          </a:pPr>
          <a:r>
            <a:rPr lang="en-US" sz="150" b="1" i="0" strike="noStrike">
              <a:solidFill>
                <a:srgbClr val="000000"/>
              </a:solidFill>
              <a:latin typeface="Arial"/>
              <a:cs typeface="Arial"/>
            </a:rPr>
            <a:t>Uso propio              :    1 563 GW.h</a:t>
          </a:r>
        </a:p>
        <a:p xmlns:a="http://schemas.openxmlformats.org/drawingml/2006/main">
          <a:pPr algn="l" rtl="0">
            <a:defRPr sz="1000"/>
          </a:pPr>
          <a:endParaRPr lang="en-US" sz="15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liveti/Std98/BOLETIN/P_INST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montoro/Mis%20documentos/3/Oliveti/Std98/BOLETIN/P_INST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_DIFUSIoN\ANUARIO%202001\Borrador\PEDRO\PREFINALactualizacion%20al%2017-06-2001\Oliveti\Std98\BOLETIN\P_INST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7/Capitulo%203/Combustible/OLIVETI/STD98/ANUARI~1/LASERJC5/P_INST9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_DIFUSIoN/ANUARIO%202001/Borrador/PEDRO/DOCUME~1/pmacuri/CONFIG~1/Temp/OLIVETI/STD98/ANUARI~1/LASERJC5/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_DEPA"/>
      <sheetName val="CDRO-1"/>
      <sheetName val="RE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_DE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I100"/>
  <sheetViews>
    <sheetView showGridLines="0" tabSelected="1" view="pageBreakPreview" zoomScale="90" zoomScaleNormal="70" zoomScaleSheetLayoutView="90" workbookViewId="0">
      <selection activeCell="E95" sqref="E95"/>
    </sheetView>
  </sheetViews>
  <sheetFormatPr baseColWidth="10" defaultRowHeight="15" x14ac:dyDescent="0.25"/>
  <cols>
    <col min="1" max="1" width="3.5703125" customWidth="1"/>
    <col min="2" max="2" width="8.140625" customWidth="1"/>
    <col min="3" max="3" width="75" customWidth="1"/>
    <col min="4" max="4" width="41.140625" customWidth="1"/>
    <col min="5" max="5" width="4.5703125" customWidth="1"/>
    <col min="6" max="6" width="9" style="1334" customWidth="1"/>
    <col min="7" max="7" width="54.7109375" style="408" bestFit="1" customWidth="1"/>
    <col min="8" max="8" width="21.5703125" style="408" customWidth="1"/>
    <col min="9" max="9" width="17.85546875" style="1334" bestFit="1" customWidth="1"/>
    <col min="10" max="10" width="14" bestFit="1" customWidth="1"/>
    <col min="11" max="11" width="11.42578125" bestFit="1" customWidth="1"/>
    <col min="12" max="12" width="10.42578125" bestFit="1" customWidth="1"/>
    <col min="13" max="13" width="6.28515625" bestFit="1" customWidth="1"/>
    <col min="14" max="14" width="8.5703125" bestFit="1" customWidth="1"/>
    <col min="15" max="15" width="10.7109375" bestFit="1" customWidth="1"/>
    <col min="16" max="16" width="6.7109375" bestFit="1" customWidth="1"/>
    <col min="17" max="17" width="15.85546875" bestFit="1" customWidth="1"/>
    <col min="18" max="18" width="13.140625" bestFit="1" customWidth="1"/>
    <col min="19" max="20" width="10.5703125" bestFit="1" customWidth="1"/>
    <col min="21" max="21" width="14.5703125" bestFit="1" customWidth="1"/>
    <col min="22" max="22" width="9" bestFit="1" customWidth="1"/>
    <col min="23" max="23" width="8.140625" bestFit="1" customWidth="1"/>
    <col min="24" max="24" width="7.7109375" bestFit="1" customWidth="1"/>
    <col min="25" max="25" width="9.5703125" bestFit="1" customWidth="1"/>
    <col min="26" max="26" width="7.5703125" bestFit="1" customWidth="1"/>
    <col min="27" max="27" width="15.85546875" bestFit="1" customWidth="1"/>
    <col min="28" max="28" width="12.85546875" bestFit="1" customWidth="1"/>
    <col min="29" max="29" width="9.5703125" bestFit="1" customWidth="1"/>
    <col min="30" max="30" width="10.140625" bestFit="1" customWidth="1"/>
    <col min="31" max="31" width="13.7109375" bestFit="1" customWidth="1"/>
    <col min="32" max="32" width="8.42578125" bestFit="1" customWidth="1"/>
    <col min="33" max="33" width="20.5703125" bestFit="1" customWidth="1"/>
    <col min="34" max="34" width="7.7109375" bestFit="1" customWidth="1"/>
    <col min="35" max="35" width="18" bestFit="1" customWidth="1"/>
    <col min="36" max="36" width="15.42578125" bestFit="1" customWidth="1"/>
    <col min="37" max="37" width="13" bestFit="1" customWidth="1"/>
    <col min="38" max="38" width="9.28515625" bestFit="1" customWidth="1"/>
    <col min="39" max="39" width="8.140625" bestFit="1" customWidth="1"/>
    <col min="40" max="40" width="14" bestFit="1" customWidth="1"/>
    <col min="41" max="41" width="11" bestFit="1" customWidth="1"/>
    <col min="42" max="42" width="10.140625" bestFit="1" customWidth="1"/>
    <col min="43" max="43" width="11" bestFit="1" customWidth="1"/>
    <col min="44" max="44" width="13" bestFit="1" customWidth="1"/>
    <col min="45" max="45" width="10.140625" bestFit="1" customWidth="1"/>
    <col min="46" max="46" width="16.42578125" bestFit="1" customWidth="1"/>
    <col min="47" max="47" width="10.7109375" bestFit="1" customWidth="1"/>
    <col min="48" max="48" width="7" bestFit="1" customWidth="1"/>
    <col min="49" max="49" width="14.140625" bestFit="1" customWidth="1"/>
    <col min="50" max="50" width="10" bestFit="1" customWidth="1"/>
    <col min="51" max="51" width="8.5703125" bestFit="1" customWidth="1"/>
    <col min="52" max="52" width="7.85546875" bestFit="1" customWidth="1"/>
    <col min="53" max="53" width="8" bestFit="1" customWidth="1"/>
    <col min="54" max="54" width="9" bestFit="1" customWidth="1"/>
    <col min="55" max="55" width="10.28515625" bestFit="1" customWidth="1"/>
    <col min="56" max="56" width="4" bestFit="1" customWidth="1"/>
    <col min="57" max="57" width="9.28515625" bestFit="1" customWidth="1"/>
    <col min="58" max="58" width="14" bestFit="1" customWidth="1"/>
    <col min="59" max="59" width="4.28515625" bestFit="1" customWidth="1"/>
    <col min="60" max="60" width="5.7109375" bestFit="1" customWidth="1"/>
    <col min="61" max="61" width="5.42578125" bestFit="1" customWidth="1"/>
    <col min="62" max="62" width="4" bestFit="1" customWidth="1"/>
    <col min="63" max="63" width="8.28515625" bestFit="1" customWidth="1"/>
    <col min="64" max="64" width="4.85546875" bestFit="1" customWidth="1"/>
    <col min="65" max="65" width="4.28515625" bestFit="1" customWidth="1"/>
    <col min="66" max="66" width="14" bestFit="1" customWidth="1"/>
    <col min="67" max="67" width="18.5703125" bestFit="1" customWidth="1"/>
    <col min="68" max="68" width="11.7109375" bestFit="1" customWidth="1"/>
    <col min="69" max="69" width="10.42578125" bestFit="1" customWidth="1"/>
    <col min="70" max="70" width="11.28515625" bestFit="1" customWidth="1"/>
    <col min="71" max="71" width="15.5703125" bestFit="1" customWidth="1"/>
    <col min="72" max="72" width="11.5703125" bestFit="1" customWidth="1"/>
    <col min="73" max="73" width="13.28515625" bestFit="1" customWidth="1"/>
    <col min="74" max="74" width="20.7109375" bestFit="1" customWidth="1"/>
    <col min="75" max="75" width="9.42578125" bestFit="1" customWidth="1"/>
    <col min="76" max="76" width="6.85546875" bestFit="1" customWidth="1"/>
    <col min="77" max="77" width="9.7109375" bestFit="1" customWidth="1"/>
    <col min="78" max="78" width="12.5703125" bestFit="1" customWidth="1"/>
    <col min="79" max="79" width="13.5703125" bestFit="1" customWidth="1"/>
    <col min="80" max="80" width="11.28515625" bestFit="1" customWidth="1"/>
    <col min="81" max="81" width="11.42578125" bestFit="1" customWidth="1"/>
    <col min="82" max="82" width="16.140625" bestFit="1" customWidth="1"/>
    <col min="83" max="83" width="17.140625" bestFit="1" customWidth="1"/>
    <col min="84" max="84" width="6.28515625" bestFit="1" customWidth="1"/>
    <col min="85" max="85" width="7.140625" bestFit="1" customWidth="1"/>
    <col min="86" max="86" width="18.140625" bestFit="1" customWidth="1"/>
    <col min="87" max="87" width="9.140625" bestFit="1" customWidth="1"/>
    <col min="88" max="88" width="7.85546875" bestFit="1" customWidth="1"/>
    <col min="89" max="89" width="7.5703125" bestFit="1" customWidth="1"/>
    <col min="90" max="90" width="6.85546875" bestFit="1" customWidth="1"/>
    <col min="91" max="91" width="9.28515625" bestFit="1" customWidth="1"/>
    <col min="92" max="93" width="8" bestFit="1" customWidth="1"/>
    <col min="94" max="94" width="6.140625" bestFit="1" customWidth="1"/>
    <col min="95" max="95" width="13.28515625" bestFit="1" customWidth="1"/>
    <col min="96" max="96" width="11.28515625" bestFit="1" customWidth="1"/>
    <col min="97" max="97" width="8.42578125" bestFit="1" customWidth="1"/>
    <col min="98" max="98" width="18.5703125" bestFit="1" customWidth="1"/>
    <col min="99" max="99" width="13.140625" bestFit="1" customWidth="1"/>
    <col min="100" max="100" width="8.140625" bestFit="1" customWidth="1"/>
    <col min="101" max="101" width="16.28515625" bestFit="1" customWidth="1"/>
    <col min="102" max="102" width="21.7109375" bestFit="1" customWidth="1"/>
    <col min="103" max="103" width="15.42578125" bestFit="1" customWidth="1"/>
    <col min="104" max="104" width="8.140625" bestFit="1" customWidth="1"/>
    <col min="105" max="105" width="14.28515625" bestFit="1" customWidth="1"/>
    <col min="106" max="106" width="9.28515625" bestFit="1" customWidth="1"/>
    <col min="107" max="107" width="6.85546875" bestFit="1" customWidth="1"/>
    <col min="108" max="108" width="22.28515625" bestFit="1" customWidth="1"/>
    <col min="109" max="109" width="8.28515625" bestFit="1" customWidth="1"/>
    <col min="110" max="110" width="13.42578125" bestFit="1" customWidth="1"/>
    <col min="111" max="111" width="9.85546875" bestFit="1" customWidth="1"/>
    <col min="112" max="112" width="17.85546875" bestFit="1" customWidth="1"/>
    <col min="113" max="113" width="10.7109375" bestFit="1" customWidth="1"/>
    <col min="114" max="114" width="11.42578125" bestFit="1" customWidth="1"/>
    <col min="115" max="115" width="7.28515625" bestFit="1" customWidth="1"/>
    <col min="116" max="116" width="25.85546875" bestFit="1" customWidth="1"/>
    <col min="117" max="117" width="18.5703125" bestFit="1" customWidth="1"/>
    <col min="118" max="118" width="10.7109375" bestFit="1" customWidth="1"/>
    <col min="119" max="119" width="9.140625" bestFit="1" customWidth="1"/>
    <col min="120" max="120" width="12.7109375" bestFit="1" customWidth="1"/>
    <col min="121" max="121" width="11.85546875" bestFit="1" customWidth="1"/>
    <col min="122" max="122" width="7.28515625" bestFit="1" customWidth="1"/>
    <col min="123" max="123" width="10" bestFit="1" customWidth="1"/>
    <col min="124" max="124" width="19.42578125" bestFit="1" customWidth="1"/>
    <col min="125" max="125" width="9.5703125" bestFit="1" customWidth="1"/>
    <col min="126" max="126" width="10.85546875" bestFit="1" customWidth="1"/>
    <col min="127" max="127" width="10.28515625" bestFit="1" customWidth="1"/>
    <col min="128" max="128" width="9.140625" bestFit="1" customWidth="1"/>
    <col min="129" max="129" width="7.5703125" bestFit="1" customWidth="1"/>
    <col min="130" max="130" width="10.85546875" bestFit="1" customWidth="1"/>
    <col min="131" max="131" width="11.7109375" bestFit="1" customWidth="1"/>
    <col min="132" max="132" width="13.7109375" bestFit="1" customWidth="1"/>
    <col min="133" max="133" width="12.7109375" bestFit="1" customWidth="1"/>
    <col min="134" max="134" width="10" bestFit="1" customWidth="1"/>
    <col min="135" max="135" width="12.85546875" bestFit="1" customWidth="1"/>
    <col min="136" max="136" width="14" bestFit="1" customWidth="1"/>
    <col min="137" max="137" width="11.42578125" bestFit="1" customWidth="1"/>
    <col min="138" max="138" width="12.5703125" bestFit="1" customWidth="1"/>
    <col min="139" max="139" width="4.28515625" bestFit="1" customWidth="1"/>
    <col min="140" max="140" width="12.5703125" bestFit="1" customWidth="1"/>
    <col min="141" max="141" width="5.140625" bestFit="1" customWidth="1"/>
    <col min="142" max="142" width="11.7109375" bestFit="1" customWidth="1"/>
    <col min="143" max="143" width="8.42578125" bestFit="1" customWidth="1"/>
    <col min="144" max="144" width="10.7109375" bestFit="1" customWidth="1"/>
    <col min="145" max="145" width="11.28515625" bestFit="1" customWidth="1"/>
    <col min="146" max="146" width="16.5703125" bestFit="1" customWidth="1"/>
    <col min="147" max="147" width="13.28515625" bestFit="1" customWidth="1"/>
    <col min="148" max="148" width="8.28515625" bestFit="1" customWidth="1"/>
    <col min="149" max="149" width="5.5703125" bestFit="1" customWidth="1"/>
    <col min="150" max="150" width="13.7109375" bestFit="1" customWidth="1"/>
    <col min="151" max="151" width="12.85546875" bestFit="1" customWidth="1"/>
    <col min="152" max="152" width="6.85546875" bestFit="1" customWidth="1"/>
    <col min="153" max="153" width="15.85546875" bestFit="1" customWidth="1"/>
    <col min="154" max="154" width="7.85546875" bestFit="1" customWidth="1"/>
    <col min="155" max="155" width="9.140625" bestFit="1" customWidth="1"/>
    <col min="156" max="156" width="10.140625" bestFit="1" customWidth="1"/>
    <col min="157" max="157" width="9.140625" bestFit="1" customWidth="1"/>
    <col min="158" max="158" width="7.85546875" bestFit="1" customWidth="1"/>
    <col min="159" max="159" width="8.42578125" bestFit="1" customWidth="1"/>
    <col min="160" max="160" width="12.42578125" bestFit="1" customWidth="1"/>
    <col min="161" max="161" width="12.85546875" bestFit="1" customWidth="1"/>
    <col min="162" max="162" width="11" bestFit="1" customWidth="1"/>
    <col min="163" max="163" width="12.5703125" bestFit="1" customWidth="1"/>
  </cols>
  <sheetData>
    <row r="1" spans="1:8" ht="20.25" x14ac:dyDescent="0.3">
      <c r="A1" s="1" t="s">
        <v>0</v>
      </c>
      <c r="B1" s="2"/>
      <c r="C1" s="3"/>
      <c r="D1" s="4"/>
      <c r="E1" s="5"/>
    </row>
    <row r="2" spans="1:8" x14ac:dyDescent="0.25">
      <c r="A2" s="5"/>
      <c r="B2" s="5"/>
      <c r="C2" s="4"/>
      <c r="D2" s="4"/>
      <c r="E2" s="5"/>
    </row>
    <row r="3" spans="1:8" ht="18" x14ac:dyDescent="0.25">
      <c r="A3" s="6" t="s">
        <v>1</v>
      </c>
      <c r="C3" s="4"/>
      <c r="D3" s="4"/>
      <c r="E3" s="5"/>
    </row>
    <row r="4" spans="1:8" x14ac:dyDescent="0.25">
      <c r="A4" s="5"/>
      <c r="B4" s="5"/>
      <c r="C4" s="4"/>
      <c r="D4" s="4"/>
      <c r="E4" s="5"/>
    </row>
    <row r="5" spans="1:8" ht="15.75" x14ac:dyDescent="0.25">
      <c r="A5" s="7"/>
      <c r="B5" s="8" t="s">
        <v>2</v>
      </c>
      <c r="C5" s="9"/>
      <c r="D5" s="10"/>
      <c r="E5" s="7"/>
    </row>
    <row r="6" spans="1:8" x14ac:dyDescent="0.25">
      <c r="A6" s="5"/>
      <c r="B6" s="5"/>
      <c r="C6" s="4"/>
      <c r="D6" s="4"/>
      <c r="E6" s="5"/>
      <c r="G6" s="408" t="s">
        <v>165</v>
      </c>
      <c r="H6" s="408" t="s">
        <v>304</v>
      </c>
    </row>
    <row r="7" spans="1:8" ht="48" customHeight="1" x14ac:dyDescent="0.25">
      <c r="A7" s="5"/>
      <c r="B7" s="1714" t="s">
        <v>2200</v>
      </c>
      <c r="C7" s="1714"/>
      <c r="D7" s="1714"/>
      <c r="E7" s="5"/>
    </row>
    <row r="8" spans="1:8" x14ac:dyDescent="0.25">
      <c r="A8" s="5"/>
      <c r="B8" s="5"/>
      <c r="C8" s="4"/>
      <c r="D8" s="4"/>
      <c r="E8" s="5"/>
    </row>
    <row r="9" spans="1:8" ht="22.5" customHeight="1" x14ac:dyDescent="0.25">
      <c r="A9" s="5"/>
      <c r="B9" s="996" t="s">
        <v>3</v>
      </c>
      <c r="C9" s="997" t="s">
        <v>4</v>
      </c>
      <c r="D9" s="998" t="s">
        <v>5</v>
      </c>
      <c r="E9" s="5"/>
      <c r="G9" s="408" t="s">
        <v>167</v>
      </c>
      <c r="H9" s="408" t="s">
        <v>168</v>
      </c>
    </row>
    <row r="10" spans="1:8" ht="22.5" customHeight="1" x14ac:dyDescent="0.25">
      <c r="A10" s="5"/>
      <c r="B10" s="11">
        <v>1</v>
      </c>
      <c r="C10" s="12" t="s">
        <v>6</v>
      </c>
      <c r="D10" s="13" t="s">
        <v>7</v>
      </c>
      <c r="E10" s="5"/>
      <c r="G10" s="408" t="s">
        <v>6</v>
      </c>
      <c r="H10" s="408" t="s">
        <v>7</v>
      </c>
    </row>
    <row r="11" spans="1:8" ht="22.5" customHeight="1" x14ac:dyDescent="0.25">
      <c r="A11" s="5"/>
      <c r="B11" s="14">
        <v>2</v>
      </c>
      <c r="C11" s="15" t="s">
        <v>8</v>
      </c>
      <c r="D11" s="16" t="s">
        <v>9</v>
      </c>
      <c r="E11" s="5"/>
      <c r="G11" s="408" t="s">
        <v>8</v>
      </c>
      <c r="H11" s="408" t="s">
        <v>9</v>
      </c>
    </row>
    <row r="12" spans="1:8" ht="22.5" customHeight="1" x14ac:dyDescent="0.25">
      <c r="A12" s="5"/>
      <c r="B12" s="14">
        <v>3</v>
      </c>
      <c r="C12" s="15" t="s">
        <v>160</v>
      </c>
      <c r="D12" s="16" t="s">
        <v>10</v>
      </c>
      <c r="E12" s="5"/>
      <c r="G12" s="408" t="s">
        <v>160</v>
      </c>
      <c r="H12" s="408" t="s">
        <v>10</v>
      </c>
    </row>
    <row r="13" spans="1:8" ht="22.5" customHeight="1" x14ac:dyDescent="0.25">
      <c r="A13" s="5"/>
      <c r="B13" s="14">
        <v>4</v>
      </c>
      <c r="C13" s="15" t="s">
        <v>11</v>
      </c>
      <c r="D13" s="16" t="s">
        <v>12</v>
      </c>
      <c r="E13" s="5"/>
      <c r="G13" s="408" t="s">
        <v>11</v>
      </c>
      <c r="H13" s="408" t="s">
        <v>12</v>
      </c>
    </row>
    <row r="14" spans="1:8" ht="22.5" customHeight="1" x14ac:dyDescent="0.25">
      <c r="A14" s="5"/>
      <c r="B14" s="14">
        <v>5</v>
      </c>
      <c r="C14" s="15" t="s">
        <v>13</v>
      </c>
      <c r="D14" s="16" t="s">
        <v>14</v>
      </c>
      <c r="E14" s="5"/>
      <c r="G14" s="408" t="s">
        <v>13</v>
      </c>
      <c r="H14" s="408" t="s">
        <v>14</v>
      </c>
    </row>
    <row r="15" spans="1:8" ht="22.5" customHeight="1" x14ac:dyDescent="0.25">
      <c r="A15" s="5"/>
      <c r="B15" s="14">
        <v>6</v>
      </c>
      <c r="C15" s="15" t="s">
        <v>161</v>
      </c>
      <c r="D15" s="16" t="s">
        <v>15</v>
      </c>
      <c r="E15" s="5"/>
      <c r="G15" s="408" t="s">
        <v>161</v>
      </c>
      <c r="H15" s="408" t="s">
        <v>15</v>
      </c>
    </row>
    <row r="16" spans="1:8" ht="22.5" customHeight="1" x14ac:dyDescent="0.25">
      <c r="A16" s="5"/>
      <c r="B16" s="14">
        <v>7</v>
      </c>
      <c r="C16" s="15" t="s">
        <v>16</v>
      </c>
      <c r="D16" s="16" t="s">
        <v>17</v>
      </c>
      <c r="E16" s="5"/>
      <c r="G16" s="408" t="s">
        <v>16</v>
      </c>
      <c r="H16" s="408" t="s">
        <v>17</v>
      </c>
    </row>
    <row r="17" spans="1:8" ht="22.5" customHeight="1" x14ac:dyDescent="0.25">
      <c r="A17" s="5"/>
      <c r="B17" s="14">
        <v>8</v>
      </c>
      <c r="C17" s="15" t="s">
        <v>18</v>
      </c>
      <c r="D17" s="16" t="s">
        <v>19</v>
      </c>
      <c r="E17" s="5"/>
      <c r="G17" s="408" t="s">
        <v>18</v>
      </c>
      <c r="H17" s="408" t="s">
        <v>19</v>
      </c>
    </row>
    <row r="18" spans="1:8" ht="22.5" customHeight="1" x14ac:dyDescent="0.25">
      <c r="A18" s="5"/>
      <c r="B18" s="14">
        <v>9</v>
      </c>
      <c r="C18" s="15" t="s">
        <v>20</v>
      </c>
      <c r="D18" s="16" t="s">
        <v>21</v>
      </c>
      <c r="E18" s="5"/>
      <c r="G18" s="408" t="s">
        <v>20</v>
      </c>
      <c r="H18" s="408" t="s">
        <v>21</v>
      </c>
    </row>
    <row r="19" spans="1:8" ht="22.5" customHeight="1" x14ac:dyDescent="0.25">
      <c r="A19" s="5"/>
      <c r="B19" s="14">
        <v>10</v>
      </c>
      <c r="C19" s="15" t="s">
        <v>22</v>
      </c>
      <c r="D19" s="16" t="s">
        <v>23</v>
      </c>
      <c r="E19" s="5"/>
      <c r="G19" s="408" t="s">
        <v>22</v>
      </c>
      <c r="H19" s="408" t="s">
        <v>23</v>
      </c>
    </row>
    <row r="20" spans="1:8" ht="22.5" customHeight="1" x14ac:dyDescent="0.25">
      <c r="A20" s="5"/>
      <c r="B20" s="14">
        <v>11</v>
      </c>
      <c r="C20" s="15" t="s">
        <v>24</v>
      </c>
      <c r="D20" s="16" t="s">
        <v>25</v>
      </c>
      <c r="E20" s="5"/>
      <c r="G20" s="408" t="s">
        <v>24</v>
      </c>
      <c r="H20" s="408" t="s">
        <v>25</v>
      </c>
    </row>
    <row r="21" spans="1:8" ht="22.5" customHeight="1" x14ac:dyDescent="0.25">
      <c r="A21" s="5"/>
      <c r="B21" s="14">
        <v>12</v>
      </c>
      <c r="C21" s="15" t="s">
        <v>26</v>
      </c>
      <c r="D21" s="16" t="s">
        <v>27</v>
      </c>
      <c r="E21" s="5"/>
      <c r="G21" s="408" t="s">
        <v>26</v>
      </c>
      <c r="H21" s="408" t="s">
        <v>27</v>
      </c>
    </row>
    <row r="22" spans="1:8" ht="22.5" customHeight="1" x14ac:dyDescent="0.25">
      <c r="A22" s="5"/>
      <c r="B22" s="14">
        <v>13</v>
      </c>
      <c r="C22" s="15" t="s">
        <v>1956</v>
      </c>
      <c r="D22" s="16" t="s">
        <v>1957</v>
      </c>
      <c r="E22" s="5"/>
      <c r="G22" s="408" t="s">
        <v>1956</v>
      </c>
      <c r="H22" s="408" t="s">
        <v>1957</v>
      </c>
    </row>
    <row r="23" spans="1:8" ht="22.5" customHeight="1" x14ac:dyDescent="0.25">
      <c r="A23" s="5"/>
      <c r="B23" s="14">
        <v>14</v>
      </c>
      <c r="C23" s="15" t="s">
        <v>28</v>
      </c>
      <c r="D23" s="16" t="s">
        <v>29</v>
      </c>
      <c r="E23" s="5"/>
      <c r="G23" s="408" t="s">
        <v>28</v>
      </c>
      <c r="H23" s="408" t="s">
        <v>29</v>
      </c>
    </row>
    <row r="24" spans="1:8" ht="22.5" customHeight="1" x14ac:dyDescent="0.25">
      <c r="A24" s="5"/>
      <c r="B24" s="14">
        <v>15</v>
      </c>
      <c r="C24" s="15" t="s">
        <v>30</v>
      </c>
      <c r="D24" s="16" t="s">
        <v>31</v>
      </c>
      <c r="E24" s="5"/>
      <c r="G24" s="408" t="s">
        <v>30</v>
      </c>
      <c r="H24" s="408" t="s">
        <v>31</v>
      </c>
    </row>
    <row r="25" spans="1:8" ht="22.5" customHeight="1" x14ac:dyDescent="0.25">
      <c r="A25" s="5"/>
      <c r="B25" s="14">
        <v>16</v>
      </c>
      <c r="C25" s="15" t="s">
        <v>32</v>
      </c>
      <c r="D25" s="16" t="s">
        <v>33</v>
      </c>
      <c r="E25" s="5"/>
      <c r="G25" s="408" t="s">
        <v>32</v>
      </c>
      <c r="H25" s="408" t="s">
        <v>33</v>
      </c>
    </row>
    <row r="26" spans="1:8" ht="22.5" customHeight="1" x14ac:dyDescent="0.25">
      <c r="A26" s="5"/>
      <c r="B26" s="14">
        <v>17</v>
      </c>
      <c r="C26" s="15" t="s">
        <v>34</v>
      </c>
      <c r="D26" s="16" t="s">
        <v>35</v>
      </c>
      <c r="E26" s="5"/>
      <c r="G26" s="408" t="s">
        <v>34</v>
      </c>
      <c r="H26" s="408" t="s">
        <v>35</v>
      </c>
    </row>
    <row r="27" spans="1:8" ht="22.5" customHeight="1" x14ac:dyDescent="0.25">
      <c r="A27" s="5"/>
      <c r="B27" s="14">
        <v>18</v>
      </c>
      <c r="C27" s="15" t="s">
        <v>36</v>
      </c>
      <c r="D27" s="16" t="s">
        <v>37</v>
      </c>
      <c r="E27" s="5"/>
      <c r="G27" s="408" t="s">
        <v>36</v>
      </c>
      <c r="H27" s="408" t="s">
        <v>37</v>
      </c>
    </row>
    <row r="28" spans="1:8" ht="22.5" customHeight="1" x14ac:dyDescent="0.25">
      <c r="A28" s="5"/>
      <c r="B28" s="14">
        <v>19</v>
      </c>
      <c r="C28" s="15" t="s">
        <v>38</v>
      </c>
      <c r="D28" s="16" t="s">
        <v>39</v>
      </c>
      <c r="E28" s="5"/>
      <c r="G28" s="408" t="s">
        <v>38</v>
      </c>
      <c r="H28" s="408" t="s">
        <v>39</v>
      </c>
    </row>
    <row r="29" spans="1:8" ht="22.5" customHeight="1" x14ac:dyDescent="0.25">
      <c r="A29" s="5"/>
      <c r="B29" s="14">
        <v>20</v>
      </c>
      <c r="C29" s="15" t="s">
        <v>40</v>
      </c>
      <c r="D29" s="16" t="s">
        <v>41</v>
      </c>
      <c r="E29" s="5"/>
      <c r="G29" s="408" t="s">
        <v>40</v>
      </c>
      <c r="H29" s="408" t="s">
        <v>41</v>
      </c>
    </row>
    <row r="30" spans="1:8" ht="22.5" customHeight="1" x14ac:dyDescent="0.25">
      <c r="A30" s="5"/>
      <c r="B30" s="14">
        <v>21</v>
      </c>
      <c r="C30" s="15" t="s">
        <v>42</v>
      </c>
      <c r="D30" s="16" t="s">
        <v>43</v>
      </c>
      <c r="E30" s="5"/>
      <c r="G30" s="408" t="s">
        <v>42</v>
      </c>
      <c r="H30" s="408" t="s">
        <v>43</v>
      </c>
    </row>
    <row r="31" spans="1:8" ht="22.5" customHeight="1" x14ac:dyDescent="0.25">
      <c r="A31" s="5"/>
      <c r="B31" s="14">
        <v>22</v>
      </c>
      <c r="C31" s="15" t="s">
        <v>44</v>
      </c>
      <c r="D31" s="16" t="s">
        <v>45</v>
      </c>
      <c r="E31" s="5"/>
      <c r="G31" s="408" t="s">
        <v>44</v>
      </c>
      <c r="H31" s="408" t="s">
        <v>45</v>
      </c>
    </row>
    <row r="32" spans="1:8" ht="22.5" customHeight="1" x14ac:dyDescent="0.25">
      <c r="A32" s="5"/>
      <c r="B32" s="14">
        <v>23</v>
      </c>
      <c r="C32" s="15" t="s">
        <v>46</v>
      </c>
      <c r="D32" s="16" t="s">
        <v>47</v>
      </c>
      <c r="E32" s="5"/>
      <c r="G32" s="408" t="s">
        <v>46</v>
      </c>
      <c r="H32" s="408" t="s">
        <v>47</v>
      </c>
    </row>
    <row r="33" spans="1:8" ht="22.5" customHeight="1" x14ac:dyDescent="0.25">
      <c r="A33" s="5"/>
      <c r="B33" s="14">
        <v>24</v>
      </c>
      <c r="C33" s="15" t="s">
        <v>48</v>
      </c>
      <c r="D33" s="16" t="s">
        <v>49</v>
      </c>
      <c r="E33" s="5"/>
      <c r="G33" s="408" t="s">
        <v>48</v>
      </c>
      <c r="H33" s="408" t="s">
        <v>49</v>
      </c>
    </row>
    <row r="34" spans="1:8" ht="22.5" customHeight="1" x14ac:dyDescent="0.25">
      <c r="A34" s="5"/>
      <c r="B34" s="14">
        <v>25</v>
      </c>
      <c r="C34" s="15" t="s">
        <v>50</v>
      </c>
      <c r="D34" s="16" t="s">
        <v>51</v>
      </c>
      <c r="E34" s="5"/>
      <c r="G34" s="408" t="s">
        <v>50</v>
      </c>
      <c r="H34" s="408" t="s">
        <v>51</v>
      </c>
    </row>
    <row r="35" spans="1:8" ht="22.5" customHeight="1" x14ac:dyDescent="0.25">
      <c r="A35" s="5"/>
      <c r="B35" s="14">
        <v>26</v>
      </c>
      <c r="C35" s="15" t="s">
        <v>52</v>
      </c>
      <c r="D35" s="16" t="s">
        <v>53</v>
      </c>
      <c r="E35" s="5"/>
      <c r="G35" s="408" t="s">
        <v>52</v>
      </c>
      <c r="H35" s="408" t="s">
        <v>53</v>
      </c>
    </row>
    <row r="36" spans="1:8" ht="22.5" customHeight="1" x14ac:dyDescent="0.25">
      <c r="A36" s="5"/>
      <c r="B36" s="14">
        <v>27</v>
      </c>
      <c r="C36" s="15" t="s">
        <v>54</v>
      </c>
      <c r="D36" s="16" t="s">
        <v>55</v>
      </c>
      <c r="E36" s="5"/>
      <c r="G36" s="408" t="s">
        <v>54</v>
      </c>
      <c r="H36" s="408" t="s">
        <v>55</v>
      </c>
    </row>
    <row r="37" spans="1:8" ht="22.5" customHeight="1" x14ac:dyDescent="0.25">
      <c r="A37" s="5"/>
      <c r="B37" s="14">
        <v>28</v>
      </c>
      <c r="C37" s="15" t="s">
        <v>56</v>
      </c>
      <c r="D37" s="16" t="s">
        <v>57</v>
      </c>
      <c r="E37" s="5"/>
      <c r="G37" s="408" t="s">
        <v>56</v>
      </c>
      <c r="H37" s="408" t="s">
        <v>57</v>
      </c>
    </row>
    <row r="38" spans="1:8" ht="22.5" customHeight="1" x14ac:dyDescent="0.25">
      <c r="A38" s="5"/>
      <c r="B38" s="14">
        <v>29</v>
      </c>
      <c r="C38" s="15" t="s">
        <v>58</v>
      </c>
      <c r="D38" s="16" t="s">
        <v>59</v>
      </c>
      <c r="E38" s="5"/>
      <c r="G38" s="408" t="s">
        <v>58</v>
      </c>
      <c r="H38" s="408" t="s">
        <v>59</v>
      </c>
    </row>
    <row r="39" spans="1:8" ht="22.5" customHeight="1" x14ac:dyDescent="0.25">
      <c r="A39" s="5"/>
      <c r="B39" s="14">
        <v>30</v>
      </c>
      <c r="C39" s="15" t="s">
        <v>60</v>
      </c>
      <c r="D39" s="16" t="s">
        <v>61</v>
      </c>
      <c r="E39" s="5"/>
      <c r="G39" s="408" t="s">
        <v>60</v>
      </c>
      <c r="H39" s="408" t="s">
        <v>61</v>
      </c>
    </row>
    <row r="40" spans="1:8" ht="22.5" customHeight="1" x14ac:dyDescent="0.25">
      <c r="A40" s="5"/>
      <c r="B40" s="14">
        <v>31</v>
      </c>
      <c r="C40" s="15" t="s">
        <v>62</v>
      </c>
      <c r="D40" s="16" t="s">
        <v>63</v>
      </c>
      <c r="E40" s="5"/>
      <c r="G40" s="408" t="s">
        <v>62</v>
      </c>
      <c r="H40" s="408" t="s">
        <v>63</v>
      </c>
    </row>
    <row r="41" spans="1:8" ht="22.5" customHeight="1" x14ac:dyDescent="0.25">
      <c r="A41" s="5"/>
      <c r="B41" s="14">
        <v>32</v>
      </c>
      <c r="C41" s="15" t="s">
        <v>64</v>
      </c>
      <c r="D41" s="16" t="s">
        <v>65</v>
      </c>
      <c r="E41" s="5"/>
      <c r="G41" s="408" t="s">
        <v>64</v>
      </c>
      <c r="H41" s="408" t="s">
        <v>65</v>
      </c>
    </row>
    <row r="42" spans="1:8" ht="22.5" customHeight="1" x14ac:dyDescent="0.25">
      <c r="A42" s="5"/>
      <c r="B42" s="14">
        <v>33</v>
      </c>
      <c r="C42" s="15" t="s">
        <v>66</v>
      </c>
      <c r="D42" s="16" t="s">
        <v>67</v>
      </c>
      <c r="E42" s="5"/>
      <c r="G42" s="408" t="s">
        <v>66</v>
      </c>
      <c r="H42" s="408" t="s">
        <v>67</v>
      </c>
    </row>
    <row r="43" spans="1:8" ht="22.5" customHeight="1" x14ac:dyDescent="0.25">
      <c r="A43" s="5"/>
      <c r="B43" s="14">
        <v>34</v>
      </c>
      <c r="C43" s="15" t="s">
        <v>68</v>
      </c>
      <c r="D43" s="16" t="s">
        <v>69</v>
      </c>
      <c r="E43" s="5"/>
      <c r="G43" s="408" t="s">
        <v>68</v>
      </c>
      <c r="H43" s="408" t="s">
        <v>69</v>
      </c>
    </row>
    <row r="44" spans="1:8" ht="22.5" customHeight="1" x14ac:dyDescent="0.25">
      <c r="A44" s="5"/>
      <c r="B44" s="14">
        <v>35</v>
      </c>
      <c r="C44" s="15" t="s">
        <v>70</v>
      </c>
      <c r="D44" s="16" t="s">
        <v>71</v>
      </c>
      <c r="E44" s="5"/>
      <c r="G44" s="408" t="s">
        <v>70</v>
      </c>
      <c r="H44" s="408" t="s">
        <v>71</v>
      </c>
    </row>
    <row r="45" spans="1:8" ht="22.5" customHeight="1" x14ac:dyDescent="0.25">
      <c r="A45" s="5"/>
      <c r="B45" s="14">
        <v>36</v>
      </c>
      <c r="C45" s="15" t="s">
        <v>72</v>
      </c>
      <c r="D45" s="16" t="s">
        <v>73</v>
      </c>
      <c r="E45" s="5"/>
      <c r="G45" s="408" t="s">
        <v>72</v>
      </c>
      <c r="H45" s="408" t="s">
        <v>73</v>
      </c>
    </row>
    <row r="46" spans="1:8" ht="22.5" customHeight="1" x14ac:dyDescent="0.25">
      <c r="A46" s="5"/>
      <c r="B46" s="14">
        <v>37</v>
      </c>
      <c r="C46" s="15" t="s">
        <v>74</v>
      </c>
      <c r="D46" s="16" t="s">
        <v>75</v>
      </c>
      <c r="E46" s="5"/>
      <c r="G46" s="408" t="s">
        <v>74</v>
      </c>
      <c r="H46" s="408" t="s">
        <v>75</v>
      </c>
    </row>
    <row r="47" spans="1:8" ht="22.5" customHeight="1" x14ac:dyDescent="0.25">
      <c r="A47" s="5"/>
      <c r="B47" s="14">
        <v>38</v>
      </c>
      <c r="C47" s="15" t="s">
        <v>76</v>
      </c>
      <c r="D47" s="16" t="s">
        <v>77</v>
      </c>
      <c r="E47" s="5"/>
      <c r="G47" s="408" t="s">
        <v>76</v>
      </c>
      <c r="H47" s="408" t="s">
        <v>77</v>
      </c>
    </row>
    <row r="48" spans="1:8" ht="22.5" customHeight="1" x14ac:dyDescent="0.25">
      <c r="A48" s="5"/>
      <c r="B48" s="14">
        <v>39</v>
      </c>
      <c r="C48" s="15" t="s">
        <v>78</v>
      </c>
      <c r="D48" s="16" t="s">
        <v>79</v>
      </c>
      <c r="E48" s="5"/>
      <c r="G48" s="408" t="s">
        <v>78</v>
      </c>
      <c r="H48" s="408" t="s">
        <v>79</v>
      </c>
    </row>
    <row r="49" spans="1:8" ht="22.5" customHeight="1" x14ac:dyDescent="0.25">
      <c r="A49" s="5"/>
      <c r="B49" s="14">
        <v>40</v>
      </c>
      <c r="C49" s="15" t="s">
        <v>80</v>
      </c>
      <c r="D49" s="16" t="s">
        <v>81</v>
      </c>
      <c r="E49" s="5"/>
      <c r="G49" s="408" t="s">
        <v>80</v>
      </c>
      <c r="H49" s="408" t="s">
        <v>81</v>
      </c>
    </row>
    <row r="50" spans="1:8" ht="22.5" customHeight="1" x14ac:dyDescent="0.25">
      <c r="A50" s="5"/>
      <c r="B50" s="14">
        <v>41</v>
      </c>
      <c r="C50" s="15" t="s">
        <v>82</v>
      </c>
      <c r="D50" s="16" t="s">
        <v>83</v>
      </c>
      <c r="E50" s="5"/>
      <c r="G50" s="408" t="s">
        <v>82</v>
      </c>
      <c r="H50" s="408" t="s">
        <v>83</v>
      </c>
    </row>
    <row r="51" spans="1:8" ht="22.5" customHeight="1" x14ac:dyDescent="0.25">
      <c r="A51" s="5"/>
      <c r="B51" s="14">
        <v>42</v>
      </c>
      <c r="C51" s="15" t="s">
        <v>84</v>
      </c>
      <c r="D51" s="16" t="s">
        <v>85</v>
      </c>
      <c r="E51" s="5"/>
      <c r="G51" s="408" t="s">
        <v>84</v>
      </c>
      <c r="H51" s="408" t="s">
        <v>85</v>
      </c>
    </row>
    <row r="52" spans="1:8" ht="22.5" customHeight="1" x14ac:dyDescent="0.25">
      <c r="A52" s="5"/>
      <c r="B52" s="14">
        <v>43</v>
      </c>
      <c r="C52" s="15" t="s">
        <v>86</v>
      </c>
      <c r="D52" s="16" t="s">
        <v>87</v>
      </c>
      <c r="E52" s="5"/>
      <c r="G52" s="408" t="s">
        <v>86</v>
      </c>
      <c r="H52" s="408" t="s">
        <v>87</v>
      </c>
    </row>
    <row r="53" spans="1:8" ht="22.5" customHeight="1" x14ac:dyDescent="0.25">
      <c r="A53" s="5"/>
      <c r="B53" s="14">
        <v>44</v>
      </c>
      <c r="C53" s="15" t="s">
        <v>88</v>
      </c>
      <c r="D53" s="16" t="s">
        <v>89</v>
      </c>
      <c r="E53" s="5"/>
      <c r="G53" s="408" t="s">
        <v>88</v>
      </c>
      <c r="H53" s="408" t="s">
        <v>89</v>
      </c>
    </row>
    <row r="54" spans="1:8" ht="22.5" customHeight="1" x14ac:dyDescent="0.25">
      <c r="A54" s="5"/>
      <c r="B54" s="14">
        <v>45</v>
      </c>
      <c r="C54" s="15" t="s">
        <v>90</v>
      </c>
      <c r="D54" s="16" t="s">
        <v>91</v>
      </c>
      <c r="E54" s="5"/>
      <c r="G54" s="408" t="s">
        <v>90</v>
      </c>
      <c r="H54" s="408" t="s">
        <v>91</v>
      </c>
    </row>
    <row r="55" spans="1:8" ht="22.5" customHeight="1" x14ac:dyDescent="0.25">
      <c r="A55" s="5"/>
      <c r="B55" s="14">
        <v>46</v>
      </c>
      <c r="C55" s="15" t="s">
        <v>92</v>
      </c>
      <c r="D55" s="16" t="s">
        <v>93</v>
      </c>
      <c r="E55" s="5"/>
      <c r="G55" s="408" t="s">
        <v>92</v>
      </c>
      <c r="H55" s="408" t="s">
        <v>93</v>
      </c>
    </row>
    <row r="56" spans="1:8" ht="22.5" customHeight="1" x14ac:dyDescent="0.25">
      <c r="A56" s="5"/>
      <c r="B56" s="14">
        <v>47</v>
      </c>
      <c r="C56" s="15" t="s">
        <v>94</v>
      </c>
      <c r="D56" s="16" t="s">
        <v>95</v>
      </c>
      <c r="E56" s="5"/>
      <c r="G56" s="408" t="s">
        <v>94</v>
      </c>
      <c r="H56" s="408" t="s">
        <v>95</v>
      </c>
    </row>
    <row r="57" spans="1:8" ht="22.5" customHeight="1" x14ac:dyDescent="0.25">
      <c r="A57" s="5"/>
      <c r="B57" s="14">
        <v>48</v>
      </c>
      <c r="C57" s="15" t="s">
        <v>96</v>
      </c>
      <c r="D57" s="16" t="s">
        <v>97</v>
      </c>
      <c r="E57" s="5"/>
      <c r="G57" s="408" t="s">
        <v>96</v>
      </c>
      <c r="H57" s="408" t="s">
        <v>97</v>
      </c>
    </row>
    <row r="58" spans="1:8" ht="22.5" customHeight="1" x14ac:dyDescent="0.25">
      <c r="A58" s="5"/>
      <c r="B58" s="14">
        <v>49</v>
      </c>
      <c r="C58" s="15" t="s">
        <v>98</v>
      </c>
      <c r="D58" s="16" t="s">
        <v>99</v>
      </c>
      <c r="E58" s="5"/>
      <c r="G58" s="408" t="s">
        <v>98</v>
      </c>
      <c r="H58" s="408" t="s">
        <v>99</v>
      </c>
    </row>
    <row r="59" spans="1:8" ht="22.5" customHeight="1" x14ac:dyDescent="0.25">
      <c r="A59" s="5"/>
      <c r="B59" s="14">
        <v>50</v>
      </c>
      <c r="C59" s="15" t="s">
        <v>100</v>
      </c>
      <c r="D59" s="16" t="s">
        <v>101</v>
      </c>
      <c r="E59" s="5"/>
      <c r="G59" s="408" t="s">
        <v>100</v>
      </c>
      <c r="H59" s="408" t="s">
        <v>101</v>
      </c>
    </row>
    <row r="60" spans="1:8" ht="22.5" customHeight="1" x14ac:dyDescent="0.25">
      <c r="A60" s="5"/>
      <c r="B60" s="14">
        <v>51</v>
      </c>
      <c r="C60" s="15" t="s">
        <v>102</v>
      </c>
      <c r="D60" s="16" t="s">
        <v>103</v>
      </c>
      <c r="E60" s="5"/>
      <c r="G60" s="408" t="s">
        <v>102</v>
      </c>
      <c r="H60" s="408" t="s">
        <v>103</v>
      </c>
    </row>
    <row r="61" spans="1:8" ht="22.5" customHeight="1" x14ac:dyDescent="0.25">
      <c r="A61" s="5"/>
      <c r="B61" s="14">
        <v>52</v>
      </c>
      <c r="C61" s="15" t="s">
        <v>104</v>
      </c>
      <c r="D61" s="16" t="s">
        <v>105</v>
      </c>
      <c r="E61" s="5"/>
      <c r="G61" s="408" t="s">
        <v>104</v>
      </c>
      <c r="H61" s="408" t="s">
        <v>105</v>
      </c>
    </row>
    <row r="62" spans="1:8" ht="22.5" customHeight="1" x14ac:dyDescent="0.25">
      <c r="A62" s="5"/>
      <c r="B62" s="14">
        <v>53</v>
      </c>
      <c r="C62" s="15" t="s">
        <v>1942</v>
      </c>
      <c r="D62" s="16" t="s">
        <v>1943</v>
      </c>
      <c r="E62" s="5"/>
      <c r="G62" s="408" t="s">
        <v>1942</v>
      </c>
      <c r="H62" s="408" t="s">
        <v>1943</v>
      </c>
    </row>
    <row r="63" spans="1:8" ht="22.5" customHeight="1" x14ac:dyDescent="0.25">
      <c r="A63" s="5"/>
      <c r="B63" s="14">
        <v>54</v>
      </c>
      <c r="C63" s="15" t="s">
        <v>1945</v>
      </c>
      <c r="D63" s="16" t="s">
        <v>1946</v>
      </c>
      <c r="E63" s="5"/>
      <c r="G63" s="408" t="s">
        <v>1945</v>
      </c>
      <c r="H63" s="408" t="s">
        <v>1946</v>
      </c>
    </row>
    <row r="64" spans="1:8" ht="22.5" customHeight="1" x14ac:dyDescent="0.25">
      <c r="A64" s="5"/>
      <c r="B64" s="14">
        <v>55</v>
      </c>
      <c r="C64" s="15" t="s">
        <v>106</v>
      </c>
      <c r="D64" s="16" t="s">
        <v>107</v>
      </c>
      <c r="E64" s="5"/>
      <c r="G64" s="408" t="s">
        <v>106</v>
      </c>
      <c r="H64" s="408" t="s">
        <v>107</v>
      </c>
    </row>
    <row r="65" spans="1:8" ht="22.5" customHeight="1" x14ac:dyDescent="0.25">
      <c r="A65" s="5"/>
      <c r="B65" s="14">
        <v>56</v>
      </c>
      <c r="C65" s="15" t="s">
        <v>109</v>
      </c>
      <c r="D65" s="16" t="s">
        <v>110</v>
      </c>
      <c r="E65" s="5"/>
      <c r="G65" s="408" t="s">
        <v>109</v>
      </c>
      <c r="H65" s="408" t="s">
        <v>110</v>
      </c>
    </row>
    <row r="66" spans="1:8" ht="22.5" customHeight="1" x14ac:dyDescent="0.25">
      <c r="A66" s="5"/>
      <c r="B66" s="14">
        <v>57</v>
      </c>
      <c r="C66" s="15" t="s">
        <v>111</v>
      </c>
      <c r="D66" s="16" t="s">
        <v>112</v>
      </c>
      <c r="E66" s="5"/>
      <c r="G66" s="408" t="s">
        <v>111</v>
      </c>
      <c r="H66" s="408" t="s">
        <v>112</v>
      </c>
    </row>
    <row r="67" spans="1:8" ht="22.5" customHeight="1" x14ac:dyDescent="0.25">
      <c r="A67" s="5"/>
      <c r="B67" s="14">
        <v>58</v>
      </c>
      <c r="C67" s="15" t="s">
        <v>113</v>
      </c>
      <c r="D67" s="16" t="s">
        <v>114</v>
      </c>
      <c r="E67" s="5"/>
      <c r="G67" s="408" t="s">
        <v>113</v>
      </c>
      <c r="H67" s="408" t="s">
        <v>114</v>
      </c>
    </row>
    <row r="68" spans="1:8" ht="22.5" customHeight="1" x14ac:dyDescent="0.25">
      <c r="A68" s="5"/>
      <c r="B68" s="14">
        <v>59</v>
      </c>
      <c r="C68" s="15" t="s">
        <v>2083</v>
      </c>
      <c r="D68" s="16" t="s">
        <v>108</v>
      </c>
      <c r="E68" s="5"/>
      <c r="G68" s="408" t="s">
        <v>2083</v>
      </c>
      <c r="H68" s="408" t="s">
        <v>108</v>
      </c>
    </row>
    <row r="69" spans="1:8" ht="22.5" customHeight="1" x14ac:dyDescent="0.25">
      <c r="A69" s="5"/>
      <c r="B69" s="14">
        <v>60</v>
      </c>
      <c r="C69" s="17" t="s">
        <v>115</v>
      </c>
      <c r="D69" s="16" t="s">
        <v>116</v>
      </c>
      <c r="E69" s="5"/>
      <c r="G69" s="408" t="s">
        <v>115</v>
      </c>
      <c r="H69" s="408" t="s">
        <v>116</v>
      </c>
    </row>
    <row r="70" spans="1:8" ht="22.5" customHeight="1" x14ac:dyDescent="0.25">
      <c r="A70" s="5"/>
      <c r="B70" s="14">
        <v>61</v>
      </c>
      <c r="C70" s="15" t="s">
        <v>117</v>
      </c>
      <c r="D70" s="16" t="s">
        <v>118</v>
      </c>
      <c r="E70" s="5"/>
      <c r="G70" s="408" t="s">
        <v>117</v>
      </c>
      <c r="H70" s="408" t="s">
        <v>118</v>
      </c>
    </row>
    <row r="71" spans="1:8" ht="22.5" customHeight="1" x14ac:dyDescent="0.25">
      <c r="A71" s="5"/>
      <c r="B71" s="14">
        <v>62</v>
      </c>
      <c r="C71" s="15" t="s">
        <v>119</v>
      </c>
      <c r="D71" s="16" t="s">
        <v>120</v>
      </c>
      <c r="E71" s="5"/>
      <c r="G71" s="408" t="s">
        <v>119</v>
      </c>
      <c r="H71" s="408" t="s">
        <v>120</v>
      </c>
    </row>
    <row r="72" spans="1:8" ht="22.5" customHeight="1" x14ac:dyDescent="0.25">
      <c r="A72" s="5"/>
      <c r="B72" s="14">
        <v>63</v>
      </c>
      <c r="C72" s="15" t="s">
        <v>1981</v>
      </c>
      <c r="D72" s="16" t="s">
        <v>1980</v>
      </c>
      <c r="E72" s="5"/>
      <c r="G72" s="408" t="s">
        <v>1981</v>
      </c>
      <c r="H72" s="408" t="s">
        <v>1980</v>
      </c>
    </row>
    <row r="73" spans="1:8" ht="22.5" customHeight="1" x14ac:dyDescent="0.25">
      <c r="A73" s="5"/>
      <c r="B73" s="14">
        <v>64</v>
      </c>
      <c r="C73" s="15" t="s">
        <v>121</v>
      </c>
      <c r="D73" s="16" t="s">
        <v>122</v>
      </c>
      <c r="E73" s="5"/>
      <c r="G73" s="408" t="s">
        <v>121</v>
      </c>
      <c r="H73" s="408" t="s">
        <v>122</v>
      </c>
    </row>
    <row r="74" spans="1:8" ht="22.5" customHeight="1" x14ac:dyDescent="0.25">
      <c r="A74" s="5"/>
      <c r="B74" s="14">
        <v>65</v>
      </c>
      <c r="C74" s="15" t="s">
        <v>1930</v>
      </c>
      <c r="D74" s="16" t="s">
        <v>1931</v>
      </c>
      <c r="E74" s="5"/>
      <c r="G74" s="408" t="s">
        <v>1930</v>
      </c>
      <c r="H74" s="408" t="s">
        <v>1931</v>
      </c>
    </row>
    <row r="75" spans="1:8" ht="22.5" customHeight="1" x14ac:dyDescent="0.25">
      <c r="A75" s="5"/>
      <c r="B75" s="14">
        <v>66</v>
      </c>
      <c r="C75" s="15" t="s">
        <v>123</v>
      </c>
      <c r="D75" s="16" t="s">
        <v>124</v>
      </c>
      <c r="E75" s="5"/>
      <c r="G75" s="408" t="s">
        <v>123</v>
      </c>
      <c r="H75" s="408" t="s">
        <v>124</v>
      </c>
    </row>
    <row r="76" spans="1:8" ht="22.5" customHeight="1" x14ac:dyDescent="0.25">
      <c r="A76" s="5"/>
      <c r="B76" s="14">
        <v>67</v>
      </c>
      <c r="C76" s="15" t="s">
        <v>125</v>
      </c>
      <c r="D76" s="16" t="s">
        <v>126</v>
      </c>
      <c r="E76" s="5"/>
      <c r="G76" s="408" t="s">
        <v>125</v>
      </c>
      <c r="H76" s="408" t="s">
        <v>126</v>
      </c>
    </row>
    <row r="77" spans="1:8" ht="22.5" customHeight="1" x14ac:dyDescent="0.25">
      <c r="A77" s="5"/>
      <c r="B77" s="14">
        <v>68</v>
      </c>
      <c r="C77" s="15" t="s">
        <v>127</v>
      </c>
      <c r="D77" s="16" t="s">
        <v>128</v>
      </c>
      <c r="E77" s="5"/>
      <c r="G77" s="408" t="s">
        <v>127</v>
      </c>
      <c r="H77" s="408" t="s">
        <v>128</v>
      </c>
    </row>
    <row r="78" spans="1:8" ht="22.5" customHeight="1" x14ac:dyDescent="0.25">
      <c r="A78" s="5"/>
      <c r="B78" s="14">
        <v>69</v>
      </c>
      <c r="C78" s="15" t="s">
        <v>129</v>
      </c>
      <c r="D78" s="16" t="s">
        <v>130</v>
      </c>
      <c r="E78" s="5"/>
      <c r="G78" s="408" t="s">
        <v>129</v>
      </c>
      <c r="H78" s="408" t="s">
        <v>130</v>
      </c>
    </row>
    <row r="79" spans="1:8" ht="22.5" customHeight="1" x14ac:dyDescent="0.25">
      <c r="A79" s="5"/>
      <c r="B79" s="14">
        <v>70</v>
      </c>
      <c r="C79" s="15" t="s">
        <v>131</v>
      </c>
      <c r="D79" s="16" t="s">
        <v>132</v>
      </c>
      <c r="E79" s="5"/>
      <c r="G79" s="408" t="s">
        <v>131</v>
      </c>
      <c r="H79" s="408" t="s">
        <v>132</v>
      </c>
    </row>
    <row r="80" spans="1:8" ht="22.5" customHeight="1" x14ac:dyDescent="0.25">
      <c r="A80" s="5"/>
      <c r="B80" s="14">
        <v>71</v>
      </c>
      <c r="C80" s="15" t="s">
        <v>1949</v>
      </c>
      <c r="D80" s="16" t="s">
        <v>1948</v>
      </c>
      <c r="E80" s="5"/>
      <c r="G80" s="408" t="s">
        <v>1949</v>
      </c>
      <c r="H80" s="408" t="s">
        <v>1948</v>
      </c>
    </row>
    <row r="81" spans="1:8" ht="22.5" customHeight="1" x14ac:dyDescent="0.25">
      <c r="A81" s="5"/>
      <c r="B81" s="14">
        <v>72</v>
      </c>
      <c r="C81" s="15" t="s">
        <v>133</v>
      </c>
      <c r="D81" s="16" t="s">
        <v>134</v>
      </c>
      <c r="E81" s="5"/>
      <c r="G81" s="408" t="s">
        <v>133</v>
      </c>
      <c r="H81" s="408" t="s">
        <v>134</v>
      </c>
    </row>
    <row r="82" spans="1:8" ht="22.5" customHeight="1" x14ac:dyDescent="0.25">
      <c r="A82" s="5"/>
      <c r="B82" s="14">
        <v>73</v>
      </c>
      <c r="C82" s="1001" t="s">
        <v>2132</v>
      </c>
      <c r="D82" s="16" t="s">
        <v>275</v>
      </c>
      <c r="E82" s="5"/>
      <c r="G82" s="408" t="s">
        <v>274</v>
      </c>
      <c r="H82" s="408" t="s">
        <v>275</v>
      </c>
    </row>
    <row r="83" spans="1:8" ht="22.5" customHeight="1" x14ac:dyDescent="0.25">
      <c r="A83" s="5"/>
      <c r="B83" s="14">
        <v>74</v>
      </c>
      <c r="C83" s="15" t="s">
        <v>135</v>
      </c>
      <c r="D83" s="16" t="s">
        <v>136</v>
      </c>
      <c r="E83" s="5"/>
      <c r="G83" s="408" t="s">
        <v>135</v>
      </c>
      <c r="H83" s="408" t="s">
        <v>136</v>
      </c>
    </row>
    <row r="84" spans="1:8" ht="22.5" customHeight="1" x14ac:dyDescent="0.25">
      <c r="A84" s="5"/>
      <c r="B84" s="14">
        <v>75</v>
      </c>
      <c r="C84" s="15" t="s">
        <v>137</v>
      </c>
      <c r="D84" s="16" t="s">
        <v>138</v>
      </c>
      <c r="E84" s="5"/>
      <c r="G84" s="408" t="s">
        <v>137</v>
      </c>
      <c r="H84" s="408" t="s">
        <v>138</v>
      </c>
    </row>
    <row r="85" spans="1:8" ht="22.5" customHeight="1" x14ac:dyDescent="0.25">
      <c r="A85" s="5"/>
      <c r="B85" s="14">
        <v>76</v>
      </c>
      <c r="C85" s="15" t="s">
        <v>1932</v>
      </c>
      <c r="D85" s="16" t="s">
        <v>1933</v>
      </c>
      <c r="E85" s="5"/>
      <c r="G85" s="408" t="s">
        <v>1932</v>
      </c>
      <c r="H85" s="408" t="s">
        <v>1933</v>
      </c>
    </row>
    <row r="86" spans="1:8" ht="22.5" customHeight="1" x14ac:dyDescent="0.25">
      <c r="A86" s="5"/>
      <c r="B86" s="14">
        <v>77</v>
      </c>
      <c r="C86" s="15" t="s">
        <v>139</v>
      </c>
      <c r="D86" s="16" t="s">
        <v>140</v>
      </c>
      <c r="E86" s="5"/>
      <c r="G86" s="408" t="s">
        <v>139</v>
      </c>
      <c r="H86" s="408" t="s">
        <v>140</v>
      </c>
    </row>
    <row r="87" spans="1:8" ht="22.5" customHeight="1" x14ac:dyDescent="0.25">
      <c r="A87" s="5"/>
      <c r="B87" s="14">
        <v>78</v>
      </c>
      <c r="C87" s="18" t="s">
        <v>141</v>
      </c>
      <c r="D87" s="19" t="s">
        <v>142</v>
      </c>
      <c r="E87" s="5"/>
      <c r="G87" s="408" t="s">
        <v>141</v>
      </c>
      <c r="H87" s="408" t="s">
        <v>142</v>
      </c>
    </row>
    <row r="88" spans="1:8" ht="22.5" customHeight="1" x14ac:dyDescent="0.25">
      <c r="A88" s="5"/>
      <c r="B88" s="14">
        <v>79</v>
      </c>
      <c r="C88" s="18" t="s">
        <v>143</v>
      </c>
      <c r="D88" s="19" t="s">
        <v>144</v>
      </c>
      <c r="E88" s="5"/>
      <c r="G88" s="408" t="s">
        <v>143</v>
      </c>
      <c r="H88" s="408" t="s">
        <v>144</v>
      </c>
    </row>
    <row r="89" spans="1:8" ht="22.5" customHeight="1" x14ac:dyDescent="0.25">
      <c r="A89" s="5"/>
      <c r="B89" s="14">
        <v>80</v>
      </c>
      <c r="C89" s="18" t="s">
        <v>145</v>
      </c>
      <c r="D89" s="19" t="s">
        <v>146</v>
      </c>
      <c r="E89" s="5"/>
      <c r="G89" s="408" t="s">
        <v>145</v>
      </c>
      <c r="H89" s="408" t="s">
        <v>146</v>
      </c>
    </row>
    <row r="90" spans="1:8" ht="22.5" customHeight="1" x14ac:dyDescent="0.25">
      <c r="A90" s="5"/>
      <c r="B90" s="14">
        <v>81</v>
      </c>
      <c r="C90" s="18" t="s">
        <v>147</v>
      </c>
      <c r="D90" s="19" t="s">
        <v>148</v>
      </c>
      <c r="E90" s="5"/>
      <c r="G90" s="408" t="s">
        <v>147</v>
      </c>
      <c r="H90" s="408" t="s">
        <v>148</v>
      </c>
    </row>
    <row r="91" spans="1:8" ht="22.5" customHeight="1" x14ac:dyDescent="0.25">
      <c r="A91" s="5"/>
      <c r="B91" s="14">
        <v>82</v>
      </c>
      <c r="C91" s="18" t="s">
        <v>149</v>
      </c>
      <c r="D91" s="19" t="s">
        <v>150</v>
      </c>
      <c r="E91" s="5"/>
      <c r="G91" s="408" t="s">
        <v>149</v>
      </c>
      <c r="H91" s="408" t="s">
        <v>150</v>
      </c>
    </row>
    <row r="92" spans="1:8" ht="22.5" customHeight="1" x14ac:dyDescent="0.25">
      <c r="A92" s="5"/>
      <c r="B92" s="14">
        <v>83</v>
      </c>
      <c r="C92" s="18" t="s">
        <v>151</v>
      </c>
      <c r="D92" s="19" t="s">
        <v>152</v>
      </c>
      <c r="E92" s="5"/>
      <c r="G92" s="408" t="s">
        <v>151</v>
      </c>
      <c r="H92" s="408" t="s">
        <v>152</v>
      </c>
    </row>
    <row r="93" spans="1:8" ht="21.6" customHeight="1" x14ac:dyDescent="0.25">
      <c r="A93" s="5"/>
      <c r="B93" s="14">
        <v>84</v>
      </c>
      <c r="C93" s="18" t="s">
        <v>153</v>
      </c>
      <c r="D93" s="19" t="s">
        <v>154</v>
      </c>
      <c r="E93" s="5"/>
      <c r="G93" s="408" t="s">
        <v>153</v>
      </c>
      <c r="H93" s="408" t="s">
        <v>154</v>
      </c>
    </row>
    <row r="94" spans="1:8" ht="21.6" customHeight="1" x14ac:dyDescent="0.25">
      <c r="A94" s="5"/>
      <c r="B94" s="14">
        <v>85</v>
      </c>
      <c r="C94" s="18" t="s">
        <v>155</v>
      </c>
      <c r="D94" s="19" t="s">
        <v>156</v>
      </c>
      <c r="E94" s="5"/>
      <c r="G94" s="408" t="s">
        <v>155</v>
      </c>
      <c r="H94" s="408" t="s">
        <v>156</v>
      </c>
    </row>
    <row r="95" spans="1:8" ht="21.6" customHeight="1" x14ac:dyDescent="0.25">
      <c r="B95" s="920">
        <v>86</v>
      </c>
      <c r="C95" s="921" t="s">
        <v>157</v>
      </c>
      <c r="D95" s="922" t="s">
        <v>158</v>
      </c>
      <c r="G95" s="408" t="s">
        <v>157</v>
      </c>
      <c r="H95" s="408" t="s">
        <v>158</v>
      </c>
    </row>
    <row r="96" spans="1:8" x14ac:dyDescent="0.25">
      <c r="B96" s="1335" t="s">
        <v>159</v>
      </c>
      <c r="C96" s="21"/>
      <c r="D96" s="23"/>
      <c r="G96" s="408" t="s">
        <v>302</v>
      </c>
    </row>
    <row r="97" spans="2:2" x14ac:dyDescent="0.25">
      <c r="B97" s="1336" t="s">
        <v>2190</v>
      </c>
    </row>
    <row r="99" spans="2:2" x14ac:dyDescent="0.25">
      <c r="B99" s="24"/>
    </row>
    <row r="100" spans="2:2" x14ac:dyDescent="0.25">
      <c r="B100" s="24"/>
    </row>
  </sheetData>
  <mergeCells count="1">
    <mergeCell ref="B7:D7"/>
  </mergeCells>
  <printOptions horizontalCentered="1"/>
  <pageMargins left="0.78740157480314965" right="0.78740157480314965" top="0.78740157480314965" bottom="0.59055118110236227" header="0.31496062992125984" footer="0.31496062992125984"/>
  <pageSetup paperSize="9" scale="6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AI96"/>
  <sheetViews>
    <sheetView showGridLines="0" view="pageBreakPreview" zoomScale="90" zoomScaleNormal="70" zoomScaleSheetLayoutView="90" workbookViewId="0">
      <pane ySplit="6" topLeftCell="A7" activePane="bottomLeft" state="frozen"/>
      <selection activeCell="B9" sqref="B9:D9"/>
      <selection pane="bottomLeft" activeCell="C10" sqref="C10"/>
    </sheetView>
  </sheetViews>
  <sheetFormatPr baseColWidth="10" defaultRowHeight="15" x14ac:dyDescent="0.25"/>
  <cols>
    <col min="1" max="1" width="1.85546875" style="107" customWidth="1"/>
    <col min="2" max="2" width="5.140625" style="107" customWidth="1"/>
    <col min="3" max="3" width="56.85546875" style="107" customWidth="1"/>
    <col min="4" max="4" width="11.85546875" style="107" customWidth="1"/>
    <col min="5" max="7" width="10.85546875" style="107" customWidth="1"/>
    <col min="8" max="8" width="12.7109375" style="107" customWidth="1"/>
    <col min="9" max="11" width="9.7109375" style="107" customWidth="1"/>
    <col min="12" max="12" width="11.7109375" style="107" customWidth="1"/>
    <col min="13" max="13" width="10.85546875" style="107" customWidth="1"/>
    <col min="14" max="15" width="9.85546875" style="107" customWidth="1"/>
    <col min="16" max="16" width="11.42578125" style="107" bestFit="1" customWidth="1"/>
    <col min="17" max="17" width="5.7109375" style="107" customWidth="1"/>
    <col min="18" max="18" width="13.140625" style="1452" customWidth="1"/>
    <col min="19" max="19" width="51.28515625" style="1452" customWidth="1"/>
    <col min="20" max="20" width="22.42578125" style="1452" customWidth="1"/>
    <col min="21" max="21" width="10" style="1452" customWidth="1"/>
    <col min="22" max="22" width="8.85546875" style="1452" bestFit="1" customWidth="1"/>
    <col min="23" max="23" width="7.7109375" style="1452" customWidth="1"/>
    <col min="24" max="24" width="9.85546875" style="1452" customWidth="1"/>
    <col min="25" max="25" width="8.85546875" style="1452" customWidth="1"/>
    <col min="26" max="26" width="5.5703125" style="1452" customWidth="1"/>
    <col min="27" max="27" width="6.140625" style="1452" customWidth="1"/>
    <col min="28" max="28" width="12.42578125" style="1452" customWidth="1"/>
    <col min="29" max="29" width="8.7109375" style="1452" bestFit="1" customWidth="1"/>
    <col min="30" max="30" width="12.85546875" style="1452" bestFit="1" customWidth="1"/>
    <col min="31" max="31" width="15.28515625" style="1452" bestFit="1" customWidth="1"/>
    <col min="32" max="32" width="12" style="1452" bestFit="1" customWidth="1"/>
    <col min="33" max="33" width="9" style="1452" bestFit="1" customWidth="1"/>
    <col min="34" max="34" width="12" style="107" bestFit="1" customWidth="1"/>
    <col min="35" max="35" width="23.140625" style="107" bestFit="1" customWidth="1"/>
    <col min="36" max="36" width="15.28515625" style="107" bestFit="1" customWidth="1"/>
    <col min="37" max="37" width="12" style="107" bestFit="1" customWidth="1"/>
    <col min="38" max="38" width="10.5703125" style="107" bestFit="1" customWidth="1"/>
    <col min="39" max="39" width="12" style="107" bestFit="1" customWidth="1"/>
    <col min="40" max="40" width="8" style="107" bestFit="1" customWidth="1"/>
    <col min="41" max="41" width="12" style="107" bestFit="1" customWidth="1"/>
    <col min="42" max="42" width="6" style="107" bestFit="1" customWidth="1"/>
    <col min="43" max="43" width="5" style="107" bestFit="1" customWidth="1"/>
    <col min="44" max="44" width="12" style="107" bestFit="1" customWidth="1"/>
    <col min="45" max="45" width="14.85546875" style="107" bestFit="1" customWidth="1"/>
    <col min="46" max="46" width="12.7109375" style="107" bestFit="1" customWidth="1"/>
    <col min="47" max="48" width="15.28515625" style="107" bestFit="1" customWidth="1"/>
    <col min="49" max="49" width="12" style="107" bestFit="1" customWidth="1"/>
    <col min="50" max="16384" width="11.42578125" style="107"/>
  </cols>
  <sheetData>
    <row r="1" spans="1:28" ht="18" x14ac:dyDescent="0.25">
      <c r="A1" s="1661" t="s">
        <v>1142</v>
      </c>
      <c r="B1" s="1662"/>
      <c r="C1" s="1620"/>
      <c r="D1" s="1620"/>
      <c r="E1" s="1620"/>
      <c r="F1" s="1620"/>
      <c r="G1" s="1620"/>
      <c r="H1" s="1620"/>
      <c r="I1" s="1620"/>
      <c r="J1" s="1620"/>
      <c r="K1" s="1620"/>
      <c r="L1" s="1620"/>
      <c r="M1" s="1620"/>
      <c r="N1" s="1620"/>
      <c r="O1" s="1620"/>
      <c r="P1" s="1620"/>
      <c r="Q1" s="1620"/>
      <c r="S1" s="1451" t="s">
        <v>163</v>
      </c>
      <c r="T1" s="1452" t="s">
        <v>306</v>
      </c>
    </row>
    <row r="2" spans="1:28" ht="11.25" customHeight="1" x14ac:dyDescent="0.25">
      <c r="A2" s="1620"/>
      <c r="B2" s="1620"/>
      <c r="C2" s="1663"/>
      <c r="D2" s="1664"/>
      <c r="E2" s="1664"/>
      <c r="F2" s="1664"/>
      <c r="G2" s="1664"/>
      <c r="H2" s="1664"/>
      <c r="I2" s="1664"/>
      <c r="J2" s="1664"/>
      <c r="K2" s="1664"/>
      <c r="L2" s="1664"/>
      <c r="M2" s="1664"/>
      <c r="N2" s="1664"/>
      <c r="O2" s="1664"/>
      <c r="P2" s="1664"/>
      <c r="Q2" s="1620"/>
      <c r="S2" s="1451" t="s">
        <v>165</v>
      </c>
      <c r="T2" s="1452" t="s">
        <v>304</v>
      </c>
    </row>
    <row r="3" spans="1:28" ht="15.75" x14ac:dyDescent="0.25">
      <c r="A3" s="1620"/>
      <c r="B3" s="1663" t="s">
        <v>1143</v>
      </c>
      <c r="C3" s="1664"/>
      <c r="D3" s="1664"/>
      <c r="E3" s="1664"/>
      <c r="F3" s="1664"/>
      <c r="G3" s="1664"/>
      <c r="H3" s="1664"/>
      <c r="I3" s="1664"/>
      <c r="J3" s="1664"/>
      <c r="K3" s="1664"/>
      <c r="L3" s="1664"/>
      <c r="M3" s="1664"/>
      <c r="N3" s="1664"/>
      <c r="O3" s="1664"/>
      <c r="P3" s="1664"/>
      <c r="Q3" s="1620"/>
      <c r="S3" s="1451" t="s">
        <v>1056</v>
      </c>
      <c r="T3" s="1452" t="s">
        <v>1057</v>
      </c>
    </row>
    <row r="4" spans="1:28" x14ac:dyDescent="0.25">
      <c r="A4" s="1620"/>
      <c r="B4" s="1664"/>
      <c r="C4" s="1664"/>
      <c r="D4" s="1664"/>
      <c r="E4" s="1664"/>
      <c r="F4" s="1664"/>
      <c r="G4" s="1664"/>
      <c r="H4" s="1664"/>
      <c r="I4" s="1664"/>
      <c r="J4" s="1664"/>
      <c r="K4" s="1664"/>
      <c r="L4" s="1664"/>
      <c r="M4" s="1664"/>
      <c r="N4" s="1664"/>
      <c r="O4" s="1664"/>
      <c r="P4" s="1664"/>
      <c r="Q4" s="1620"/>
    </row>
    <row r="5" spans="1:28" ht="22.5" customHeight="1" x14ac:dyDescent="0.25">
      <c r="A5" s="1620"/>
      <c r="B5" s="1812" t="s">
        <v>802</v>
      </c>
      <c r="C5" s="1812" t="s">
        <v>4</v>
      </c>
      <c r="D5" s="1814" t="s">
        <v>1137</v>
      </c>
      <c r="E5" s="1815"/>
      <c r="F5" s="1815"/>
      <c r="G5" s="1816"/>
      <c r="H5" s="1817" t="s">
        <v>1139</v>
      </c>
      <c r="I5" s="1817"/>
      <c r="J5" s="1817"/>
      <c r="K5" s="1817"/>
      <c r="L5" s="1809" t="s">
        <v>891</v>
      </c>
      <c r="M5" s="1810"/>
      <c r="N5" s="1810"/>
      <c r="O5" s="1811"/>
      <c r="P5" s="1109" t="s">
        <v>1074</v>
      </c>
      <c r="Q5" s="1620"/>
      <c r="S5" s="1452" t="s">
        <v>1026</v>
      </c>
      <c r="T5" s="1452" t="s">
        <v>312</v>
      </c>
    </row>
    <row r="6" spans="1:28" ht="22.5" customHeight="1" x14ac:dyDescent="0.25">
      <c r="A6" s="1620"/>
      <c r="B6" s="1813"/>
      <c r="C6" s="1813"/>
      <c r="D6" s="1110" t="s">
        <v>1127</v>
      </c>
      <c r="E6" s="1111" t="s">
        <v>1128</v>
      </c>
      <c r="F6" s="1112" t="s">
        <v>319</v>
      </c>
      <c r="G6" s="1111" t="s">
        <v>1129</v>
      </c>
      <c r="H6" s="1111" t="s">
        <v>1127</v>
      </c>
      <c r="I6" s="1111" t="s">
        <v>1128</v>
      </c>
      <c r="J6" s="1111" t="s">
        <v>319</v>
      </c>
      <c r="K6" s="1111" t="s">
        <v>1129</v>
      </c>
      <c r="L6" s="1111" t="s">
        <v>1127</v>
      </c>
      <c r="M6" s="1111" t="s">
        <v>1128</v>
      </c>
      <c r="N6" s="1112" t="s">
        <v>319</v>
      </c>
      <c r="O6" s="1113" t="s">
        <v>1129</v>
      </c>
      <c r="P6" s="1114" t="s">
        <v>1144</v>
      </c>
      <c r="Q6" s="1620"/>
      <c r="T6" s="1452" t="s">
        <v>1137</v>
      </c>
      <c r="X6" s="1452" t="s">
        <v>1138</v>
      </c>
      <c r="AB6" s="1452" t="s">
        <v>302</v>
      </c>
    </row>
    <row r="7" spans="1:28" ht="22.5" customHeight="1" x14ac:dyDescent="0.25">
      <c r="A7" s="1620"/>
      <c r="B7" s="411">
        <v>1</v>
      </c>
      <c r="C7" s="412" t="s">
        <v>6</v>
      </c>
      <c r="D7" s="482"/>
      <c r="E7" s="416">
        <v>23.000000000000004</v>
      </c>
      <c r="F7" s="416"/>
      <c r="G7" s="483"/>
      <c r="H7" s="484"/>
      <c r="I7" s="416"/>
      <c r="J7" s="416"/>
      <c r="K7" s="485"/>
      <c r="L7" s="930">
        <f t="shared" ref="L7:O8" si="0">+D7+H7</f>
        <v>0</v>
      </c>
      <c r="M7" s="930">
        <f t="shared" si="0"/>
        <v>23.000000000000004</v>
      </c>
      <c r="N7" s="930">
        <f t="shared" si="0"/>
        <v>0</v>
      </c>
      <c r="O7" s="931">
        <f t="shared" si="0"/>
        <v>0</v>
      </c>
      <c r="P7" s="1665">
        <f>SUM(L7:O7)</f>
        <v>23.000000000000004</v>
      </c>
      <c r="Q7" s="1620"/>
      <c r="S7" s="1452" t="s">
        <v>327</v>
      </c>
      <c r="T7" s="1452" t="s">
        <v>317</v>
      </c>
      <c r="U7" s="1452" t="s">
        <v>318</v>
      </c>
      <c r="V7" s="1452" t="s">
        <v>319</v>
      </c>
      <c r="W7" s="1452" t="s">
        <v>320</v>
      </c>
      <c r="X7" s="1452" t="s">
        <v>317</v>
      </c>
      <c r="Y7" s="1452" t="s">
        <v>318</v>
      </c>
      <c r="Z7" s="1452" t="s">
        <v>319</v>
      </c>
      <c r="AA7" s="1452" t="s">
        <v>320</v>
      </c>
    </row>
    <row r="8" spans="1:28" ht="22.5" customHeight="1" x14ac:dyDescent="0.25">
      <c r="A8" s="1620"/>
      <c r="B8" s="411">
        <v>2</v>
      </c>
      <c r="C8" s="412" t="s">
        <v>8</v>
      </c>
      <c r="D8" s="482"/>
      <c r="E8" s="416">
        <v>37.5</v>
      </c>
      <c r="F8" s="416"/>
      <c r="G8" s="483"/>
      <c r="H8" s="484"/>
      <c r="I8" s="416"/>
      <c r="J8" s="416"/>
      <c r="K8" s="485"/>
      <c r="L8" s="930">
        <f t="shared" si="0"/>
        <v>0</v>
      </c>
      <c r="M8" s="930">
        <f t="shared" si="0"/>
        <v>37.5</v>
      </c>
      <c r="N8" s="930">
        <f t="shared" si="0"/>
        <v>0</v>
      </c>
      <c r="O8" s="931">
        <f t="shared" si="0"/>
        <v>0</v>
      </c>
      <c r="P8" s="1665">
        <f>SUM(L8:O8)</f>
        <v>37.5</v>
      </c>
      <c r="Q8" s="1620"/>
      <c r="S8" s="1452" t="s">
        <v>6</v>
      </c>
      <c r="U8" s="1452">
        <v>23.000000000000004</v>
      </c>
      <c r="AB8" s="1452">
        <v>23.000000000000004</v>
      </c>
    </row>
    <row r="9" spans="1:28" ht="22.5" customHeight="1" x14ac:dyDescent="0.25">
      <c r="A9" s="1620"/>
      <c r="B9" s="411">
        <v>3</v>
      </c>
      <c r="C9" s="412" t="s">
        <v>160</v>
      </c>
      <c r="D9" s="413"/>
      <c r="E9" s="416">
        <v>21.709999999999997</v>
      </c>
      <c r="F9" s="414"/>
      <c r="G9" s="415"/>
      <c r="H9" s="1666"/>
      <c r="I9" s="414"/>
      <c r="J9" s="416"/>
      <c r="K9" s="485"/>
      <c r="L9" s="930">
        <f t="shared" ref="L9:L72" si="1">+D9+H9</f>
        <v>0</v>
      </c>
      <c r="M9" s="930">
        <f t="shared" ref="M9:M72" si="2">+E9+I9</f>
        <v>21.709999999999997</v>
      </c>
      <c r="N9" s="930">
        <f t="shared" ref="N9:N72" si="3">+F9+J9</f>
        <v>0</v>
      </c>
      <c r="O9" s="931">
        <f t="shared" ref="O9:O72" si="4">+G9+K9</f>
        <v>0</v>
      </c>
      <c r="P9" s="1665">
        <f t="shared" ref="P9:P72" si="5">SUM(L9:O9)</f>
        <v>21.709999999999997</v>
      </c>
      <c r="Q9" s="1620"/>
      <c r="S9" s="1452" t="s">
        <v>8</v>
      </c>
      <c r="U9" s="1452">
        <v>37.5</v>
      </c>
      <c r="AB9" s="1452">
        <v>37.5</v>
      </c>
    </row>
    <row r="10" spans="1:28" ht="22.5" customHeight="1" x14ac:dyDescent="0.25">
      <c r="A10" s="1620"/>
      <c r="B10" s="411">
        <v>4</v>
      </c>
      <c r="C10" s="412" t="s">
        <v>11</v>
      </c>
      <c r="D10" s="413">
        <v>20</v>
      </c>
      <c r="E10" s="416"/>
      <c r="F10" s="414"/>
      <c r="G10" s="415"/>
      <c r="H10" s="1666"/>
      <c r="I10" s="414"/>
      <c r="J10" s="416"/>
      <c r="K10" s="485"/>
      <c r="L10" s="930">
        <f t="shared" si="1"/>
        <v>20</v>
      </c>
      <c r="M10" s="930">
        <f t="shared" si="2"/>
        <v>0</v>
      </c>
      <c r="N10" s="930">
        <f t="shared" si="3"/>
        <v>0</v>
      </c>
      <c r="O10" s="931">
        <f t="shared" si="4"/>
        <v>0</v>
      </c>
      <c r="P10" s="1665">
        <f t="shared" si="5"/>
        <v>20</v>
      </c>
      <c r="Q10" s="1620"/>
      <c r="S10" s="1452" t="s">
        <v>160</v>
      </c>
      <c r="U10" s="1452">
        <v>21.709999999999997</v>
      </c>
      <c r="AB10" s="1452">
        <v>21.709999999999997</v>
      </c>
    </row>
    <row r="11" spans="1:28" ht="22.5" customHeight="1" x14ac:dyDescent="0.25">
      <c r="A11" s="1620"/>
      <c r="B11" s="411">
        <v>5</v>
      </c>
      <c r="C11" s="412" t="s">
        <v>13</v>
      </c>
      <c r="D11" s="413">
        <v>3</v>
      </c>
      <c r="E11" s="416"/>
      <c r="F11" s="414"/>
      <c r="G11" s="415"/>
      <c r="H11" s="1666"/>
      <c r="I11" s="414"/>
      <c r="J11" s="416"/>
      <c r="K11" s="485"/>
      <c r="L11" s="930">
        <f t="shared" si="1"/>
        <v>3</v>
      </c>
      <c r="M11" s="930">
        <f t="shared" si="2"/>
        <v>0</v>
      </c>
      <c r="N11" s="930">
        <f t="shared" si="3"/>
        <v>0</v>
      </c>
      <c r="O11" s="931">
        <f t="shared" si="4"/>
        <v>0</v>
      </c>
      <c r="P11" s="1665">
        <f t="shared" si="5"/>
        <v>3</v>
      </c>
      <c r="Q11" s="1620"/>
      <c r="S11" s="1452" t="s">
        <v>11</v>
      </c>
      <c r="T11" s="1452">
        <v>20</v>
      </c>
      <c r="AB11" s="1452">
        <v>20</v>
      </c>
    </row>
    <row r="12" spans="1:28" ht="22.5" customHeight="1" x14ac:dyDescent="0.25">
      <c r="A12" s="1620"/>
      <c r="B12" s="411">
        <v>6</v>
      </c>
      <c r="C12" s="412" t="s">
        <v>161</v>
      </c>
      <c r="D12" s="413">
        <v>1.7999999999999996</v>
      </c>
      <c r="E12" s="416"/>
      <c r="F12" s="414"/>
      <c r="G12" s="415"/>
      <c r="H12" s="1666"/>
      <c r="I12" s="414"/>
      <c r="J12" s="416"/>
      <c r="K12" s="485"/>
      <c r="L12" s="930">
        <f t="shared" si="1"/>
        <v>1.7999999999999996</v>
      </c>
      <c r="M12" s="930">
        <f t="shared" si="2"/>
        <v>0</v>
      </c>
      <c r="N12" s="930">
        <f t="shared" si="3"/>
        <v>0</v>
      </c>
      <c r="O12" s="931">
        <f t="shared" si="4"/>
        <v>0</v>
      </c>
      <c r="P12" s="1665">
        <f t="shared" si="5"/>
        <v>1.7999999999999996</v>
      </c>
      <c r="Q12" s="1620"/>
      <c r="S12" s="1452" t="s">
        <v>13</v>
      </c>
      <c r="T12" s="1452">
        <v>3</v>
      </c>
      <c r="AB12" s="1452">
        <v>3</v>
      </c>
    </row>
    <row r="13" spans="1:28" ht="22.5" customHeight="1" x14ac:dyDescent="0.25">
      <c r="A13" s="1620"/>
      <c r="B13" s="411">
        <v>7</v>
      </c>
      <c r="C13" s="412" t="s">
        <v>16</v>
      </c>
      <c r="D13" s="413"/>
      <c r="E13" s="416">
        <v>15.820000000000013</v>
      </c>
      <c r="F13" s="414"/>
      <c r="G13" s="415"/>
      <c r="H13" s="1666"/>
      <c r="I13" s="414"/>
      <c r="J13" s="416"/>
      <c r="K13" s="485"/>
      <c r="L13" s="930">
        <f t="shared" si="1"/>
        <v>0</v>
      </c>
      <c r="M13" s="930">
        <f t="shared" si="2"/>
        <v>15.820000000000013</v>
      </c>
      <c r="N13" s="930">
        <f t="shared" si="3"/>
        <v>0</v>
      </c>
      <c r="O13" s="931">
        <f t="shared" si="4"/>
        <v>0</v>
      </c>
      <c r="P13" s="1665">
        <f t="shared" si="5"/>
        <v>15.820000000000013</v>
      </c>
      <c r="Q13" s="1620"/>
      <c r="S13" s="1452" t="s">
        <v>161</v>
      </c>
      <c r="T13" s="1452">
        <v>1.7999999999999996</v>
      </c>
      <c r="AB13" s="1452">
        <v>1.7999999999999996</v>
      </c>
    </row>
    <row r="14" spans="1:28" ht="22.5" customHeight="1" x14ac:dyDescent="0.25">
      <c r="A14" s="1620"/>
      <c r="B14" s="411">
        <v>8</v>
      </c>
      <c r="C14" s="412" t="s">
        <v>18</v>
      </c>
      <c r="D14" s="413">
        <v>19.859999999999985</v>
      </c>
      <c r="E14" s="416"/>
      <c r="F14" s="414"/>
      <c r="G14" s="415"/>
      <c r="H14" s="1666"/>
      <c r="I14" s="414"/>
      <c r="J14" s="416"/>
      <c r="K14" s="485"/>
      <c r="L14" s="930">
        <f t="shared" si="1"/>
        <v>19.859999999999985</v>
      </c>
      <c r="M14" s="930">
        <f t="shared" si="2"/>
        <v>0</v>
      </c>
      <c r="N14" s="930">
        <f t="shared" si="3"/>
        <v>0</v>
      </c>
      <c r="O14" s="931">
        <f t="shared" si="4"/>
        <v>0</v>
      </c>
      <c r="P14" s="1665">
        <f t="shared" si="5"/>
        <v>19.859999999999985</v>
      </c>
      <c r="Q14" s="1620"/>
      <c r="S14" s="1452" t="s">
        <v>16</v>
      </c>
      <c r="U14" s="1452">
        <v>15.820000000000013</v>
      </c>
      <c r="AB14" s="1452">
        <v>15.820000000000013</v>
      </c>
    </row>
    <row r="15" spans="1:28" ht="22.5" customHeight="1" x14ac:dyDescent="0.25">
      <c r="A15" s="1662"/>
      <c r="B15" s="411">
        <v>9</v>
      </c>
      <c r="C15" s="913" t="s">
        <v>20</v>
      </c>
      <c r="D15" s="1652">
        <v>6.4200000000000008</v>
      </c>
      <c r="E15" s="1653"/>
      <c r="F15" s="1667"/>
      <c r="G15" s="1668"/>
      <c r="H15" s="1669"/>
      <c r="I15" s="1667"/>
      <c r="J15" s="1653"/>
      <c r="K15" s="1670"/>
      <c r="L15" s="930">
        <f t="shared" si="1"/>
        <v>6.4200000000000008</v>
      </c>
      <c r="M15" s="930">
        <f t="shared" si="2"/>
        <v>0</v>
      </c>
      <c r="N15" s="930">
        <f t="shared" si="3"/>
        <v>0</v>
      </c>
      <c r="O15" s="931">
        <f t="shared" si="4"/>
        <v>0</v>
      </c>
      <c r="P15" s="1665">
        <f t="shared" si="5"/>
        <v>6.4200000000000008</v>
      </c>
      <c r="Q15" s="1662"/>
      <c r="S15" s="1452" t="s">
        <v>18</v>
      </c>
      <c r="T15" s="1452">
        <v>19.859999999999985</v>
      </c>
      <c r="AB15" s="1452">
        <v>19.859999999999985</v>
      </c>
    </row>
    <row r="16" spans="1:28" ht="22.5" customHeight="1" x14ac:dyDescent="0.25">
      <c r="A16" s="1620"/>
      <c r="B16" s="411">
        <v>10</v>
      </c>
      <c r="C16" s="412" t="s">
        <v>22</v>
      </c>
      <c r="D16" s="413">
        <v>2.9</v>
      </c>
      <c r="E16" s="416"/>
      <c r="F16" s="414"/>
      <c r="G16" s="415"/>
      <c r="H16" s="1666"/>
      <c r="I16" s="414"/>
      <c r="J16" s="416"/>
      <c r="K16" s="485"/>
      <c r="L16" s="930">
        <f t="shared" si="1"/>
        <v>2.9</v>
      </c>
      <c r="M16" s="930">
        <f t="shared" si="2"/>
        <v>0</v>
      </c>
      <c r="N16" s="930">
        <f t="shared" si="3"/>
        <v>0</v>
      </c>
      <c r="O16" s="931">
        <f t="shared" si="4"/>
        <v>0</v>
      </c>
      <c r="P16" s="1665">
        <f t="shared" si="5"/>
        <v>2.9</v>
      </c>
      <c r="Q16" s="1620"/>
      <c r="S16" s="1452" t="s">
        <v>20</v>
      </c>
      <c r="T16" s="1452">
        <v>6.4200000000000008</v>
      </c>
      <c r="AB16" s="1452">
        <v>6.4200000000000008</v>
      </c>
    </row>
    <row r="17" spans="1:28" ht="22.5" customHeight="1" x14ac:dyDescent="0.25">
      <c r="A17" s="1620"/>
      <c r="B17" s="411">
        <v>11</v>
      </c>
      <c r="C17" s="412" t="s">
        <v>24</v>
      </c>
      <c r="D17" s="413">
        <v>185.1</v>
      </c>
      <c r="E17" s="416"/>
      <c r="F17" s="414"/>
      <c r="G17" s="415"/>
      <c r="H17" s="1666"/>
      <c r="I17" s="414"/>
      <c r="J17" s="416"/>
      <c r="K17" s="485"/>
      <c r="L17" s="930">
        <f t="shared" si="1"/>
        <v>185.1</v>
      </c>
      <c r="M17" s="930">
        <f t="shared" si="2"/>
        <v>0</v>
      </c>
      <c r="N17" s="930">
        <f t="shared" si="3"/>
        <v>0</v>
      </c>
      <c r="O17" s="931">
        <f t="shared" si="4"/>
        <v>0</v>
      </c>
      <c r="P17" s="1665">
        <f t="shared" si="5"/>
        <v>185.1</v>
      </c>
      <c r="Q17" s="1620"/>
      <c r="S17" s="1452" t="s">
        <v>22</v>
      </c>
      <c r="T17" s="1452">
        <v>2.9</v>
      </c>
      <c r="AB17" s="1452">
        <v>2.9</v>
      </c>
    </row>
    <row r="18" spans="1:28" ht="22.5" customHeight="1" x14ac:dyDescent="0.25">
      <c r="A18" s="1620"/>
      <c r="B18" s="411">
        <v>12</v>
      </c>
      <c r="C18" s="412" t="s">
        <v>26</v>
      </c>
      <c r="D18" s="413"/>
      <c r="E18" s="416"/>
      <c r="F18" s="414"/>
      <c r="G18" s="415"/>
      <c r="H18" s="1666">
        <v>0.6</v>
      </c>
      <c r="I18" s="414"/>
      <c r="J18" s="416"/>
      <c r="K18" s="485"/>
      <c r="L18" s="930">
        <f t="shared" si="1"/>
        <v>0.6</v>
      </c>
      <c r="M18" s="930">
        <f t="shared" si="2"/>
        <v>0</v>
      </c>
      <c r="N18" s="930">
        <f t="shared" si="3"/>
        <v>0</v>
      </c>
      <c r="O18" s="931">
        <f t="shared" si="4"/>
        <v>0</v>
      </c>
      <c r="P18" s="1665">
        <f t="shared" si="5"/>
        <v>0.6</v>
      </c>
      <c r="Q18" s="1620"/>
      <c r="S18" s="1452" t="s">
        <v>24</v>
      </c>
      <c r="T18" s="1452">
        <v>185.1</v>
      </c>
      <c r="AB18" s="1452">
        <v>185.1</v>
      </c>
    </row>
    <row r="19" spans="1:28" ht="22.5" customHeight="1" x14ac:dyDescent="0.25">
      <c r="A19" s="1620"/>
      <c r="B19" s="411">
        <v>13</v>
      </c>
      <c r="C19" s="412" t="s">
        <v>1956</v>
      </c>
      <c r="D19" s="413"/>
      <c r="E19" s="416"/>
      <c r="F19" s="414">
        <v>1.2</v>
      </c>
      <c r="G19" s="415"/>
      <c r="H19" s="1666"/>
      <c r="I19" s="414"/>
      <c r="J19" s="416"/>
      <c r="K19" s="485"/>
      <c r="L19" s="930">
        <f t="shared" si="1"/>
        <v>0</v>
      </c>
      <c r="M19" s="930">
        <f t="shared" si="2"/>
        <v>0</v>
      </c>
      <c r="N19" s="930">
        <f t="shared" si="3"/>
        <v>1.2</v>
      </c>
      <c r="O19" s="931">
        <f t="shared" si="4"/>
        <v>0</v>
      </c>
      <c r="P19" s="1665">
        <f t="shared" si="5"/>
        <v>1.2</v>
      </c>
      <c r="Q19" s="1620"/>
      <c r="S19" s="1452" t="s">
        <v>26</v>
      </c>
      <c r="X19" s="1452">
        <v>0.6</v>
      </c>
      <c r="AB19" s="1452">
        <v>0.6</v>
      </c>
    </row>
    <row r="20" spans="1:28" ht="22.5" customHeight="1" x14ac:dyDescent="0.25">
      <c r="A20" s="1620"/>
      <c r="B20" s="411">
        <v>14</v>
      </c>
      <c r="C20" s="412" t="s">
        <v>28</v>
      </c>
      <c r="D20" s="1666">
        <v>219.99999999999991</v>
      </c>
      <c r="E20" s="416"/>
      <c r="F20" s="414"/>
      <c r="G20" s="415"/>
      <c r="H20" s="1666"/>
      <c r="I20" s="414"/>
      <c r="J20" s="416"/>
      <c r="K20" s="485"/>
      <c r="L20" s="930">
        <f t="shared" si="1"/>
        <v>219.99999999999991</v>
      </c>
      <c r="M20" s="930">
        <f t="shared" si="2"/>
        <v>0</v>
      </c>
      <c r="N20" s="930">
        <f t="shared" si="3"/>
        <v>0</v>
      </c>
      <c r="O20" s="931">
        <f t="shared" si="4"/>
        <v>0</v>
      </c>
      <c r="P20" s="1665">
        <f t="shared" si="5"/>
        <v>219.99999999999991</v>
      </c>
      <c r="Q20" s="1620"/>
      <c r="S20" s="1452" t="s">
        <v>1956</v>
      </c>
      <c r="V20" s="1452">
        <v>1.2</v>
      </c>
      <c r="AB20" s="1452">
        <v>1.2</v>
      </c>
    </row>
    <row r="21" spans="1:28" ht="22.5" customHeight="1" x14ac:dyDescent="0.25">
      <c r="A21" s="1620"/>
      <c r="B21" s="411">
        <v>15</v>
      </c>
      <c r="C21" s="412" t="s">
        <v>30</v>
      </c>
      <c r="D21" s="413">
        <v>1.6499999999999997</v>
      </c>
      <c r="E21" s="416"/>
      <c r="F21" s="414"/>
      <c r="G21" s="415"/>
      <c r="H21" s="1666"/>
      <c r="I21" s="414"/>
      <c r="J21" s="416"/>
      <c r="K21" s="485"/>
      <c r="L21" s="930">
        <f t="shared" si="1"/>
        <v>1.6499999999999997</v>
      </c>
      <c r="M21" s="930">
        <f t="shared" si="2"/>
        <v>0</v>
      </c>
      <c r="N21" s="930">
        <f t="shared" si="3"/>
        <v>0</v>
      </c>
      <c r="O21" s="931">
        <f t="shared" si="4"/>
        <v>0</v>
      </c>
      <c r="P21" s="1665">
        <f t="shared" si="5"/>
        <v>1.6499999999999997</v>
      </c>
      <c r="Q21" s="1620"/>
      <c r="S21" s="1452" t="s">
        <v>28</v>
      </c>
      <c r="T21" s="1452">
        <v>219.99999999999991</v>
      </c>
      <c r="AB21" s="1452">
        <v>219.99999999999991</v>
      </c>
    </row>
    <row r="22" spans="1:28" ht="22.5" customHeight="1" x14ac:dyDescent="0.25">
      <c r="A22" s="1620"/>
      <c r="B22" s="411">
        <v>16</v>
      </c>
      <c r="C22" s="412" t="s">
        <v>32</v>
      </c>
      <c r="D22" s="413">
        <v>1.67</v>
      </c>
      <c r="E22" s="416">
        <v>19.849999999999998</v>
      </c>
      <c r="F22" s="414"/>
      <c r="G22" s="415"/>
      <c r="H22" s="1666"/>
      <c r="I22" s="414"/>
      <c r="J22" s="416"/>
      <c r="K22" s="485"/>
      <c r="L22" s="930">
        <f t="shared" si="1"/>
        <v>1.67</v>
      </c>
      <c r="M22" s="930">
        <f t="shared" si="2"/>
        <v>19.849999999999998</v>
      </c>
      <c r="N22" s="930">
        <f t="shared" si="3"/>
        <v>0</v>
      </c>
      <c r="O22" s="931">
        <f t="shared" si="4"/>
        <v>0</v>
      </c>
      <c r="P22" s="1665">
        <f t="shared" si="5"/>
        <v>21.519999999999996</v>
      </c>
      <c r="Q22" s="1620"/>
      <c r="S22" s="1452" t="s">
        <v>30</v>
      </c>
      <c r="T22" s="1452">
        <v>1.6499999999999997</v>
      </c>
      <c r="AB22" s="1452">
        <v>1.6499999999999997</v>
      </c>
    </row>
    <row r="23" spans="1:28" ht="22.5" customHeight="1" x14ac:dyDescent="0.25">
      <c r="A23" s="1620"/>
      <c r="B23" s="411">
        <v>17</v>
      </c>
      <c r="C23" s="412" t="s">
        <v>34</v>
      </c>
      <c r="D23" s="413">
        <v>0.59199999999999975</v>
      </c>
      <c r="E23" s="416"/>
      <c r="F23" s="414"/>
      <c r="G23" s="415"/>
      <c r="H23" s="1666"/>
      <c r="I23" s="414"/>
      <c r="J23" s="416"/>
      <c r="K23" s="485"/>
      <c r="L23" s="930">
        <f t="shared" si="1"/>
        <v>0.59199999999999975</v>
      </c>
      <c r="M23" s="930">
        <f t="shared" si="2"/>
        <v>0</v>
      </c>
      <c r="N23" s="930">
        <f t="shared" si="3"/>
        <v>0</v>
      </c>
      <c r="O23" s="931">
        <f t="shared" si="4"/>
        <v>0</v>
      </c>
      <c r="P23" s="1665">
        <f t="shared" si="5"/>
        <v>0.59199999999999975</v>
      </c>
      <c r="Q23" s="1620"/>
      <c r="S23" s="1452" t="s">
        <v>32</v>
      </c>
      <c r="T23" s="1452">
        <v>1.67</v>
      </c>
      <c r="U23" s="1452">
        <v>19.849999999999998</v>
      </c>
      <c r="AB23" s="1452">
        <v>21.519999999999996</v>
      </c>
    </row>
    <row r="24" spans="1:28" ht="22.5" customHeight="1" x14ac:dyDescent="0.25">
      <c r="A24" s="1620"/>
      <c r="B24" s="411">
        <v>18</v>
      </c>
      <c r="C24" s="412" t="s">
        <v>36</v>
      </c>
      <c r="D24" s="413">
        <v>4.1549999999999976</v>
      </c>
      <c r="E24" s="416"/>
      <c r="F24" s="414"/>
      <c r="G24" s="415"/>
      <c r="H24" s="1666"/>
      <c r="I24" s="414"/>
      <c r="J24" s="416"/>
      <c r="K24" s="485"/>
      <c r="L24" s="930">
        <f t="shared" si="1"/>
        <v>4.1549999999999976</v>
      </c>
      <c r="M24" s="930">
        <f t="shared" si="2"/>
        <v>0</v>
      </c>
      <c r="N24" s="930">
        <f t="shared" si="3"/>
        <v>0</v>
      </c>
      <c r="O24" s="931">
        <f t="shared" si="4"/>
        <v>0</v>
      </c>
      <c r="P24" s="1665">
        <f t="shared" si="5"/>
        <v>4.1549999999999976</v>
      </c>
      <c r="Q24" s="1620"/>
      <c r="S24" s="1452" t="s">
        <v>34</v>
      </c>
      <c r="T24" s="1452">
        <v>0.59199999999999975</v>
      </c>
      <c r="AB24" s="1452">
        <v>0.59199999999999975</v>
      </c>
    </row>
    <row r="25" spans="1:28" ht="22.5" customHeight="1" x14ac:dyDescent="0.25">
      <c r="A25" s="1620"/>
      <c r="B25" s="411">
        <v>19</v>
      </c>
      <c r="C25" s="412" t="s">
        <v>38</v>
      </c>
      <c r="D25" s="413">
        <v>0.21999999999999992</v>
      </c>
      <c r="E25" s="416">
        <v>38.399999999999991</v>
      </c>
      <c r="F25" s="414"/>
      <c r="G25" s="415"/>
      <c r="H25" s="1666"/>
      <c r="I25" s="414"/>
      <c r="J25" s="416"/>
      <c r="K25" s="485"/>
      <c r="L25" s="930">
        <f t="shared" si="1"/>
        <v>0.21999999999999992</v>
      </c>
      <c r="M25" s="930">
        <f t="shared" si="2"/>
        <v>38.399999999999991</v>
      </c>
      <c r="N25" s="930">
        <f t="shared" si="3"/>
        <v>0</v>
      </c>
      <c r="O25" s="931">
        <f t="shared" si="4"/>
        <v>0</v>
      </c>
      <c r="P25" s="1665">
        <f t="shared" si="5"/>
        <v>38.61999999999999</v>
      </c>
      <c r="Q25" s="1620"/>
      <c r="S25" s="1452" t="s">
        <v>36</v>
      </c>
      <c r="T25" s="1452">
        <v>4.1549999999999976</v>
      </c>
      <c r="AB25" s="1452">
        <v>4.1549999999999976</v>
      </c>
    </row>
    <row r="26" spans="1:28" ht="22.5" customHeight="1" x14ac:dyDescent="0.25">
      <c r="A26" s="1620"/>
      <c r="B26" s="411">
        <v>20</v>
      </c>
      <c r="C26" s="412" t="s">
        <v>40</v>
      </c>
      <c r="D26" s="413">
        <v>22.030000000000012</v>
      </c>
      <c r="E26" s="416">
        <v>29.800000000000047</v>
      </c>
      <c r="F26" s="414"/>
      <c r="G26" s="415"/>
      <c r="H26" s="1666">
        <v>5.3389999999999986</v>
      </c>
      <c r="I26" s="414">
        <v>116.12900000000015</v>
      </c>
      <c r="J26" s="416"/>
      <c r="K26" s="485"/>
      <c r="L26" s="930">
        <f t="shared" si="1"/>
        <v>27.36900000000001</v>
      </c>
      <c r="M26" s="930">
        <f t="shared" si="2"/>
        <v>145.9290000000002</v>
      </c>
      <c r="N26" s="930">
        <f t="shared" si="3"/>
        <v>0</v>
      </c>
      <c r="O26" s="931">
        <f t="shared" si="4"/>
        <v>0</v>
      </c>
      <c r="P26" s="1665">
        <f t="shared" si="5"/>
        <v>173.2980000000002</v>
      </c>
      <c r="Q26" s="1620"/>
      <c r="S26" s="1452" t="s">
        <v>38</v>
      </c>
      <c r="T26" s="1452">
        <v>0.21999999999999992</v>
      </c>
      <c r="U26" s="1452">
        <v>38.399999999999991</v>
      </c>
      <c r="AB26" s="1452">
        <v>38.61999999999999</v>
      </c>
    </row>
    <row r="27" spans="1:28" ht="22.5" customHeight="1" x14ac:dyDescent="0.25">
      <c r="A27" s="1620"/>
      <c r="B27" s="411">
        <v>21</v>
      </c>
      <c r="C27" s="412" t="s">
        <v>42</v>
      </c>
      <c r="D27" s="413">
        <v>4.5</v>
      </c>
      <c r="E27" s="416">
        <v>0.25</v>
      </c>
      <c r="F27" s="414">
        <v>0.27500000000000002</v>
      </c>
      <c r="G27" s="415"/>
      <c r="H27" s="1666"/>
      <c r="I27" s="414"/>
      <c r="J27" s="416"/>
      <c r="K27" s="485"/>
      <c r="L27" s="930">
        <f t="shared" si="1"/>
        <v>4.5</v>
      </c>
      <c r="M27" s="930">
        <f t="shared" si="2"/>
        <v>0.25</v>
      </c>
      <c r="N27" s="930">
        <f t="shared" si="3"/>
        <v>0.27500000000000002</v>
      </c>
      <c r="O27" s="931">
        <f t="shared" si="4"/>
        <v>0</v>
      </c>
      <c r="P27" s="1665">
        <f t="shared" si="5"/>
        <v>5.0250000000000004</v>
      </c>
      <c r="Q27" s="1620"/>
      <c r="S27" s="1452" t="s">
        <v>40</v>
      </c>
      <c r="T27" s="1452">
        <v>22.030000000000012</v>
      </c>
      <c r="U27" s="1452">
        <v>29.800000000000047</v>
      </c>
      <c r="X27" s="1452">
        <v>5.3389999999999986</v>
      </c>
      <c r="Y27" s="1452">
        <v>116.12900000000015</v>
      </c>
      <c r="AB27" s="1452">
        <v>173.2980000000002</v>
      </c>
    </row>
    <row r="28" spans="1:28" ht="22.5" customHeight="1" x14ac:dyDescent="0.25">
      <c r="A28" s="1620"/>
      <c r="B28" s="411">
        <v>22</v>
      </c>
      <c r="C28" s="412" t="s">
        <v>44</v>
      </c>
      <c r="D28" s="413">
        <v>10.456000000000001</v>
      </c>
      <c r="E28" s="416">
        <v>8.0249999999999968</v>
      </c>
      <c r="F28" s="414"/>
      <c r="G28" s="415"/>
      <c r="H28" s="1666"/>
      <c r="I28" s="414"/>
      <c r="J28" s="416"/>
      <c r="K28" s="485"/>
      <c r="L28" s="930">
        <f t="shared" si="1"/>
        <v>10.456000000000001</v>
      </c>
      <c r="M28" s="930">
        <f t="shared" si="2"/>
        <v>8.0249999999999968</v>
      </c>
      <c r="N28" s="930">
        <f t="shared" si="3"/>
        <v>0</v>
      </c>
      <c r="O28" s="931">
        <f t="shared" si="4"/>
        <v>0</v>
      </c>
      <c r="P28" s="1665">
        <f t="shared" si="5"/>
        <v>18.480999999999998</v>
      </c>
      <c r="Q28" s="1620"/>
      <c r="S28" s="1452" t="s">
        <v>42</v>
      </c>
      <c r="T28" s="1452">
        <v>4.5</v>
      </c>
      <c r="U28" s="1452">
        <v>0.25</v>
      </c>
      <c r="V28" s="1452">
        <v>0.27500000000000002</v>
      </c>
      <c r="AB28" s="1452">
        <v>5.0250000000000004</v>
      </c>
    </row>
    <row r="29" spans="1:28" ht="22.5" customHeight="1" x14ac:dyDescent="0.25">
      <c r="A29" s="1620"/>
      <c r="B29" s="411">
        <v>23</v>
      </c>
      <c r="C29" s="412" t="s">
        <v>46</v>
      </c>
      <c r="D29" s="413"/>
      <c r="E29" s="416"/>
      <c r="F29" s="414"/>
      <c r="G29" s="415"/>
      <c r="H29" s="1666">
        <v>0.87</v>
      </c>
      <c r="I29" s="414">
        <v>3.5179999999999993</v>
      </c>
      <c r="J29" s="416">
        <v>0.01</v>
      </c>
      <c r="K29" s="485"/>
      <c r="L29" s="930">
        <f t="shared" si="1"/>
        <v>0.87</v>
      </c>
      <c r="M29" s="930">
        <f t="shared" si="2"/>
        <v>3.5179999999999993</v>
      </c>
      <c r="N29" s="930">
        <f t="shared" si="3"/>
        <v>0.01</v>
      </c>
      <c r="O29" s="931">
        <f t="shared" si="4"/>
        <v>0</v>
      </c>
      <c r="P29" s="1665">
        <f t="shared" si="5"/>
        <v>4.3979999999999988</v>
      </c>
      <c r="Q29" s="1620"/>
      <c r="S29" s="1452" t="s">
        <v>44</v>
      </c>
      <c r="T29" s="1452">
        <v>10.456000000000001</v>
      </c>
      <c r="U29" s="1452">
        <v>8.0249999999999968</v>
      </c>
      <c r="AB29" s="1452">
        <v>18.480999999999998</v>
      </c>
    </row>
    <row r="30" spans="1:28" ht="22.5" customHeight="1" x14ac:dyDescent="0.25">
      <c r="A30" s="1620"/>
      <c r="B30" s="411">
        <v>24</v>
      </c>
      <c r="C30" s="412" t="s">
        <v>48</v>
      </c>
      <c r="D30" s="413">
        <v>13.200000000000005</v>
      </c>
      <c r="E30" s="416"/>
      <c r="F30" s="414"/>
      <c r="G30" s="415"/>
      <c r="H30" s="413"/>
      <c r="I30" s="414"/>
      <c r="J30" s="416"/>
      <c r="K30" s="485"/>
      <c r="L30" s="930">
        <f t="shared" si="1"/>
        <v>13.200000000000005</v>
      </c>
      <c r="M30" s="930">
        <f t="shared" si="2"/>
        <v>0</v>
      </c>
      <c r="N30" s="930">
        <f t="shared" si="3"/>
        <v>0</v>
      </c>
      <c r="O30" s="931">
        <f t="shared" si="4"/>
        <v>0</v>
      </c>
      <c r="P30" s="1665">
        <f t="shared" si="5"/>
        <v>13.200000000000005</v>
      </c>
      <c r="Q30" s="1620"/>
      <c r="S30" s="1452" t="s">
        <v>46</v>
      </c>
      <c r="X30" s="1452">
        <v>0.87</v>
      </c>
      <c r="Y30" s="1452">
        <v>3.5179999999999993</v>
      </c>
      <c r="Z30" s="1452">
        <v>0.01</v>
      </c>
      <c r="AB30" s="1452">
        <v>4.3979999999999988</v>
      </c>
    </row>
    <row r="31" spans="1:28" ht="22.5" customHeight="1" x14ac:dyDescent="0.25">
      <c r="A31" s="1620"/>
      <c r="B31" s="411">
        <v>25</v>
      </c>
      <c r="C31" s="412" t="s">
        <v>50</v>
      </c>
      <c r="D31" s="1671">
        <v>21.329999999999991</v>
      </c>
      <c r="E31" s="416">
        <v>4.8500000000000005</v>
      </c>
      <c r="F31" s="1672"/>
      <c r="G31" s="1673"/>
      <c r="H31" s="1671"/>
      <c r="I31" s="1672"/>
      <c r="J31" s="416"/>
      <c r="K31" s="485"/>
      <c r="L31" s="930">
        <f t="shared" si="1"/>
        <v>21.329999999999991</v>
      </c>
      <c r="M31" s="930">
        <f t="shared" si="2"/>
        <v>4.8500000000000005</v>
      </c>
      <c r="N31" s="930">
        <f t="shared" si="3"/>
        <v>0</v>
      </c>
      <c r="O31" s="931">
        <f t="shared" si="4"/>
        <v>0</v>
      </c>
      <c r="P31" s="1665">
        <f t="shared" si="5"/>
        <v>26.179999999999993</v>
      </c>
      <c r="Q31" s="1620"/>
      <c r="S31" s="1452" t="s">
        <v>48</v>
      </c>
      <c r="T31" s="1452">
        <v>13.200000000000005</v>
      </c>
      <c r="AB31" s="1452">
        <v>13.200000000000005</v>
      </c>
    </row>
    <row r="32" spans="1:28" ht="22.5" customHeight="1" x14ac:dyDescent="0.25">
      <c r="A32" s="1674"/>
      <c r="B32" s="411">
        <v>26</v>
      </c>
      <c r="C32" s="412" t="s">
        <v>52</v>
      </c>
      <c r="D32" s="413">
        <v>2.4660000000000011</v>
      </c>
      <c r="E32" s="416">
        <v>57.381999999999969</v>
      </c>
      <c r="F32" s="414"/>
      <c r="G32" s="415"/>
      <c r="H32" s="413"/>
      <c r="I32" s="414"/>
      <c r="J32" s="416"/>
      <c r="K32" s="485"/>
      <c r="L32" s="930">
        <f t="shared" si="1"/>
        <v>2.4660000000000011</v>
      </c>
      <c r="M32" s="930">
        <f t="shared" si="2"/>
        <v>57.381999999999969</v>
      </c>
      <c r="N32" s="930">
        <f t="shared" si="3"/>
        <v>0</v>
      </c>
      <c r="O32" s="931">
        <f t="shared" si="4"/>
        <v>0</v>
      </c>
      <c r="P32" s="1665">
        <f t="shared" si="5"/>
        <v>59.847999999999971</v>
      </c>
      <c r="Q32" s="1674"/>
      <c r="S32" s="1452" t="s">
        <v>50</v>
      </c>
      <c r="T32" s="1452">
        <v>21.329999999999991</v>
      </c>
      <c r="U32" s="1452">
        <v>4.8500000000000005</v>
      </c>
      <c r="AB32" s="1452">
        <v>26.179999999999993</v>
      </c>
    </row>
    <row r="33" spans="1:31" ht="22.5" customHeight="1" x14ac:dyDescent="0.25">
      <c r="A33" s="1620"/>
      <c r="B33" s="411">
        <v>27</v>
      </c>
      <c r="C33" s="412" t="s">
        <v>54</v>
      </c>
      <c r="D33" s="413">
        <v>5.0399999999999965</v>
      </c>
      <c r="E33" s="416">
        <v>3.4499999999999971</v>
      </c>
      <c r="F33" s="414"/>
      <c r="G33" s="415"/>
      <c r="H33" s="413"/>
      <c r="I33" s="414"/>
      <c r="J33" s="416"/>
      <c r="K33" s="485"/>
      <c r="L33" s="930">
        <f t="shared" si="1"/>
        <v>5.0399999999999965</v>
      </c>
      <c r="M33" s="930">
        <f t="shared" si="2"/>
        <v>3.4499999999999971</v>
      </c>
      <c r="N33" s="930">
        <f t="shared" si="3"/>
        <v>0</v>
      </c>
      <c r="O33" s="931">
        <f t="shared" si="4"/>
        <v>0</v>
      </c>
      <c r="P33" s="1665">
        <f t="shared" si="5"/>
        <v>8.4899999999999931</v>
      </c>
      <c r="Q33" s="1620"/>
      <c r="S33" s="1452" t="s">
        <v>52</v>
      </c>
      <c r="T33" s="1452">
        <v>2.4660000000000011</v>
      </c>
      <c r="U33" s="1452">
        <v>57.381999999999969</v>
      </c>
      <c r="AB33" s="1452">
        <v>59.847999999999971</v>
      </c>
      <c r="AE33" s="1589"/>
    </row>
    <row r="34" spans="1:31" ht="22.5" customHeight="1" x14ac:dyDescent="0.25">
      <c r="A34" s="1620"/>
      <c r="B34" s="411">
        <v>28</v>
      </c>
      <c r="C34" s="412" t="s">
        <v>56</v>
      </c>
      <c r="D34" s="413">
        <v>1008.3600000000007</v>
      </c>
      <c r="E34" s="416">
        <v>18.679999999999989</v>
      </c>
      <c r="F34" s="414"/>
      <c r="G34" s="415"/>
      <c r="H34" s="413"/>
      <c r="I34" s="414"/>
      <c r="J34" s="416"/>
      <c r="K34" s="485"/>
      <c r="L34" s="930">
        <f t="shared" si="1"/>
        <v>1008.3600000000007</v>
      </c>
      <c r="M34" s="930">
        <f t="shared" si="2"/>
        <v>18.679999999999989</v>
      </c>
      <c r="N34" s="930">
        <f t="shared" si="3"/>
        <v>0</v>
      </c>
      <c r="O34" s="931">
        <f t="shared" si="4"/>
        <v>0</v>
      </c>
      <c r="P34" s="1665">
        <f t="shared" si="5"/>
        <v>1027.0400000000006</v>
      </c>
      <c r="Q34" s="1620"/>
      <c r="S34" s="1452" t="s">
        <v>54</v>
      </c>
      <c r="T34" s="1452">
        <v>5.0399999999999965</v>
      </c>
      <c r="U34" s="1452">
        <v>3.4499999999999971</v>
      </c>
      <c r="AB34" s="1452">
        <v>8.4899999999999931</v>
      </c>
    </row>
    <row r="35" spans="1:31" ht="22.5" customHeight="1" x14ac:dyDescent="0.25">
      <c r="A35" s="1620"/>
      <c r="B35" s="411">
        <v>29</v>
      </c>
      <c r="C35" s="412" t="s">
        <v>58</v>
      </c>
      <c r="D35" s="413">
        <v>178.62000000000006</v>
      </c>
      <c r="E35" s="416">
        <v>62.520000000000017</v>
      </c>
      <c r="F35" s="414"/>
      <c r="G35" s="415"/>
      <c r="H35" s="413"/>
      <c r="I35" s="414"/>
      <c r="J35" s="416"/>
      <c r="K35" s="485"/>
      <c r="L35" s="930">
        <f t="shared" si="1"/>
        <v>178.62000000000006</v>
      </c>
      <c r="M35" s="930">
        <f t="shared" si="2"/>
        <v>62.520000000000017</v>
      </c>
      <c r="N35" s="930">
        <f t="shared" si="3"/>
        <v>0</v>
      </c>
      <c r="O35" s="931">
        <f t="shared" si="4"/>
        <v>0</v>
      </c>
      <c r="P35" s="1665">
        <f t="shared" si="5"/>
        <v>241.14000000000007</v>
      </c>
      <c r="Q35" s="1620"/>
      <c r="S35" s="1452" t="s">
        <v>56</v>
      </c>
      <c r="T35" s="1452">
        <v>1008.3600000000007</v>
      </c>
      <c r="U35" s="1452">
        <v>18.679999999999989</v>
      </c>
      <c r="AB35" s="1452">
        <v>1027.0400000000006</v>
      </c>
    </row>
    <row r="36" spans="1:31" ht="22.5" customHeight="1" x14ac:dyDescent="0.25">
      <c r="A36" s="1620"/>
      <c r="B36" s="411">
        <v>30</v>
      </c>
      <c r="C36" s="412" t="s">
        <v>60</v>
      </c>
      <c r="D36" s="413">
        <v>35.70000000000001</v>
      </c>
      <c r="E36" s="416">
        <v>22.928000000000008</v>
      </c>
      <c r="F36" s="414"/>
      <c r="G36" s="415"/>
      <c r="H36" s="413"/>
      <c r="I36" s="414"/>
      <c r="J36" s="416"/>
      <c r="K36" s="485"/>
      <c r="L36" s="930">
        <f t="shared" si="1"/>
        <v>35.70000000000001</v>
      </c>
      <c r="M36" s="930">
        <f t="shared" si="2"/>
        <v>22.928000000000008</v>
      </c>
      <c r="N36" s="930">
        <f t="shared" si="3"/>
        <v>0</v>
      </c>
      <c r="O36" s="931">
        <f t="shared" si="4"/>
        <v>0</v>
      </c>
      <c r="P36" s="1665">
        <f t="shared" si="5"/>
        <v>58.628000000000014</v>
      </c>
      <c r="Q36" s="1620"/>
      <c r="S36" s="1452" t="s">
        <v>58</v>
      </c>
      <c r="T36" s="1452">
        <v>178.62000000000006</v>
      </c>
      <c r="U36" s="1452">
        <v>62.520000000000017</v>
      </c>
      <c r="AB36" s="1452">
        <v>241.14000000000007</v>
      </c>
    </row>
    <row r="37" spans="1:31" ht="22.5" customHeight="1" x14ac:dyDescent="0.25">
      <c r="A37" s="1620"/>
      <c r="B37" s="411">
        <v>31</v>
      </c>
      <c r="C37" s="412" t="s">
        <v>62</v>
      </c>
      <c r="D37" s="413">
        <v>0.6000000000000002</v>
      </c>
      <c r="E37" s="416"/>
      <c r="F37" s="414"/>
      <c r="G37" s="415"/>
      <c r="H37" s="413"/>
      <c r="I37" s="414"/>
      <c r="J37" s="416"/>
      <c r="K37" s="485"/>
      <c r="L37" s="930">
        <f t="shared" si="1"/>
        <v>0.6000000000000002</v>
      </c>
      <c r="M37" s="930">
        <f t="shared" si="2"/>
        <v>0</v>
      </c>
      <c r="N37" s="930">
        <f t="shared" si="3"/>
        <v>0</v>
      </c>
      <c r="O37" s="931">
        <f t="shared" si="4"/>
        <v>0</v>
      </c>
      <c r="P37" s="1665">
        <f t="shared" si="5"/>
        <v>0.6000000000000002</v>
      </c>
      <c r="Q37" s="1620"/>
      <c r="S37" s="1452" t="s">
        <v>60</v>
      </c>
      <c r="T37" s="1452">
        <v>35.70000000000001</v>
      </c>
      <c r="U37" s="1452">
        <v>22.928000000000008</v>
      </c>
      <c r="AB37" s="1452">
        <v>58.628000000000014</v>
      </c>
    </row>
    <row r="38" spans="1:31" ht="22.5" customHeight="1" x14ac:dyDescent="0.25">
      <c r="A38" s="1620"/>
      <c r="B38" s="411">
        <v>32</v>
      </c>
      <c r="C38" s="412" t="s">
        <v>64</v>
      </c>
      <c r="D38" s="413">
        <v>5</v>
      </c>
      <c r="E38" s="416"/>
      <c r="F38" s="414"/>
      <c r="G38" s="415"/>
      <c r="H38" s="413"/>
      <c r="I38" s="414"/>
      <c r="J38" s="416"/>
      <c r="K38" s="485"/>
      <c r="L38" s="930">
        <f t="shared" si="1"/>
        <v>5</v>
      </c>
      <c r="M38" s="930">
        <f t="shared" si="2"/>
        <v>0</v>
      </c>
      <c r="N38" s="930">
        <f t="shared" si="3"/>
        <v>0</v>
      </c>
      <c r="O38" s="931">
        <f t="shared" si="4"/>
        <v>0</v>
      </c>
      <c r="P38" s="1665">
        <f t="shared" si="5"/>
        <v>5</v>
      </c>
      <c r="Q38" s="1620"/>
      <c r="S38" s="1452" t="s">
        <v>62</v>
      </c>
      <c r="T38" s="1452">
        <v>0.6000000000000002</v>
      </c>
      <c r="AB38" s="1452">
        <v>0.6000000000000002</v>
      </c>
    </row>
    <row r="39" spans="1:31" ht="22.5" customHeight="1" x14ac:dyDescent="0.25">
      <c r="A39" s="1620"/>
      <c r="B39" s="411">
        <v>33</v>
      </c>
      <c r="C39" s="412" t="s">
        <v>66</v>
      </c>
      <c r="D39" s="413">
        <v>72.885999999999953</v>
      </c>
      <c r="E39" s="416"/>
      <c r="F39" s="414"/>
      <c r="G39" s="415"/>
      <c r="H39" s="413"/>
      <c r="I39" s="414"/>
      <c r="J39" s="416"/>
      <c r="K39" s="485"/>
      <c r="L39" s="930">
        <f t="shared" si="1"/>
        <v>72.885999999999953</v>
      </c>
      <c r="M39" s="930">
        <f t="shared" si="2"/>
        <v>0</v>
      </c>
      <c r="N39" s="930">
        <f t="shared" si="3"/>
        <v>0</v>
      </c>
      <c r="O39" s="931">
        <f t="shared" si="4"/>
        <v>0</v>
      </c>
      <c r="P39" s="1665">
        <f t="shared" si="5"/>
        <v>72.885999999999953</v>
      </c>
      <c r="Q39" s="1620"/>
      <c r="S39" s="1452" t="s">
        <v>64</v>
      </c>
      <c r="T39" s="1452">
        <v>5</v>
      </c>
      <c r="AB39" s="1452">
        <v>5</v>
      </c>
    </row>
    <row r="40" spans="1:31" ht="22.5" customHeight="1" x14ac:dyDescent="0.25">
      <c r="A40" s="1620"/>
      <c r="B40" s="411">
        <v>34</v>
      </c>
      <c r="C40" s="412" t="s">
        <v>68</v>
      </c>
      <c r="D40" s="413">
        <v>192.44999999999993</v>
      </c>
      <c r="E40" s="416">
        <v>15.620000000000001</v>
      </c>
      <c r="F40" s="414"/>
      <c r="G40" s="415"/>
      <c r="H40" s="413"/>
      <c r="I40" s="414"/>
      <c r="J40" s="416"/>
      <c r="K40" s="485"/>
      <c r="L40" s="930">
        <f t="shared" si="1"/>
        <v>192.44999999999993</v>
      </c>
      <c r="M40" s="930">
        <f t="shared" si="2"/>
        <v>15.620000000000001</v>
      </c>
      <c r="N40" s="930">
        <f t="shared" si="3"/>
        <v>0</v>
      </c>
      <c r="O40" s="931">
        <f t="shared" si="4"/>
        <v>0</v>
      </c>
      <c r="P40" s="1665">
        <f t="shared" si="5"/>
        <v>208.06999999999994</v>
      </c>
      <c r="Q40" s="1620"/>
      <c r="S40" s="1452" t="s">
        <v>66</v>
      </c>
      <c r="T40" s="1452">
        <v>72.885999999999953</v>
      </c>
      <c r="AB40" s="1452">
        <v>72.885999999999953</v>
      </c>
    </row>
    <row r="41" spans="1:31" ht="22.5" customHeight="1" x14ac:dyDescent="0.25">
      <c r="A41" s="1620"/>
      <c r="B41" s="411">
        <v>35</v>
      </c>
      <c r="C41" s="412" t="s">
        <v>70</v>
      </c>
      <c r="D41" s="413">
        <v>20</v>
      </c>
      <c r="E41" s="416"/>
      <c r="F41" s="414"/>
      <c r="G41" s="415"/>
      <c r="H41" s="413"/>
      <c r="I41" s="414"/>
      <c r="J41" s="416"/>
      <c r="K41" s="485"/>
      <c r="L41" s="930">
        <f t="shared" si="1"/>
        <v>20</v>
      </c>
      <c r="M41" s="930">
        <f t="shared" si="2"/>
        <v>0</v>
      </c>
      <c r="N41" s="930">
        <f t="shared" si="3"/>
        <v>0</v>
      </c>
      <c r="O41" s="931">
        <f t="shared" si="4"/>
        <v>0</v>
      </c>
      <c r="P41" s="1665">
        <f t="shared" si="5"/>
        <v>20</v>
      </c>
      <c r="Q41" s="1620"/>
      <c r="S41" s="1452" t="s">
        <v>68</v>
      </c>
      <c r="T41" s="1452">
        <v>192.44999999999993</v>
      </c>
      <c r="U41" s="1452">
        <v>15.620000000000001</v>
      </c>
      <c r="AB41" s="1452">
        <v>208.06999999999994</v>
      </c>
    </row>
    <row r="42" spans="1:31" ht="22.5" customHeight="1" x14ac:dyDescent="0.25">
      <c r="A42" s="1620"/>
      <c r="B42" s="411">
        <v>36</v>
      </c>
      <c r="C42" s="412" t="s">
        <v>72</v>
      </c>
      <c r="D42" s="413">
        <v>116.29999999999998</v>
      </c>
      <c r="E42" s="416"/>
      <c r="F42" s="414"/>
      <c r="G42" s="415"/>
      <c r="H42" s="413"/>
      <c r="I42" s="414"/>
      <c r="J42" s="416"/>
      <c r="K42" s="485"/>
      <c r="L42" s="930">
        <f t="shared" si="1"/>
        <v>116.29999999999998</v>
      </c>
      <c r="M42" s="930">
        <f t="shared" si="2"/>
        <v>0</v>
      </c>
      <c r="N42" s="930">
        <f t="shared" si="3"/>
        <v>0</v>
      </c>
      <c r="O42" s="931">
        <f t="shared" si="4"/>
        <v>0</v>
      </c>
      <c r="P42" s="1665">
        <f t="shared" si="5"/>
        <v>116.29999999999998</v>
      </c>
      <c r="Q42" s="1620"/>
      <c r="S42" s="1452" t="s">
        <v>70</v>
      </c>
      <c r="T42" s="1452">
        <v>20</v>
      </c>
      <c r="AB42" s="1452">
        <v>20</v>
      </c>
    </row>
    <row r="43" spans="1:31" ht="22.5" customHeight="1" x14ac:dyDescent="0.25">
      <c r="A43" s="1620"/>
      <c r="B43" s="411">
        <v>37</v>
      </c>
      <c r="C43" s="412" t="s">
        <v>74</v>
      </c>
      <c r="D43" s="484">
        <v>20.861999999999995</v>
      </c>
      <c r="E43" s="416"/>
      <c r="F43" s="414"/>
      <c r="G43" s="415"/>
      <c r="H43" s="484"/>
      <c r="I43" s="416"/>
      <c r="J43" s="416"/>
      <c r="K43" s="485"/>
      <c r="L43" s="930">
        <f t="shared" si="1"/>
        <v>20.861999999999995</v>
      </c>
      <c r="M43" s="930">
        <f t="shared" si="2"/>
        <v>0</v>
      </c>
      <c r="N43" s="930">
        <f t="shared" si="3"/>
        <v>0</v>
      </c>
      <c r="O43" s="931">
        <f t="shared" si="4"/>
        <v>0</v>
      </c>
      <c r="P43" s="1665">
        <f t="shared" si="5"/>
        <v>20.861999999999995</v>
      </c>
      <c r="Q43" s="1620"/>
      <c r="S43" s="1452" t="s">
        <v>72</v>
      </c>
      <c r="T43" s="1452">
        <v>116.29999999999998</v>
      </c>
      <c r="AB43" s="1452">
        <v>116.29999999999998</v>
      </c>
    </row>
    <row r="44" spans="1:31" ht="22.5" customHeight="1" x14ac:dyDescent="0.25">
      <c r="A44" s="1620"/>
      <c r="B44" s="411">
        <v>38</v>
      </c>
      <c r="C44" s="412" t="s">
        <v>76</v>
      </c>
      <c r="D44" s="1675">
        <v>456</v>
      </c>
      <c r="E44" s="416"/>
      <c r="F44" s="1676"/>
      <c r="G44" s="1677"/>
      <c r="H44" s="1675"/>
      <c r="I44" s="1676"/>
      <c r="J44" s="416"/>
      <c r="K44" s="485"/>
      <c r="L44" s="930">
        <f t="shared" si="1"/>
        <v>456</v>
      </c>
      <c r="M44" s="930">
        <f t="shared" si="2"/>
        <v>0</v>
      </c>
      <c r="N44" s="930">
        <f t="shared" si="3"/>
        <v>0</v>
      </c>
      <c r="O44" s="931">
        <f t="shared" si="4"/>
        <v>0</v>
      </c>
      <c r="P44" s="1665">
        <f t="shared" si="5"/>
        <v>456</v>
      </c>
      <c r="Q44" s="1620"/>
      <c r="S44" s="1452" t="s">
        <v>74</v>
      </c>
      <c r="T44" s="1452">
        <v>20.861999999999995</v>
      </c>
      <c r="AB44" s="1452">
        <v>20.861999999999995</v>
      </c>
    </row>
    <row r="45" spans="1:31" ht="22.5" customHeight="1" x14ac:dyDescent="0.25">
      <c r="A45" s="1620"/>
      <c r="B45" s="411">
        <v>39</v>
      </c>
      <c r="C45" s="412" t="s">
        <v>78</v>
      </c>
      <c r="D45" s="1675">
        <v>96.759999999999991</v>
      </c>
      <c r="E45" s="416"/>
      <c r="F45" s="1676"/>
      <c r="G45" s="1677"/>
      <c r="H45" s="1675"/>
      <c r="I45" s="1676"/>
      <c r="J45" s="416"/>
      <c r="K45" s="485"/>
      <c r="L45" s="930">
        <f t="shared" si="1"/>
        <v>96.759999999999991</v>
      </c>
      <c r="M45" s="930">
        <f t="shared" si="2"/>
        <v>0</v>
      </c>
      <c r="N45" s="930">
        <f t="shared" si="3"/>
        <v>0</v>
      </c>
      <c r="O45" s="931">
        <f t="shared" si="4"/>
        <v>0</v>
      </c>
      <c r="P45" s="1665">
        <f t="shared" si="5"/>
        <v>96.759999999999991</v>
      </c>
      <c r="Q45" s="1620"/>
      <c r="S45" s="1452" t="s">
        <v>76</v>
      </c>
      <c r="T45" s="1452">
        <v>456</v>
      </c>
      <c r="AB45" s="1452">
        <v>456</v>
      </c>
    </row>
    <row r="46" spans="1:31" ht="22.5" customHeight="1" x14ac:dyDescent="0.25">
      <c r="A46" s="1620"/>
      <c r="B46" s="411">
        <v>40</v>
      </c>
      <c r="C46" s="412" t="s">
        <v>80</v>
      </c>
      <c r="D46" s="1675"/>
      <c r="E46" s="416"/>
      <c r="F46" s="1676"/>
      <c r="G46" s="1677"/>
      <c r="H46" s="1675">
        <v>1.903999999999999</v>
      </c>
      <c r="I46" s="1676"/>
      <c r="J46" s="416"/>
      <c r="K46" s="485"/>
      <c r="L46" s="930">
        <f t="shared" si="1"/>
        <v>1.903999999999999</v>
      </c>
      <c r="M46" s="930">
        <f t="shared" si="2"/>
        <v>0</v>
      </c>
      <c r="N46" s="930">
        <f t="shared" si="3"/>
        <v>0</v>
      </c>
      <c r="O46" s="931">
        <f t="shared" si="4"/>
        <v>0</v>
      </c>
      <c r="P46" s="1665">
        <f t="shared" si="5"/>
        <v>1.903999999999999</v>
      </c>
      <c r="Q46" s="1620"/>
      <c r="S46" s="1452" t="s">
        <v>78</v>
      </c>
      <c r="T46" s="1452">
        <v>96.759999999999991</v>
      </c>
      <c r="AB46" s="1452">
        <v>96.759999999999991</v>
      </c>
    </row>
    <row r="47" spans="1:31" ht="22.5" customHeight="1" x14ac:dyDescent="0.25">
      <c r="A47" s="1620"/>
      <c r="B47" s="411">
        <v>41</v>
      </c>
      <c r="C47" s="412" t="s">
        <v>82</v>
      </c>
      <c r="D47" s="1675">
        <v>19.899999999999988</v>
      </c>
      <c r="E47" s="416"/>
      <c r="F47" s="414"/>
      <c r="G47" s="415"/>
      <c r="H47" s="1675"/>
      <c r="I47" s="1676"/>
      <c r="J47" s="416"/>
      <c r="K47" s="485"/>
      <c r="L47" s="930">
        <f t="shared" si="1"/>
        <v>19.899999999999988</v>
      </c>
      <c r="M47" s="930">
        <f t="shared" si="2"/>
        <v>0</v>
      </c>
      <c r="N47" s="930">
        <f t="shared" si="3"/>
        <v>0</v>
      </c>
      <c r="O47" s="931">
        <f t="shared" si="4"/>
        <v>0</v>
      </c>
      <c r="P47" s="1665">
        <f t="shared" si="5"/>
        <v>19.899999999999988</v>
      </c>
      <c r="Q47" s="1620"/>
      <c r="S47" s="1452" t="s">
        <v>80</v>
      </c>
      <c r="X47" s="1452">
        <v>1.903999999999999</v>
      </c>
      <c r="AB47" s="1452">
        <v>1.903999999999999</v>
      </c>
    </row>
    <row r="48" spans="1:31" ht="22.5" customHeight="1" x14ac:dyDescent="0.25">
      <c r="A48" s="1620"/>
      <c r="B48" s="411">
        <v>42</v>
      </c>
      <c r="C48" s="412" t="s">
        <v>84</v>
      </c>
      <c r="D48" s="1675">
        <v>20</v>
      </c>
      <c r="E48" s="416">
        <v>0.30999999999999989</v>
      </c>
      <c r="F48" s="414"/>
      <c r="G48" s="415"/>
      <c r="H48" s="1675"/>
      <c r="I48" s="1676"/>
      <c r="J48" s="416"/>
      <c r="K48" s="485"/>
      <c r="L48" s="930">
        <f t="shared" si="1"/>
        <v>20</v>
      </c>
      <c r="M48" s="930">
        <f t="shared" si="2"/>
        <v>0.30999999999999989</v>
      </c>
      <c r="N48" s="930">
        <f t="shared" si="3"/>
        <v>0</v>
      </c>
      <c r="O48" s="931">
        <f t="shared" si="4"/>
        <v>0</v>
      </c>
      <c r="P48" s="1665">
        <f t="shared" si="5"/>
        <v>20.309999999999999</v>
      </c>
      <c r="Q48" s="1620"/>
      <c r="S48" s="1452" t="s">
        <v>82</v>
      </c>
      <c r="T48" s="1452">
        <v>19.899999999999988</v>
      </c>
      <c r="AB48" s="1452">
        <v>19.899999999999988</v>
      </c>
    </row>
    <row r="49" spans="1:35" ht="22.5" customHeight="1" x14ac:dyDescent="0.25">
      <c r="A49" s="1620"/>
      <c r="B49" s="411">
        <v>43</v>
      </c>
      <c r="C49" s="412" t="s">
        <v>86</v>
      </c>
      <c r="D49" s="1675"/>
      <c r="E49" s="416"/>
      <c r="F49" s="414"/>
      <c r="G49" s="415"/>
      <c r="H49" s="1675">
        <v>2.1470000000000025</v>
      </c>
      <c r="I49" s="1676">
        <v>2.4830000000000014</v>
      </c>
      <c r="J49" s="416"/>
      <c r="K49" s="485"/>
      <c r="L49" s="930">
        <f t="shared" si="1"/>
        <v>2.1470000000000025</v>
      </c>
      <c r="M49" s="930">
        <f t="shared" si="2"/>
        <v>2.4830000000000014</v>
      </c>
      <c r="N49" s="930">
        <f t="shared" si="3"/>
        <v>0</v>
      </c>
      <c r="O49" s="931">
        <f t="shared" si="4"/>
        <v>0</v>
      </c>
      <c r="P49" s="1665">
        <f t="shared" si="5"/>
        <v>4.6300000000000043</v>
      </c>
      <c r="Q49" s="1620"/>
      <c r="S49" s="1452" t="s">
        <v>84</v>
      </c>
      <c r="T49" s="1452">
        <v>20</v>
      </c>
      <c r="U49" s="1452">
        <v>0.30999999999999989</v>
      </c>
      <c r="AB49" s="1452">
        <v>20.309999999999999</v>
      </c>
    </row>
    <row r="50" spans="1:35" ht="22.5" customHeight="1" x14ac:dyDescent="0.25">
      <c r="A50" s="1620"/>
      <c r="B50" s="411">
        <v>44</v>
      </c>
      <c r="C50" s="412" t="s">
        <v>88</v>
      </c>
      <c r="D50" s="1675">
        <v>568.55099999999902</v>
      </c>
      <c r="E50" s="416">
        <v>970.69999999999982</v>
      </c>
      <c r="F50" s="414"/>
      <c r="G50" s="415"/>
      <c r="H50" s="1675"/>
      <c r="I50" s="1676"/>
      <c r="J50" s="416"/>
      <c r="K50" s="485"/>
      <c r="L50" s="930">
        <f t="shared" si="1"/>
        <v>568.55099999999902</v>
      </c>
      <c r="M50" s="930">
        <f t="shared" si="2"/>
        <v>970.69999999999982</v>
      </c>
      <c r="N50" s="930">
        <f t="shared" si="3"/>
        <v>0</v>
      </c>
      <c r="O50" s="931">
        <f t="shared" si="4"/>
        <v>0</v>
      </c>
      <c r="P50" s="1665">
        <f t="shared" si="5"/>
        <v>1539.2509999999988</v>
      </c>
      <c r="Q50" s="1620"/>
      <c r="S50" s="1452" t="s">
        <v>86</v>
      </c>
      <c r="X50" s="1452">
        <v>2.1470000000000025</v>
      </c>
      <c r="Y50" s="1452">
        <v>2.4830000000000014</v>
      </c>
      <c r="AB50" s="1452">
        <v>4.6300000000000043</v>
      </c>
    </row>
    <row r="51" spans="1:35" ht="22.5" customHeight="1" x14ac:dyDescent="0.25">
      <c r="A51" s="1620"/>
      <c r="B51" s="411">
        <v>45</v>
      </c>
      <c r="C51" s="412" t="s">
        <v>90</v>
      </c>
      <c r="D51" s="1675"/>
      <c r="E51" s="416">
        <v>330.34000000000009</v>
      </c>
      <c r="F51" s="414"/>
      <c r="G51" s="415"/>
      <c r="H51" s="1675"/>
      <c r="I51" s="1676"/>
      <c r="J51" s="416"/>
      <c r="K51" s="485"/>
      <c r="L51" s="930">
        <f t="shared" si="1"/>
        <v>0</v>
      </c>
      <c r="M51" s="930">
        <f t="shared" si="2"/>
        <v>330.34000000000009</v>
      </c>
      <c r="N51" s="930">
        <f t="shared" si="3"/>
        <v>0</v>
      </c>
      <c r="O51" s="931">
        <f t="shared" si="4"/>
        <v>0</v>
      </c>
      <c r="P51" s="1665">
        <f t="shared" si="5"/>
        <v>330.34000000000009</v>
      </c>
      <c r="Q51" s="1620"/>
      <c r="S51" s="1452" t="s">
        <v>88</v>
      </c>
      <c r="T51" s="1452">
        <v>568.55099999999902</v>
      </c>
      <c r="U51" s="1452">
        <v>970.69999999999982</v>
      </c>
      <c r="AB51" s="1452">
        <v>1539.2509999999988</v>
      </c>
      <c r="AI51" s="1678"/>
    </row>
    <row r="52" spans="1:35" ht="22.5" customHeight="1" x14ac:dyDescent="0.25">
      <c r="A52" s="1620"/>
      <c r="B52" s="411">
        <v>46</v>
      </c>
      <c r="C52" s="412" t="s">
        <v>92</v>
      </c>
      <c r="D52" s="1675"/>
      <c r="E52" s="416"/>
      <c r="F52" s="414">
        <v>144.48400000000001</v>
      </c>
      <c r="G52" s="415">
        <v>132.30000000000013</v>
      </c>
      <c r="H52" s="1675"/>
      <c r="I52" s="1676"/>
      <c r="J52" s="416"/>
      <c r="K52" s="485"/>
      <c r="L52" s="930">
        <f t="shared" si="1"/>
        <v>0</v>
      </c>
      <c r="M52" s="930">
        <f t="shared" si="2"/>
        <v>0</v>
      </c>
      <c r="N52" s="930">
        <f t="shared" si="3"/>
        <v>144.48400000000001</v>
      </c>
      <c r="O52" s="931">
        <f t="shared" si="4"/>
        <v>132.30000000000013</v>
      </c>
      <c r="P52" s="1665">
        <f t="shared" si="5"/>
        <v>276.78400000000011</v>
      </c>
      <c r="Q52" s="1620"/>
      <c r="S52" s="1452" t="s">
        <v>90</v>
      </c>
      <c r="U52" s="1452">
        <v>330.34000000000009</v>
      </c>
      <c r="AB52" s="1452">
        <v>330.34000000000009</v>
      </c>
      <c r="AI52" s="1678"/>
    </row>
    <row r="53" spans="1:35" ht="22.5" customHeight="1" x14ac:dyDescent="0.25">
      <c r="A53" s="1620"/>
      <c r="B53" s="411">
        <v>47</v>
      </c>
      <c r="C53" s="412" t="s">
        <v>94</v>
      </c>
      <c r="D53" s="1675"/>
      <c r="E53" s="416"/>
      <c r="F53" s="414"/>
      <c r="G53" s="415">
        <v>110.00000000000001</v>
      </c>
      <c r="H53" s="1675"/>
      <c r="I53" s="1676"/>
      <c r="J53" s="416"/>
      <c r="K53" s="485"/>
      <c r="L53" s="930">
        <f t="shared" si="1"/>
        <v>0</v>
      </c>
      <c r="M53" s="930">
        <f t="shared" si="2"/>
        <v>0</v>
      </c>
      <c r="N53" s="930">
        <f t="shared" si="3"/>
        <v>0</v>
      </c>
      <c r="O53" s="931">
        <f t="shared" si="4"/>
        <v>110.00000000000001</v>
      </c>
      <c r="P53" s="1665">
        <f t="shared" si="5"/>
        <v>110.00000000000001</v>
      </c>
      <c r="Q53" s="1620"/>
      <c r="S53" s="1452" t="s">
        <v>92</v>
      </c>
      <c r="V53" s="1452">
        <v>144.48400000000001</v>
      </c>
      <c r="W53" s="1452">
        <v>132.30000000000013</v>
      </c>
      <c r="AB53" s="1452">
        <v>276.78400000000011</v>
      </c>
      <c r="AF53" s="1589"/>
      <c r="AI53" s="1678"/>
    </row>
    <row r="54" spans="1:35" ht="22.5" customHeight="1" x14ac:dyDescent="0.25">
      <c r="A54" s="1620"/>
      <c r="B54" s="411">
        <v>48</v>
      </c>
      <c r="C54" s="412" t="s">
        <v>96</v>
      </c>
      <c r="D54" s="1675">
        <v>245.14000000000007</v>
      </c>
      <c r="E54" s="416">
        <v>2385.3500000000013</v>
      </c>
      <c r="F54" s="414">
        <v>44.54099999999999</v>
      </c>
      <c r="G54" s="415">
        <v>130</v>
      </c>
      <c r="H54" s="1675"/>
      <c r="I54" s="1676"/>
      <c r="J54" s="416"/>
      <c r="K54" s="485"/>
      <c r="L54" s="930">
        <f t="shared" si="1"/>
        <v>245.14000000000007</v>
      </c>
      <c r="M54" s="930">
        <f t="shared" si="2"/>
        <v>2385.3500000000013</v>
      </c>
      <c r="N54" s="930">
        <f t="shared" si="3"/>
        <v>44.54099999999999</v>
      </c>
      <c r="O54" s="931">
        <f t="shared" si="4"/>
        <v>130</v>
      </c>
      <c r="P54" s="1665">
        <f t="shared" si="5"/>
        <v>2805.0310000000013</v>
      </c>
      <c r="Q54" s="1620"/>
      <c r="S54" s="1452" t="s">
        <v>94</v>
      </c>
      <c r="W54" s="1452">
        <v>110.00000000000001</v>
      </c>
      <c r="AB54" s="1452">
        <v>110.00000000000001</v>
      </c>
      <c r="AI54" s="1678"/>
    </row>
    <row r="55" spans="1:35" ht="22.5" customHeight="1" x14ac:dyDescent="0.25">
      <c r="A55" s="1620"/>
      <c r="B55" s="411">
        <v>49</v>
      </c>
      <c r="C55" s="412" t="s">
        <v>98</v>
      </c>
      <c r="D55" s="1675"/>
      <c r="E55" s="416">
        <v>578.80000000000007</v>
      </c>
      <c r="F55" s="414"/>
      <c r="G55" s="415"/>
      <c r="H55" s="1675"/>
      <c r="I55" s="1676"/>
      <c r="J55" s="416"/>
      <c r="K55" s="485"/>
      <c r="L55" s="930">
        <f t="shared" si="1"/>
        <v>0</v>
      </c>
      <c r="M55" s="930">
        <f t="shared" si="2"/>
        <v>578.80000000000007</v>
      </c>
      <c r="N55" s="930">
        <f t="shared" si="3"/>
        <v>0</v>
      </c>
      <c r="O55" s="931">
        <f t="shared" si="4"/>
        <v>0</v>
      </c>
      <c r="P55" s="1665">
        <f t="shared" si="5"/>
        <v>578.80000000000007</v>
      </c>
      <c r="Q55" s="1620"/>
      <c r="S55" s="1452" t="s">
        <v>96</v>
      </c>
      <c r="T55" s="1452">
        <v>245.14000000000007</v>
      </c>
      <c r="U55" s="1452">
        <v>2385.3500000000013</v>
      </c>
      <c r="V55" s="1452">
        <v>44.54099999999999</v>
      </c>
      <c r="W55" s="1452">
        <v>130</v>
      </c>
      <c r="AB55" s="1452">
        <v>2805.0310000000013</v>
      </c>
      <c r="AI55" s="1678"/>
    </row>
    <row r="56" spans="1:35" ht="22.5" customHeight="1" x14ac:dyDescent="0.25">
      <c r="A56" s="1620"/>
      <c r="B56" s="411">
        <v>50</v>
      </c>
      <c r="C56" s="412" t="s">
        <v>100</v>
      </c>
      <c r="D56" s="1675">
        <v>27.400000000000016</v>
      </c>
      <c r="E56" s="416"/>
      <c r="F56" s="414"/>
      <c r="G56" s="415"/>
      <c r="H56" s="1675"/>
      <c r="I56" s="1676"/>
      <c r="J56" s="416"/>
      <c r="K56" s="485"/>
      <c r="L56" s="930">
        <f t="shared" si="1"/>
        <v>27.400000000000016</v>
      </c>
      <c r="M56" s="930">
        <f t="shared" si="2"/>
        <v>0</v>
      </c>
      <c r="N56" s="930">
        <f t="shared" si="3"/>
        <v>0</v>
      </c>
      <c r="O56" s="931">
        <f t="shared" si="4"/>
        <v>0</v>
      </c>
      <c r="P56" s="1665">
        <f t="shared" si="5"/>
        <v>27.400000000000016</v>
      </c>
      <c r="Q56" s="1620"/>
      <c r="S56" s="1452" t="s">
        <v>98</v>
      </c>
      <c r="U56" s="1452">
        <v>578.80000000000007</v>
      </c>
      <c r="AB56" s="1452">
        <v>578.80000000000007</v>
      </c>
      <c r="AI56" s="1678"/>
    </row>
    <row r="57" spans="1:35" ht="22.5" customHeight="1" x14ac:dyDescent="0.25">
      <c r="A57" s="1620"/>
      <c r="B57" s="411">
        <v>51</v>
      </c>
      <c r="C57" s="412" t="s">
        <v>102</v>
      </c>
      <c r="D57" s="1675">
        <v>72.860000000000056</v>
      </c>
      <c r="E57" s="416"/>
      <c r="F57" s="414"/>
      <c r="G57" s="415"/>
      <c r="H57" s="1675"/>
      <c r="I57" s="1676"/>
      <c r="J57" s="416"/>
      <c r="K57" s="485"/>
      <c r="L57" s="930">
        <f t="shared" si="1"/>
        <v>72.860000000000056</v>
      </c>
      <c r="M57" s="930">
        <f t="shared" si="2"/>
        <v>0</v>
      </c>
      <c r="N57" s="930">
        <f t="shared" si="3"/>
        <v>0</v>
      </c>
      <c r="O57" s="931">
        <f t="shared" si="4"/>
        <v>0</v>
      </c>
      <c r="P57" s="1665">
        <f t="shared" si="5"/>
        <v>72.860000000000056</v>
      </c>
      <c r="Q57" s="1620"/>
      <c r="S57" s="1452" t="s">
        <v>100</v>
      </c>
      <c r="T57" s="1452">
        <v>27.400000000000016</v>
      </c>
      <c r="AB57" s="1452">
        <v>27.400000000000016</v>
      </c>
      <c r="AI57" s="1678"/>
    </row>
    <row r="58" spans="1:35" ht="22.5" customHeight="1" x14ac:dyDescent="0.25">
      <c r="A58" s="1620"/>
      <c r="B58" s="411">
        <v>52</v>
      </c>
      <c r="C58" s="412" t="s">
        <v>104</v>
      </c>
      <c r="D58" s="1675"/>
      <c r="E58" s="416"/>
      <c r="F58" s="414"/>
      <c r="G58" s="415"/>
      <c r="H58" s="1675"/>
      <c r="I58" s="1676">
        <v>81.20000000000006</v>
      </c>
      <c r="J58" s="416"/>
      <c r="K58" s="485"/>
      <c r="L58" s="930">
        <f t="shared" si="1"/>
        <v>0</v>
      </c>
      <c r="M58" s="930">
        <f t="shared" si="2"/>
        <v>81.20000000000006</v>
      </c>
      <c r="N58" s="930">
        <f t="shared" si="3"/>
        <v>0</v>
      </c>
      <c r="O58" s="931">
        <f t="shared" si="4"/>
        <v>0</v>
      </c>
      <c r="P58" s="1665">
        <f t="shared" si="5"/>
        <v>81.20000000000006</v>
      </c>
      <c r="Q58" s="1620"/>
      <c r="S58" s="1452" t="s">
        <v>102</v>
      </c>
      <c r="T58" s="1452">
        <v>72.860000000000056</v>
      </c>
      <c r="AB58" s="1452">
        <v>72.860000000000056</v>
      </c>
      <c r="AI58" s="1678"/>
    </row>
    <row r="59" spans="1:35" ht="22.5" customHeight="1" x14ac:dyDescent="0.25">
      <c r="A59" s="1620"/>
      <c r="B59" s="411">
        <v>53</v>
      </c>
      <c r="C59" s="412" t="s">
        <v>1942</v>
      </c>
      <c r="D59" s="1675"/>
      <c r="E59" s="416"/>
      <c r="F59" s="414"/>
      <c r="G59" s="415">
        <v>18.37</v>
      </c>
      <c r="H59" s="1675"/>
      <c r="I59" s="1676"/>
      <c r="J59" s="416"/>
      <c r="K59" s="485"/>
      <c r="L59" s="930">
        <f t="shared" si="1"/>
        <v>0</v>
      </c>
      <c r="M59" s="930">
        <f t="shared" si="2"/>
        <v>0</v>
      </c>
      <c r="N59" s="930">
        <f t="shared" si="3"/>
        <v>0</v>
      </c>
      <c r="O59" s="931">
        <f t="shared" si="4"/>
        <v>18.37</v>
      </c>
      <c r="P59" s="1665">
        <f t="shared" si="5"/>
        <v>18.37</v>
      </c>
      <c r="Q59" s="1620"/>
      <c r="S59" s="1452" t="s">
        <v>104</v>
      </c>
      <c r="Y59" s="1452">
        <v>81.20000000000006</v>
      </c>
      <c r="AB59" s="1452">
        <v>81.20000000000006</v>
      </c>
      <c r="AI59" s="1678"/>
    </row>
    <row r="60" spans="1:35" s="1682" customFormat="1" ht="22.5" customHeight="1" x14ac:dyDescent="0.25">
      <c r="A60" s="1662"/>
      <c r="B60" s="411">
        <v>54</v>
      </c>
      <c r="C60" s="916" t="s">
        <v>1945</v>
      </c>
      <c r="D60" s="1679"/>
      <c r="E60" s="1653"/>
      <c r="F60" s="1653"/>
      <c r="G60" s="1680">
        <v>18.37</v>
      </c>
      <c r="H60" s="1679"/>
      <c r="I60" s="1681"/>
      <c r="J60" s="1653"/>
      <c r="K60" s="1670"/>
      <c r="L60" s="930">
        <f t="shared" si="1"/>
        <v>0</v>
      </c>
      <c r="M60" s="930">
        <f t="shared" si="2"/>
        <v>0</v>
      </c>
      <c r="N60" s="930">
        <f t="shared" si="3"/>
        <v>0</v>
      </c>
      <c r="O60" s="931">
        <f t="shared" si="4"/>
        <v>18.37</v>
      </c>
      <c r="P60" s="1665">
        <f t="shared" si="5"/>
        <v>18.37</v>
      </c>
      <c r="Q60" s="1662"/>
      <c r="R60" s="1452"/>
      <c r="S60" s="1452" t="s">
        <v>1942</v>
      </c>
      <c r="T60" s="1452"/>
      <c r="U60" s="1452"/>
      <c r="V60" s="1452"/>
      <c r="W60" s="1452">
        <v>18.37</v>
      </c>
      <c r="X60" s="1452"/>
      <c r="Y60" s="1452"/>
      <c r="Z60" s="1452"/>
      <c r="AA60" s="1452"/>
      <c r="AB60" s="1452">
        <v>18.37</v>
      </c>
      <c r="AC60" s="1452"/>
      <c r="AD60" s="1452"/>
      <c r="AE60" s="1452"/>
      <c r="AF60" s="1452"/>
      <c r="AG60" s="1452"/>
      <c r="AI60" s="1678"/>
    </row>
    <row r="61" spans="1:35" ht="22.5" customHeight="1" x14ac:dyDescent="0.25">
      <c r="A61" s="1620"/>
      <c r="B61" s="411">
        <v>55</v>
      </c>
      <c r="C61" s="417" t="s">
        <v>106</v>
      </c>
      <c r="D61" s="1675">
        <v>9.2849999999999948</v>
      </c>
      <c r="E61" s="416"/>
      <c r="F61" s="414"/>
      <c r="G61" s="415"/>
      <c r="H61" s="1675">
        <v>1.0100000000000002</v>
      </c>
      <c r="I61" s="1676">
        <v>1.4000000000000001</v>
      </c>
      <c r="J61" s="416"/>
      <c r="K61" s="485"/>
      <c r="L61" s="930">
        <f t="shared" si="1"/>
        <v>10.294999999999995</v>
      </c>
      <c r="M61" s="930">
        <f t="shared" si="2"/>
        <v>1.4000000000000001</v>
      </c>
      <c r="N61" s="930">
        <f t="shared" si="3"/>
        <v>0</v>
      </c>
      <c r="O61" s="931">
        <f t="shared" si="4"/>
        <v>0</v>
      </c>
      <c r="P61" s="1665">
        <f t="shared" si="5"/>
        <v>11.694999999999995</v>
      </c>
      <c r="Q61" s="1620"/>
      <c r="S61" s="1452" t="s">
        <v>1945</v>
      </c>
      <c r="W61" s="1452">
        <v>18.37</v>
      </c>
      <c r="AB61" s="1452">
        <v>18.37</v>
      </c>
      <c r="AI61" s="1678"/>
    </row>
    <row r="62" spans="1:35" ht="22.5" customHeight="1" x14ac:dyDescent="0.25">
      <c r="A62" s="1620"/>
      <c r="B62" s="411">
        <v>56</v>
      </c>
      <c r="C62" s="412" t="s">
        <v>109</v>
      </c>
      <c r="D62" s="1675">
        <v>3.9700000000000011</v>
      </c>
      <c r="E62" s="416"/>
      <c r="F62" s="414"/>
      <c r="G62" s="415"/>
      <c r="H62" s="1675"/>
      <c r="I62" s="1676"/>
      <c r="J62" s="416"/>
      <c r="K62" s="485"/>
      <c r="L62" s="930">
        <f t="shared" si="1"/>
        <v>3.9700000000000011</v>
      </c>
      <c r="M62" s="930">
        <f t="shared" si="2"/>
        <v>0</v>
      </c>
      <c r="N62" s="930">
        <f t="shared" si="3"/>
        <v>0</v>
      </c>
      <c r="O62" s="931">
        <f t="shared" si="4"/>
        <v>0</v>
      </c>
      <c r="P62" s="1665">
        <f t="shared" si="5"/>
        <v>3.9700000000000011</v>
      </c>
      <c r="Q62" s="1620"/>
      <c r="S62" s="1452" t="s">
        <v>106</v>
      </c>
      <c r="T62" s="1452">
        <v>9.2849999999999948</v>
      </c>
      <c r="X62" s="1452">
        <v>1.0100000000000002</v>
      </c>
      <c r="Y62" s="1452">
        <v>1.4000000000000001</v>
      </c>
      <c r="AB62" s="1452">
        <v>11.694999999999995</v>
      </c>
      <c r="AI62" s="1678"/>
    </row>
    <row r="63" spans="1:35" ht="22.5" customHeight="1" x14ac:dyDescent="0.25">
      <c r="A63" s="1620"/>
      <c r="B63" s="411">
        <v>57</v>
      </c>
      <c r="C63" s="412" t="s">
        <v>111</v>
      </c>
      <c r="D63" s="1675">
        <v>21.300000000000004</v>
      </c>
      <c r="E63" s="416"/>
      <c r="F63" s="414"/>
      <c r="G63" s="415"/>
      <c r="H63" s="1675"/>
      <c r="I63" s="1676"/>
      <c r="J63" s="416"/>
      <c r="K63" s="485"/>
      <c r="L63" s="930">
        <f t="shared" si="1"/>
        <v>21.300000000000004</v>
      </c>
      <c r="M63" s="930">
        <f t="shared" si="2"/>
        <v>0</v>
      </c>
      <c r="N63" s="930">
        <f t="shared" si="3"/>
        <v>0</v>
      </c>
      <c r="O63" s="931">
        <f t="shared" si="4"/>
        <v>0</v>
      </c>
      <c r="P63" s="1665">
        <f t="shared" si="5"/>
        <v>21.300000000000004</v>
      </c>
      <c r="Q63" s="1620"/>
      <c r="S63" s="1452" t="s">
        <v>109</v>
      </c>
      <c r="T63" s="1452">
        <v>3.9700000000000011</v>
      </c>
      <c r="AB63" s="1452">
        <v>3.9700000000000011</v>
      </c>
      <c r="AI63" s="1678"/>
    </row>
    <row r="64" spans="1:35" ht="22.5" customHeight="1" x14ac:dyDescent="0.25">
      <c r="A64" s="1620"/>
      <c r="B64" s="411">
        <v>58</v>
      </c>
      <c r="C64" s="412" t="s">
        <v>113</v>
      </c>
      <c r="D64" s="1675">
        <v>19.200000000000006</v>
      </c>
      <c r="E64" s="416"/>
      <c r="F64" s="414"/>
      <c r="G64" s="415"/>
      <c r="H64" s="1675"/>
      <c r="I64" s="1676"/>
      <c r="J64" s="416"/>
      <c r="K64" s="485"/>
      <c r="L64" s="930">
        <f t="shared" si="1"/>
        <v>19.200000000000006</v>
      </c>
      <c r="M64" s="930">
        <f t="shared" si="2"/>
        <v>0</v>
      </c>
      <c r="N64" s="930">
        <f t="shared" si="3"/>
        <v>0</v>
      </c>
      <c r="O64" s="931">
        <f t="shared" si="4"/>
        <v>0</v>
      </c>
      <c r="P64" s="1665">
        <f t="shared" si="5"/>
        <v>19.200000000000006</v>
      </c>
      <c r="Q64" s="1620"/>
      <c r="S64" s="1452" t="s">
        <v>111</v>
      </c>
      <c r="T64" s="1452">
        <v>21.300000000000004</v>
      </c>
      <c r="AB64" s="1452">
        <v>21.300000000000004</v>
      </c>
      <c r="AI64" s="1678"/>
    </row>
    <row r="65" spans="1:35" ht="22.5" customHeight="1" x14ac:dyDescent="0.25">
      <c r="A65" s="1620"/>
      <c r="B65" s="411">
        <v>59</v>
      </c>
      <c r="C65" s="412" t="s">
        <v>2083</v>
      </c>
      <c r="D65" s="1675">
        <v>1</v>
      </c>
      <c r="E65" s="416"/>
      <c r="F65" s="414"/>
      <c r="G65" s="415"/>
      <c r="H65" s="1675"/>
      <c r="I65" s="1676"/>
      <c r="J65" s="416"/>
      <c r="K65" s="485"/>
      <c r="L65" s="930">
        <f t="shared" si="1"/>
        <v>1</v>
      </c>
      <c r="M65" s="930">
        <f t="shared" si="2"/>
        <v>0</v>
      </c>
      <c r="N65" s="930">
        <f t="shared" si="3"/>
        <v>0</v>
      </c>
      <c r="O65" s="931">
        <f t="shared" si="4"/>
        <v>0</v>
      </c>
      <c r="P65" s="1665">
        <f t="shared" si="5"/>
        <v>1</v>
      </c>
      <c r="Q65" s="1620"/>
      <c r="S65" s="1452" t="s">
        <v>113</v>
      </c>
      <c r="T65" s="1452">
        <v>19.200000000000006</v>
      </c>
      <c r="AB65" s="1452">
        <v>19.200000000000006</v>
      </c>
      <c r="AI65" s="1678"/>
    </row>
    <row r="66" spans="1:35" ht="22.5" customHeight="1" x14ac:dyDescent="0.25">
      <c r="A66" s="1620"/>
      <c r="B66" s="411">
        <v>60</v>
      </c>
      <c r="C66" s="412" t="s">
        <v>115</v>
      </c>
      <c r="D66" s="1675"/>
      <c r="E66" s="416">
        <v>65.709999999999994</v>
      </c>
      <c r="F66" s="414"/>
      <c r="G66" s="415"/>
      <c r="H66" s="1675"/>
      <c r="I66" s="1676"/>
      <c r="J66" s="416"/>
      <c r="K66" s="485"/>
      <c r="L66" s="930">
        <f t="shared" si="1"/>
        <v>0</v>
      </c>
      <c r="M66" s="930">
        <f t="shared" si="2"/>
        <v>65.709999999999994</v>
      </c>
      <c r="N66" s="930">
        <f t="shared" si="3"/>
        <v>0</v>
      </c>
      <c r="O66" s="931">
        <f t="shared" si="4"/>
        <v>0</v>
      </c>
      <c r="P66" s="1665">
        <f t="shared" si="5"/>
        <v>65.709999999999994</v>
      </c>
      <c r="Q66" s="1620"/>
      <c r="S66" s="1452" t="s">
        <v>2083</v>
      </c>
      <c r="T66" s="1452">
        <v>1</v>
      </c>
      <c r="AB66" s="1452">
        <v>1</v>
      </c>
      <c r="AI66" s="1678"/>
    </row>
    <row r="67" spans="1:35" ht="22.5" customHeight="1" x14ac:dyDescent="0.25">
      <c r="A67" s="1620"/>
      <c r="B67" s="411">
        <v>61</v>
      </c>
      <c r="C67" s="412" t="s">
        <v>117</v>
      </c>
      <c r="D67" s="1675">
        <v>100.00000000000003</v>
      </c>
      <c r="E67" s="416"/>
      <c r="F67" s="414"/>
      <c r="G67" s="415"/>
      <c r="H67" s="1675"/>
      <c r="I67" s="1676"/>
      <c r="J67" s="416"/>
      <c r="K67" s="485"/>
      <c r="L67" s="930">
        <f t="shared" si="1"/>
        <v>100.00000000000003</v>
      </c>
      <c r="M67" s="930">
        <f t="shared" si="2"/>
        <v>0</v>
      </c>
      <c r="N67" s="930">
        <f t="shared" si="3"/>
        <v>0</v>
      </c>
      <c r="O67" s="931">
        <f t="shared" si="4"/>
        <v>0</v>
      </c>
      <c r="P67" s="1665">
        <f t="shared" si="5"/>
        <v>100.00000000000003</v>
      </c>
      <c r="Q67" s="1620"/>
      <c r="S67" s="1452" t="s">
        <v>115</v>
      </c>
      <c r="U67" s="1452">
        <v>65.709999999999994</v>
      </c>
      <c r="AB67" s="1452">
        <v>65.709999999999994</v>
      </c>
      <c r="AI67" s="1678"/>
    </row>
    <row r="68" spans="1:35" ht="22.5" customHeight="1" x14ac:dyDescent="0.25">
      <c r="A68" s="1620"/>
      <c r="B68" s="411">
        <v>62</v>
      </c>
      <c r="C68" s="412" t="s">
        <v>119</v>
      </c>
      <c r="D68" s="1675">
        <v>524.59999999999957</v>
      </c>
      <c r="E68" s="416">
        <v>1309.5169999999998</v>
      </c>
      <c r="F68" s="414"/>
      <c r="G68" s="415"/>
      <c r="H68" s="1675"/>
      <c r="I68" s="1676"/>
      <c r="J68" s="416"/>
      <c r="K68" s="485"/>
      <c r="L68" s="930">
        <f t="shared" si="1"/>
        <v>524.59999999999957</v>
      </c>
      <c r="M68" s="930">
        <f t="shared" si="2"/>
        <v>1309.5169999999998</v>
      </c>
      <c r="N68" s="930">
        <f t="shared" si="3"/>
        <v>0</v>
      </c>
      <c r="O68" s="931">
        <f t="shared" si="4"/>
        <v>0</v>
      </c>
      <c r="P68" s="1665">
        <f t="shared" si="5"/>
        <v>1834.1169999999993</v>
      </c>
      <c r="Q68" s="1620"/>
      <c r="S68" s="1452" t="s">
        <v>117</v>
      </c>
      <c r="T68" s="1452">
        <v>100.00000000000003</v>
      </c>
      <c r="AB68" s="1452">
        <v>100.00000000000003</v>
      </c>
      <c r="AI68" s="1678"/>
    </row>
    <row r="69" spans="1:35" ht="22.5" customHeight="1" x14ac:dyDescent="0.25">
      <c r="A69" s="1620"/>
      <c r="B69" s="411">
        <v>63</v>
      </c>
      <c r="C69" s="412" t="s">
        <v>1981</v>
      </c>
      <c r="D69" s="1675">
        <v>93.730000000000047</v>
      </c>
      <c r="E69" s="416"/>
      <c r="F69" s="414"/>
      <c r="G69" s="415"/>
      <c r="H69" s="1675"/>
      <c r="I69" s="1676"/>
      <c r="J69" s="416"/>
      <c r="K69" s="485"/>
      <c r="L69" s="930">
        <f t="shared" si="1"/>
        <v>93.730000000000047</v>
      </c>
      <c r="M69" s="930">
        <f t="shared" si="2"/>
        <v>0</v>
      </c>
      <c r="N69" s="930">
        <f t="shared" si="3"/>
        <v>0</v>
      </c>
      <c r="O69" s="931">
        <f t="shared" si="4"/>
        <v>0</v>
      </c>
      <c r="P69" s="1665">
        <f t="shared" si="5"/>
        <v>93.730000000000047</v>
      </c>
      <c r="Q69" s="1620"/>
      <c r="S69" s="1452" t="s">
        <v>119</v>
      </c>
      <c r="T69" s="1452">
        <v>524.59999999999957</v>
      </c>
      <c r="U69" s="1452">
        <v>1309.5169999999998</v>
      </c>
      <c r="AB69" s="1452">
        <v>1834.1169999999993</v>
      </c>
      <c r="AF69" s="1589"/>
      <c r="AI69" s="1678"/>
    </row>
    <row r="70" spans="1:35" ht="22.5" customHeight="1" x14ac:dyDescent="0.25">
      <c r="A70" s="1620"/>
      <c r="B70" s="411">
        <v>64</v>
      </c>
      <c r="C70" s="412" t="s">
        <v>121</v>
      </c>
      <c r="D70" s="1675">
        <v>3.799999999999998</v>
      </c>
      <c r="E70" s="416"/>
      <c r="F70" s="414"/>
      <c r="G70" s="415"/>
      <c r="H70" s="1675"/>
      <c r="I70" s="1676"/>
      <c r="J70" s="416"/>
      <c r="K70" s="485"/>
      <c r="L70" s="930">
        <f t="shared" si="1"/>
        <v>3.799999999999998</v>
      </c>
      <c r="M70" s="930">
        <f t="shared" si="2"/>
        <v>0</v>
      </c>
      <c r="N70" s="930">
        <f t="shared" si="3"/>
        <v>0</v>
      </c>
      <c r="O70" s="931">
        <f t="shared" si="4"/>
        <v>0</v>
      </c>
      <c r="P70" s="1665">
        <f t="shared" si="5"/>
        <v>3.799999999999998</v>
      </c>
      <c r="Q70" s="1620"/>
      <c r="S70" s="1452" t="s">
        <v>1981</v>
      </c>
      <c r="T70" s="1452">
        <v>93.730000000000047</v>
      </c>
      <c r="AB70" s="1452">
        <v>93.730000000000047</v>
      </c>
      <c r="AI70" s="1678"/>
    </row>
    <row r="71" spans="1:35" ht="22.5" customHeight="1" x14ac:dyDescent="0.25">
      <c r="A71" s="1620"/>
      <c r="B71" s="411">
        <v>65</v>
      </c>
      <c r="C71" s="412" t="s">
        <v>1930</v>
      </c>
      <c r="D71" s="1675"/>
      <c r="E71" s="416"/>
      <c r="F71" s="414">
        <v>20</v>
      </c>
      <c r="G71" s="415"/>
      <c r="H71" s="1675"/>
      <c r="I71" s="1676"/>
      <c r="J71" s="416"/>
      <c r="K71" s="485"/>
      <c r="L71" s="930">
        <f t="shared" si="1"/>
        <v>0</v>
      </c>
      <c r="M71" s="930">
        <f t="shared" si="2"/>
        <v>0</v>
      </c>
      <c r="N71" s="930">
        <f t="shared" si="3"/>
        <v>20</v>
      </c>
      <c r="O71" s="931">
        <f t="shared" si="4"/>
        <v>0</v>
      </c>
      <c r="P71" s="1665">
        <f t="shared" si="5"/>
        <v>20</v>
      </c>
      <c r="Q71" s="1620"/>
      <c r="S71" s="1452" t="s">
        <v>121</v>
      </c>
      <c r="T71" s="1452">
        <v>3.799999999999998</v>
      </c>
      <c r="AB71" s="1452">
        <v>3.799999999999998</v>
      </c>
      <c r="AI71" s="1678"/>
    </row>
    <row r="72" spans="1:35" ht="22.5" customHeight="1" x14ac:dyDescent="0.25">
      <c r="A72" s="1620"/>
      <c r="B72" s="411">
        <v>66</v>
      </c>
      <c r="C72" s="412" t="s">
        <v>123</v>
      </c>
      <c r="D72" s="1675"/>
      <c r="E72" s="416"/>
      <c r="F72" s="414">
        <v>16</v>
      </c>
      <c r="G72" s="415"/>
      <c r="H72" s="1675"/>
      <c r="I72" s="1676"/>
      <c r="J72" s="416"/>
      <c r="K72" s="485"/>
      <c r="L72" s="930">
        <f t="shared" si="1"/>
        <v>0</v>
      </c>
      <c r="M72" s="930">
        <f t="shared" si="2"/>
        <v>0</v>
      </c>
      <c r="N72" s="930">
        <f t="shared" si="3"/>
        <v>16</v>
      </c>
      <c r="O72" s="931">
        <f t="shared" si="4"/>
        <v>0</v>
      </c>
      <c r="P72" s="1665">
        <f t="shared" si="5"/>
        <v>16</v>
      </c>
      <c r="Q72" s="1620"/>
      <c r="S72" s="1452" t="s">
        <v>1930</v>
      </c>
      <c r="V72" s="1452">
        <v>20</v>
      </c>
      <c r="AB72" s="1452">
        <v>20</v>
      </c>
      <c r="AI72" s="1678"/>
    </row>
    <row r="73" spans="1:35" ht="22.5" customHeight="1" x14ac:dyDescent="0.25">
      <c r="A73" s="1620"/>
      <c r="B73" s="411">
        <v>67</v>
      </c>
      <c r="C73" s="412" t="s">
        <v>125</v>
      </c>
      <c r="D73" s="1675">
        <v>351.46100000000013</v>
      </c>
      <c r="E73" s="416"/>
      <c r="F73" s="414"/>
      <c r="G73" s="415"/>
      <c r="H73" s="1675"/>
      <c r="I73" s="1676"/>
      <c r="J73" s="416"/>
      <c r="K73" s="485"/>
      <c r="L73" s="930">
        <f t="shared" ref="L73:L90" si="6">+D73+H73</f>
        <v>351.46100000000013</v>
      </c>
      <c r="M73" s="930">
        <f t="shared" ref="M73:M91" si="7">+E73+I73</f>
        <v>0</v>
      </c>
      <c r="N73" s="930">
        <f t="shared" ref="N73:N90" si="8">+F73+J73</f>
        <v>0</v>
      </c>
      <c r="O73" s="931">
        <f t="shared" ref="O73:O90" si="9">+G73+K73</f>
        <v>0</v>
      </c>
      <c r="P73" s="1665">
        <f t="shared" ref="P73:P91" si="10">SUM(L73:O73)</f>
        <v>351.46100000000013</v>
      </c>
      <c r="Q73" s="1620"/>
      <c r="S73" s="1452" t="s">
        <v>123</v>
      </c>
      <c r="V73" s="1452">
        <v>16</v>
      </c>
      <c r="AB73" s="1452">
        <v>16</v>
      </c>
      <c r="AI73" s="1678"/>
    </row>
    <row r="74" spans="1:35" ht="22.5" customHeight="1" x14ac:dyDescent="0.25">
      <c r="A74" s="1620"/>
      <c r="B74" s="411">
        <v>68</v>
      </c>
      <c r="C74" s="412" t="s">
        <v>127</v>
      </c>
      <c r="D74" s="1675"/>
      <c r="E74" s="416"/>
      <c r="F74" s="414">
        <v>20</v>
      </c>
      <c r="G74" s="415"/>
      <c r="H74" s="1675"/>
      <c r="I74" s="1676"/>
      <c r="J74" s="416"/>
      <c r="K74" s="485"/>
      <c r="L74" s="930">
        <f t="shared" si="6"/>
        <v>0</v>
      </c>
      <c r="M74" s="930">
        <f t="shared" si="7"/>
        <v>0</v>
      </c>
      <c r="N74" s="930">
        <f t="shared" si="8"/>
        <v>20</v>
      </c>
      <c r="O74" s="931">
        <f t="shared" si="9"/>
        <v>0</v>
      </c>
      <c r="P74" s="1665">
        <f t="shared" si="10"/>
        <v>20</v>
      </c>
      <c r="Q74" s="1620"/>
      <c r="S74" s="1452" t="s">
        <v>125</v>
      </c>
      <c r="T74" s="1452">
        <v>351.46100000000013</v>
      </c>
      <c r="AB74" s="1452">
        <v>351.46100000000013</v>
      </c>
      <c r="AI74" s="1678"/>
    </row>
    <row r="75" spans="1:35" ht="22.5" customHeight="1" x14ac:dyDescent="0.25">
      <c r="A75" s="1620"/>
      <c r="B75" s="411">
        <v>69</v>
      </c>
      <c r="C75" s="412" t="s">
        <v>129</v>
      </c>
      <c r="D75" s="1675"/>
      <c r="E75" s="416"/>
      <c r="F75" s="414"/>
      <c r="G75" s="415">
        <v>32.100000000000009</v>
      </c>
      <c r="H75" s="1675"/>
      <c r="I75" s="1676"/>
      <c r="J75" s="416"/>
      <c r="K75" s="485"/>
      <c r="L75" s="930">
        <f t="shared" si="6"/>
        <v>0</v>
      </c>
      <c r="M75" s="930">
        <f t="shared" si="7"/>
        <v>0</v>
      </c>
      <c r="N75" s="930">
        <f t="shared" si="8"/>
        <v>0</v>
      </c>
      <c r="O75" s="931">
        <f t="shared" si="9"/>
        <v>32.100000000000009</v>
      </c>
      <c r="P75" s="1665">
        <f t="shared" si="10"/>
        <v>32.100000000000009</v>
      </c>
      <c r="Q75" s="1620"/>
      <c r="S75" s="1452" t="s">
        <v>127</v>
      </c>
      <c r="V75" s="1452">
        <v>20</v>
      </c>
      <c r="AB75" s="1452">
        <v>20</v>
      </c>
      <c r="AI75" s="1678"/>
    </row>
    <row r="76" spans="1:35" ht="22.5" customHeight="1" x14ac:dyDescent="0.25">
      <c r="A76" s="1620"/>
      <c r="B76" s="411">
        <v>70</v>
      </c>
      <c r="C76" s="412" t="s">
        <v>131</v>
      </c>
      <c r="D76" s="1675"/>
      <c r="E76" s="416"/>
      <c r="F76" s="414"/>
      <c r="G76" s="415">
        <v>97.15</v>
      </c>
      <c r="H76" s="1675"/>
      <c r="I76" s="1676"/>
      <c r="J76" s="416"/>
      <c r="K76" s="485"/>
      <c r="L76" s="930">
        <f t="shared" si="6"/>
        <v>0</v>
      </c>
      <c r="M76" s="930">
        <f t="shared" si="7"/>
        <v>0</v>
      </c>
      <c r="N76" s="930">
        <f t="shared" si="8"/>
        <v>0</v>
      </c>
      <c r="O76" s="931">
        <f t="shared" si="9"/>
        <v>97.15</v>
      </c>
      <c r="P76" s="1665">
        <f t="shared" si="10"/>
        <v>97.15</v>
      </c>
      <c r="Q76" s="1620"/>
      <c r="S76" s="1452" t="s">
        <v>129</v>
      </c>
      <c r="W76" s="1452">
        <v>32.100000000000009</v>
      </c>
      <c r="AB76" s="1452">
        <v>32.100000000000009</v>
      </c>
      <c r="AI76" s="1678"/>
    </row>
    <row r="77" spans="1:35" ht="22.5" customHeight="1" x14ac:dyDescent="0.25">
      <c r="A77" s="1620"/>
      <c r="B77" s="411">
        <v>71</v>
      </c>
      <c r="C77" s="412" t="s">
        <v>1949</v>
      </c>
      <c r="D77" s="1675">
        <v>20.827999999999999</v>
      </c>
      <c r="E77" s="416"/>
      <c r="F77" s="414"/>
      <c r="G77" s="415"/>
      <c r="H77" s="1675"/>
      <c r="I77" s="1676"/>
      <c r="J77" s="416"/>
      <c r="K77" s="485"/>
      <c r="L77" s="930">
        <f t="shared" si="6"/>
        <v>20.827999999999999</v>
      </c>
      <c r="M77" s="930">
        <f t="shared" si="7"/>
        <v>0</v>
      </c>
      <c r="N77" s="930">
        <f t="shared" si="8"/>
        <v>0</v>
      </c>
      <c r="O77" s="931">
        <f t="shared" si="9"/>
        <v>0</v>
      </c>
      <c r="P77" s="1665">
        <f t="shared" si="10"/>
        <v>20.827999999999999</v>
      </c>
      <c r="Q77" s="1620"/>
      <c r="S77" s="1452" t="s">
        <v>131</v>
      </c>
      <c r="W77" s="1452">
        <v>97.15</v>
      </c>
      <c r="AB77" s="1452">
        <v>97.15</v>
      </c>
      <c r="AI77" s="1678"/>
    </row>
    <row r="78" spans="1:35" ht="22.5" customHeight="1" x14ac:dyDescent="0.25">
      <c r="A78" s="1620"/>
      <c r="B78" s="411">
        <v>72</v>
      </c>
      <c r="C78" s="412" t="s">
        <v>133</v>
      </c>
      <c r="D78" s="1675"/>
      <c r="E78" s="416">
        <v>12.8</v>
      </c>
      <c r="F78" s="414"/>
      <c r="G78" s="415"/>
      <c r="H78" s="1675"/>
      <c r="I78" s="1676"/>
      <c r="J78" s="416"/>
      <c r="K78" s="485"/>
      <c r="L78" s="930">
        <f t="shared" si="6"/>
        <v>0</v>
      </c>
      <c r="M78" s="930">
        <f t="shared" si="7"/>
        <v>12.8</v>
      </c>
      <c r="N78" s="930">
        <f t="shared" si="8"/>
        <v>0</v>
      </c>
      <c r="O78" s="931">
        <f t="shared" si="9"/>
        <v>0</v>
      </c>
      <c r="P78" s="1665">
        <f t="shared" si="10"/>
        <v>12.8</v>
      </c>
      <c r="Q78" s="1620"/>
      <c r="S78" s="1452" t="s">
        <v>1949</v>
      </c>
      <c r="T78" s="1452">
        <v>20.827999999999999</v>
      </c>
      <c r="AB78" s="1452">
        <v>20.827999999999999</v>
      </c>
      <c r="AI78" s="1678"/>
    </row>
    <row r="79" spans="1:35" ht="22.5" customHeight="1" x14ac:dyDescent="0.25">
      <c r="A79" s="1620"/>
      <c r="B79" s="411">
        <v>73</v>
      </c>
      <c r="C79" s="412" t="s">
        <v>274</v>
      </c>
      <c r="D79" s="1675"/>
      <c r="E79" s="416">
        <v>102.34</v>
      </c>
      <c r="F79" s="414"/>
      <c r="G79" s="415"/>
      <c r="H79" s="1675"/>
      <c r="I79" s="1676"/>
      <c r="J79" s="416"/>
      <c r="K79" s="485"/>
      <c r="L79" s="930">
        <f t="shared" si="6"/>
        <v>0</v>
      </c>
      <c r="M79" s="930">
        <f t="shared" si="7"/>
        <v>102.34</v>
      </c>
      <c r="N79" s="930">
        <f t="shared" si="8"/>
        <v>0</v>
      </c>
      <c r="O79" s="931">
        <f t="shared" si="9"/>
        <v>0</v>
      </c>
      <c r="P79" s="1665">
        <f t="shared" si="10"/>
        <v>102.34</v>
      </c>
      <c r="Q79" s="1620"/>
      <c r="S79" s="1452" t="s">
        <v>133</v>
      </c>
      <c r="U79" s="1452">
        <v>12.8</v>
      </c>
      <c r="AB79" s="1452">
        <v>12.8</v>
      </c>
      <c r="AI79" s="1678"/>
    </row>
    <row r="80" spans="1:35" ht="22.5" customHeight="1" x14ac:dyDescent="0.25">
      <c r="A80" s="1620"/>
      <c r="B80" s="411">
        <v>74</v>
      </c>
      <c r="C80" s="412" t="s">
        <v>135</v>
      </c>
      <c r="D80" s="1675"/>
      <c r="E80" s="416">
        <v>235.63000000000011</v>
      </c>
      <c r="F80" s="414"/>
      <c r="G80" s="415"/>
      <c r="H80" s="1675"/>
      <c r="I80" s="1676"/>
      <c r="J80" s="416"/>
      <c r="K80" s="485"/>
      <c r="L80" s="930">
        <f t="shared" si="6"/>
        <v>0</v>
      </c>
      <c r="M80" s="930">
        <f t="shared" si="7"/>
        <v>235.63000000000011</v>
      </c>
      <c r="N80" s="930">
        <f t="shared" si="8"/>
        <v>0</v>
      </c>
      <c r="O80" s="931">
        <f t="shared" si="9"/>
        <v>0</v>
      </c>
      <c r="P80" s="1665">
        <f t="shared" si="10"/>
        <v>235.63000000000011</v>
      </c>
      <c r="Q80" s="1620"/>
      <c r="S80" s="1452" t="s">
        <v>274</v>
      </c>
      <c r="U80" s="1452">
        <v>102.34</v>
      </c>
      <c r="AB80" s="1452">
        <v>102.34</v>
      </c>
      <c r="AI80" s="1678"/>
    </row>
    <row r="81" spans="1:35" ht="22.5" customHeight="1" x14ac:dyDescent="0.25">
      <c r="A81" s="1620"/>
      <c r="B81" s="411">
        <v>75</v>
      </c>
      <c r="C81" s="412" t="s">
        <v>137</v>
      </c>
      <c r="D81" s="1675">
        <v>7.6799999999999935</v>
      </c>
      <c r="E81" s="416"/>
      <c r="F81" s="414"/>
      <c r="G81" s="415"/>
      <c r="H81" s="1675">
        <v>0.6399999999999999</v>
      </c>
      <c r="I81" s="1676">
        <v>0.15</v>
      </c>
      <c r="J81" s="416"/>
      <c r="K81" s="485"/>
      <c r="L81" s="930">
        <f t="shared" si="6"/>
        <v>8.3199999999999932</v>
      </c>
      <c r="M81" s="930">
        <f t="shared" si="7"/>
        <v>0.15</v>
      </c>
      <c r="N81" s="930">
        <f t="shared" si="8"/>
        <v>0</v>
      </c>
      <c r="O81" s="931">
        <f t="shared" si="9"/>
        <v>0</v>
      </c>
      <c r="P81" s="1665">
        <f t="shared" si="10"/>
        <v>8.4699999999999935</v>
      </c>
      <c r="Q81" s="1620"/>
      <c r="S81" s="1452" t="s">
        <v>135</v>
      </c>
      <c r="U81" s="1452">
        <v>235.63000000000011</v>
      </c>
      <c r="AB81" s="1452">
        <v>235.63000000000011</v>
      </c>
      <c r="AI81" s="1678"/>
    </row>
    <row r="82" spans="1:35" ht="22.5" customHeight="1" x14ac:dyDescent="0.25">
      <c r="A82" s="1620"/>
      <c r="B82" s="411">
        <v>76</v>
      </c>
      <c r="C82" s="412" t="s">
        <v>1932</v>
      </c>
      <c r="D82" s="1675"/>
      <c r="E82" s="416"/>
      <c r="F82" s="414">
        <v>20</v>
      </c>
      <c r="G82" s="415"/>
      <c r="H82" s="1675"/>
      <c r="I82" s="1676"/>
      <c r="J82" s="416"/>
      <c r="K82" s="485"/>
      <c r="L82" s="930">
        <f t="shared" si="6"/>
        <v>0</v>
      </c>
      <c r="M82" s="930">
        <f t="shared" si="7"/>
        <v>0</v>
      </c>
      <c r="N82" s="930">
        <f t="shared" si="8"/>
        <v>20</v>
      </c>
      <c r="O82" s="931">
        <f t="shared" si="9"/>
        <v>0</v>
      </c>
      <c r="P82" s="1665">
        <f t="shared" si="10"/>
        <v>20</v>
      </c>
      <c r="Q82" s="1620"/>
      <c r="S82" s="1452" t="s">
        <v>137</v>
      </c>
      <c r="T82" s="1452">
        <v>7.6799999999999935</v>
      </c>
      <c r="X82" s="1452">
        <v>0.6399999999999999</v>
      </c>
      <c r="Y82" s="1452">
        <v>0.15</v>
      </c>
      <c r="AB82" s="1452">
        <v>8.4699999999999935</v>
      </c>
      <c r="AI82" s="1678"/>
    </row>
    <row r="83" spans="1:35" ht="22.5" customHeight="1" x14ac:dyDescent="0.25">
      <c r="A83" s="1620"/>
      <c r="B83" s="411">
        <v>77</v>
      </c>
      <c r="C83" s="412" t="s">
        <v>139</v>
      </c>
      <c r="D83" s="1675"/>
      <c r="E83" s="416">
        <v>616</v>
      </c>
      <c r="F83" s="414"/>
      <c r="G83" s="415"/>
      <c r="H83" s="1675"/>
      <c r="I83" s="1676"/>
      <c r="J83" s="416"/>
      <c r="K83" s="485"/>
      <c r="L83" s="930">
        <f t="shared" si="6"/>
        <v>0</v>
      </c>
      <c r="M83" s="930">
        <f t="shared" si="7"/>
        <v>616</v>
      </c>
      <c r="N83" s="930">
        <f t="shared" si="8"/>
        <v>0</v>
      </c>
      <c r="O83" s="931">
        <f t="shared" si="9"/>
        <v>0</v>
      </c>
      <c r="P83" s="1665">
        <f t="shared" si="10"/>
        <v>616</v>
      </c>
      <c r="Q83" s="1620"/>
      <c r="S83" s="1452" t="s">
        <v>1932</v>
      </c>
      <c r="V83" s="1452">
        <v>20</v>
      </c>
      <c r="AB83" s="1452">
        <v>20</v>
      </c>
      <c r="AI83" s="1678"/>
    </row>
    <row r="84" spans="1:35" ht="22.5" customHeight="1" x14ac:dyDescent="0.25">
      <c r="A84" s="1620"/>
      <c r="B84" s="411">
        <v>78</v>
      </c>
      <c r="C84" s="412" t="s">
        <v>141</v>
      </c>
      <c r="D84" s="1675"/>
      <c r="E84" s="416">
        <v>38.940000000000019</v>
      </c>
      <c r="F84" s="414"/>
      <c r="G84" s="415"/>
      <c r="H84" s="1675"/>
      <c r="I84" s="1676"/>
      <c r="J84" s="416"/>
      <c r="K84" s="485"/>
      <c r="L84" s="930">
        <f t="shared" si="6"/>
        <v>0</v>
      </c>
      <c r="M84" s="930">
        <f t="shared" si="7"/>
        <v>38.940000000000019</v>
      </c>
      <c r="N84" s="930">
        <f t="shared" si="8"/>
        <v>0</v>
      </c>
      <c r="O84" s="931">
        <f t="shared" si="9"/>
        <v>0</v>
      </c>
      <c r="P84" s="1665">
        <f t="shared" si="10"/>
        <v>38.940000000000019</v>
      </c>
      <c r="Q84" s="1620"/>
      <c r="S84" s="1452" t="s">
        <v>139</v>
      </c>
      <c r="U84" s="1452">
        <v>616</v>
      </c>
      <c r="AB84" s="1452">
        <v>616</v>
      </c>
      <c r="AI84" s="1678"/>
    </row>
    <row r="85" spans="1:35" ht="22.5" customHeight="1" x14ac:dyDescent="0.25">
      <c r="A85" s="1620"/>
      <c r="B85" s="411">
        <v>79</v>
      </c>
      <c r="C85" s="412" t="s">
        <v>143</v>
      </c>
      <c r="D85" s="1675"/>
      <c r="E85" s="416">
        <v>69.087999999999994</v>
      </c>
      <c r="F85" s="414"/>
      <c r="G85" s="415"/>
      <c r="H85" s="1675"/>
      <c r="I85" s="1676"/>
      <c r="J85" s="416"/>
      <c r="K85" s="485"/>
      <c r="L85" s="930">
        <f t="shared" si="6"/>
        <v>0</v>
      </c>
      <c r="M85" s="930">
        <f t="shared" si="7"/>
        <v>69.087999999999994</v>
      </c>
      <c r="N85" s="930">
        <f t="shared" si="8"/>
        <v>0</v>
      </c>
      <c r="O85" s="931">
        <f t="shared" si="9"/>
        <v>0</v>
      </c>
      <c r="P85" s="1665">
        <f t="shared" si="10"/>
        <v>69.087999999999994</v>
      </c>
      <c r="Q85" s="1620"/>
      <c r="S85" s="1452" t="s">
        <v>141</v>
      </c>
      <c r="U85" s="1452">
        <v>38.940000000000019</v>
      </c>
      <c r="AB85" s="1452">
        <v>38.940000000000019</v>
      </c>
      <c r="AI85" s="1678"/>
    </row>
    <row r="86" spans="1:35" ht="22.5" customHeight="1" x14ac:dyDescent="0.25">
      <c r="A86" s="1662"/>
      <c r="B86" s="411">
        <v>80</v>
      </c>
      <c r="C86" s="412" t="s">
        <v>145</v>
      </c>
      <c r="D86" s="1675">
        <v>59.199999999999939</v>
      </c>
      <c r="E86" s="416"/>
      <c r="F86" s="414"/>
      <c r="G86" s="415"/>
      <c r="H86" s="1675"/>
      <c r="I86" s="1676"/>
      <c r="J86" s="416"/>
      <c r="K86" s="485"/>
      <c r="L86" s="930">
        <f t="shared" si="6"/>
        <v>59.199999999999939</v>
      </c>
      <c r="M86" s="930">
        <f t="shared" si="7"/>
        <v>0</v>
      </c>
      <c r="N86" s="930">
        <f t="shared" si="8"/>
        <v>0</v>
      </c>
      <c r="O86" s="931">
        <f t="shared" si="9"/>
        <v>0</v>
      </c>
      <c r="P86" s="1665">
        <f t="shared" si="10"/>
        <v>59.199999999999939</v>
      </c>
      <c r="Q86" s="1620"/>
      <c r="S86" s="1452" t="s">
        <v>143</v>
      </c>
      <c r="U86" s="1452">
        <v>69.087999999999994</v>
      </c>
      <c r="AB86" s="1452">
        <v>69.087999999999994</v>
      </c>
      <c r="AI86" s="1678"/>
    </row>
    <row r="87" spans="1:35" ht="22.5" customHeight="1" x14ac:dyDescent="0.25">
      <c r="A87" s="1662"/>
      <c r="B87" s="411">
        <v>81</v>
      </c>
      <c r="C87" s="412" t="s">
        <v>147</v>
      </c>
      <c r="D87" s="1675">
        <v>2.8559999999999977</v>
      </c>
      <c r="E87" s="416">
        <v>5.4319999999999977</v>
      </c>
      <c r="F87" s="414"/>
      <c r="G87" s="415"/>
      <c r="H87" s="1675"/>
      <c r="I87" s="1676">
        <v>2.9200000000000021</v>
      </c>
      <c r="J87" s="416"/>
      <c r="K87" s="485"/>
      <c r="L87" s="930">
        <f t="shared" si="6"/>
        <v>2.8559999999999977</v>
      </c>
      <c r="M87" s="930">
        <f t="shared" si="7"/>
        <v>8.3520000000000003</v>
      </c>
      <c r="N87" s="930">
        <f t="shared" si="8"/>
        <v>0</v>
      </c>
      <c r="O87" s="931">
        <f t="shared" si="9"/>
        <v>0</v>
      </c>
      <c r="P87" s="1665">
        <f t="shared" si="10"/>
        <v>11.207999999999998</v>
      </c>
      <c r="Q87" s="1620"/>
      <c r="S87" s="1452" t="s">
        <v>145</v>
      </c>
      <c r="T87" s="1452">
        <v>59.199999999999939</v>
      </c>
      <c r="AB87" s="1452">
        <v>59.199999999999939</v>
      </c>
      <c r="AI87" s="1678"/>
    </row>
    <row r="88" spans="1:35" ht="22.5" customHeight="1" x14ac:dyDescent="0.25">
      <c r="A88" s="1662"/>
      <c r="B88" s="411">
        <v>82</v>
      </c>
      <c r="C88" s="412" t="s">
        <v>149</v>
      </c>
      <c r="D88" s="1675"/>
      <c r="E88" s="416">
        <v>213.20499999999998</v>
      </c>
      <c r="F88" s="414"/>
      <c r="G88" s="415"/>
      <c r="H88" s="1675"/>
      <c r="I88" s="1676"/>
      <c r="J88" s="416"/>
      <c r="K88" s="485"/>
      <c r="L88" s="930">
        <f t="shared" si="6"/>
        <v>0</v>
      </c>
      <c r="M88" s="930">
        <f t="shared" si="7"/>
        <v>213.20499999999998</v>
      </c>
      <c r="N88" s="930">
        <f t="shared" si="8"/>
        <v>0</v>
      </c>
      <c r="O88" s="931">
        <f t="shared" si="9"/>
        <v>0</v>
      </c>
      <c r="P88" s="1665">
        <f t="shared" si="10"/>
        <v>213.20499999999998</v>
      </c>
      <c r="Q88" s="1620"/>
      <c r="S88" s="1452" t="s">
        <v>147</v>
      </c>
      <c r="T88" s="1452">
        <v>2.8559999999999977</v>
      </c>
      <c r="U88" s="1452">
        <v>5.4319999999999977</v>
      </c>
      <c r="Y88" s="1452">
        <v>2.9200000000000021</v>
      </c>
      <c r="AB88" s="1452">
        <v>11.207999999999997</v>
      </c>
      <c r="AI88" s="1678"/>
    </row>
    <row r="89" spans="1:35" ht="22.5" customHeight="1" x14ac:dyDescent="0.25">
      <c r="A89" s="1662"/>
      <c r="B89" s="411">
        <v>83</v>
      </c>
      <c r="C89" s="412" t="s">
        <v>151</v>
      </c>
      <c r="D89" s="1675">
        <v>441.54900000000009</v>
      </c>
      <c r="E89" s="416"/>
      <c r="F89" s="414"/>
      <c r="G89" s="415"/>
      <c r="H89" s="1675"/>
      <c r="I89" s="1676"/>
      <c r="J89" s="416"/>
      <c r="K89" s="485"/>
      <c r="L89" s="930">
        <f t="shared" si="6"/>
        <v>441.54900000000009</v>
      </c>
      <c r="M89" s="930">
        <f t="shared" si="7"/>
        <v>0</v>
      </c>
      <c r="N89" s="930">
        <f t="shared" si="8"/>
        <v>0</v>
      </c>
      <c r="O89" s="931">
        <f t="shared" si="9"/>
        <v>0</v>
      </c>
      <c r="P89" s="1665">
        <f t="shared" si="10"/>
        <v>441.54900000000009</v>
      </c>
      <c r="Q89" s="1620"/>
      <c r="S89" s="1452" t="s">
        <v>149</v>
      </c>
      <c r="U89" s="1452">
        <v>213.20499999999998</v>
      </c>
      <c r="AB89" s="1452">
        <v>213.20499999999998</v>
      </c>
      <c r="AI89" s="1678"/>
    </row>
    <row r="90" spans="1:35" ht="22.5" customHeight="1" x14ac:dyDescent="0.25">
      <c r="A90" s="1662"/>
      <c r="B90" s="411">
        <v>84</v>
      </c>
      <c r="C90" s="412" t="s">
        <v>153</v>
      </c>
      <c r="D90" s="1675"/>
      <c r="E90" s="416"/>
      <c r="F90" s="414">
        <v>20</v>
      </c>
      <c r="G90" s="415"/>
      <c r="H90" s="1675"/>
      <c r="I90" s="1676"/>
      <c r="J90" s="416"/>
      <c r="K90" s="485"/>
      <c r="L90" s="930">
        <f t="shared" si="6"/>
        <v>0</v>
      </c>
      <c r="M90" s="930">
        <f t="shared" si="7"/>
        <v>0</v>
      </c>
      <c r="N90" s="930">
        <f t="shared" si="8"/>
        <v>20</v>
      </c>
      <c r="O90" s="931">
        <f t="shared" si="9"/>
        <v>0</v>
      </c>
      <c r="P90" s="1665">
        <f t="shared" si="10"/>
        <v>20</v>
      </c>
      <c r="Q90" s="1620"/>
      <c r="S90" s="1452" t="s">
        <v>151</v>
      </c>
      <c r="T90" s="1452">
        <v>441.54900000000009</v>
      </c>
      <c r="AB90" s="1452">
        <v>441.54900000000009</v>
      </c>
      <c r="AI90" s="1678"/>
    </row>
    <row r="91" spans="1:35" ht="22.5" customHeight="1" x14ac:dyDescent="0.25">
      <c r="A91" s="1662"/>
      <c r="B91" s="411">
        <v>85</v>
      </c>
      <c r="C91" s="412" t="s">
        <v>155</v>
      </c>
      <c r="D91" s="1675"/>
      <c r="E91" s="416">
        <v>300</v>
      </c>
      <c r="F91" s="414"/>
      <c r="G91" s="415"/>
      <c r="H91" s="1675"/>
      <c r="I91" s="1676"/>
      <c r="J91" s="416"/>
      <c r="K91" s="485"/>
      <c r="L91" s="930"/>
      <c r="M91" s="930">
        <f t="shared" si="7"/>
        <v>300</v>
      </c>
      <c r="N91" s="930"/>
      <c r="O91" s="931"/>
      <c r="P91" s="1665">
        <f t="shared" si="10"/>
        <v>300</v>
      </c>
      <c r="Q91" s="1620"/>
      <c r="S91" s="1452" t="s">
        <v>153</v>
      </c>
      <c r="V91" s="1452">
        <v>20</v>
      </c>
      <c r="AB91" s="1452">
        <v>20</v>
      </c>
    </row>
    <row r="92" spans="1:35" ht="22.5" customHeight="1" x14ac:dyDescent="0.25">
      <c r="A92" s="1662"/>
      <c r="B92" s="411">
        <v>86</v>
      </c>
      <c r="C92" s="412" t="s">
        <v>157</v>
      </c>
      <c r="D92" s="1675"/>
      <c r="E92" s="416">
        <v>202.63999999999993</v>
      </c>
      <c r="F92" s="414"/>
      <c r="G92" s="415"/>
      <c r="H92" s="1675"/>
      <c r="I92" s="1676"/>
      <c r="J92" s="416"/>
      <c r="K92" s="485"/>
      <c r="L92" s="930">
        <f t="shared" ref="L92:O93" si="11">+D92+H92</f>
        <v>0</v>
      </c>
      <c r="M92" s="930">
        <f t="shared" si="11"/>
        <v>202.63999999999993</v>
      </c>
      <c r="N92" s="930">
        <f t="shared" si="11"/>
        <v>0</v>
      </c>
      <c r="O92" s="931">
        <f t="shared" si="11"/>
        <v>0</v>
      </c>
      <c r="P92" s="1665">
        <f>SUM(L92:O92)</f>
        <v>202.63999999999993</v>
      </c>
      <c r="Q92" s="1620"/>
      <c r="S92" s="1452" t="s">
        <v>155</v>
      </c>
      <c r="U92" s="1452">
        <v>300</v>
      </c>
      <c r="AB92" s="1452">
        <v>300</v>
      </c>
    </row>
    <row r="93" spans="1:35" ht="22.5" customHeight="1" thickBot="1" x14ac:dyDescent="0.3">
      <c r="A93" s="1620"/>
      <c r="B93" s="411">
        <v>87</v>
      </c>
      <c r="C93" s="412" t="s">
        <v>1145</v>
      </c>
      <c r="D93" s="1675"/>
      <c r="E93" s="416"/>
      <c r="F93" s="414"/>
      <c r="G93" s="415"/>
      <c r="H93" s="1675">
        <v>7.6639999999999979</v>
      </c>
      <c r="I93" s="1676">
        <v>14.180000000000003</v>
      </c>
      <c r="J93" s="416"/>
      <c r="K93" s="485">
        <v>0.7</v>
      </c>
      <c r="L93" s="930">
        <f t="shared" si="11"/>
        <v>7.6639999999999979</v>
      </c>
      <c r="M93" s="930">
        <f t="shared" si="11"/>
        <v>14.180000000000003</v>
      </c>
      <c r="N93" s="930">
        <f t="shared" si="11"/>
        <v>0</v>
      </c>
      <c r="O93" s="931">
        <f t="shared" si="11"/>
        <v>0.7</v>
      </c>
      <c r="P93" s="1665">
        <f>SUM(L93:O93)</f>
        <v>22.544</v>
      </c>
      <c r="Q93" s="1620"/>
      <c r="S93" s="1452" t="s">
        <v>157</v>
      </c>
      <c r="U93" s="1452">
        <v>202.63999999999993</v>
      </c>
      <c r="AB93" s="1452">
        <v>202.63999999999993</v>
      </c>
    </row>
    <row r="94" spans="1:35" ht="22.5" customHeight="1" thickTop="1" x14ac:dyDescent="0.25">
      <c r="B94" s="1801" t="s">
        <v>1146</v>
      </c>
      <c r="C94" s="1802"/>
      <c r="D94" s="1683">
        <f t="shared" ref="D94:P94" si="12">SUM(D7:D93)</f>
        <v>5364.2370000000001</v>
      </c>
      <c r="E94" s="1683">
        <f t="shared" si="12"/>
        <v>7816.5870000000014</v>
      </c>
      <c r="F94" s="1683">
        <f t="shared" si="12"/>
        <v>286.5</v>
      </c>
      <c r="G94" s="1683">
        <f t="shared" si="12"/>
        <v>538.29000000000019</v>
      </c>
      <c r="H94" s="1683">
        <f t="shared" si="12"/>
        <v>20.173999999999999</v>
      </c>
      <c r="I94" s="1683">
        <f t="shared" si="12"/>
        <v>221.98000000000025</v>
      </c>
      <c r="J94" s="1683">
        <f t="shared" si="12"/>
        <v>0.01</v>
      </c>
      <c r="K94" s="1683">
        <f t="shared" si="12"/>
        <v>0.7</v>
      </c>
      <c r="L94" s="1684">
        <f t="shared" si="12"/>
        <v>5384.4110000000001</v>
      </c>
      <c r="M94" s="1685">
        <f t="shared" si="12"/>
        <v>8038.5670000000009</v>
      </c>
      <c r="N94" s="1685">
        <f t="shared" si="12"/>
        <v>286.51</v>
      </c>
      <c r="O94" s="1686">
        <f t="shared" si="12"/>
        <v>538.99000000000024</v>
      </c>
      <c r="P94" s="1687">
        <f t="shared" si="12"/>
        <v>14248.477999999999</v>
      </c>
      <c r="S94" s="1452" t="s">
        <v>1145</v>
      </c>
      <c r="X94" s="1452">
        <v>7.6639999999999979</v>
      </c>
      <c r="Y94" s="1452">
        <v>14.180000000000003</v>
      </c>
      <c r="AA94" s="1452">
        <v>0.7</v>
      </c>
      <c r="AB94" s="1452">
        <v>22.544</v>
      </c>
    </row>
    <row r="95" spans="1:35" ht="22.5" customHeight="1" x14ac:dyDescent="0.25">
      <c r="B95" s="1803"/>
      <c r="C95" s="1804"/>
      <c r="D95" s="1805">
        <f>SUM(D94:G94)</f>
        <v>14005.614000000001</v>
      </c>
      <c r="E95" s="1806"/>
      <c r="F95" s="1806"/>
      <c r="G95" s="1807"/>
      <c r="H95" s="1805">
        <f>SUM(H94:K94)</f>
        <v>242.86400000000023</v>
      </c>
      <c r="I95" s="1806"/>
      <c r="J95" s="1806"/>
      <c r="K95" s="1807"/>
      <c r="L95" s="1805">
        <f>SUM(L94:O94)</f>
        <v>14248.478000000001</v>
      </c>
      <c r="M95" s="1806"/>
      <c r="N95" s="1806"/>
      <c r="O95" s="1808"/>
      <c r="P95" s="1688"/>
      <c r="S95" s="1452" t="s">
        <v>302</v>
      </c>
      <c r="T95" s="1452">
        <v>5364.2370000000001</v>
      </c>
      <c r="U95" s="1452">
        <v>7816.5870000000014</v>
      </c>
      <c r="V95" s="1452">
        <v>286.5</v>
      </c>
      <c r="W95" s="1452">
        <v>538.29000000000019</v>
      </c>
      <c r="X95" s="1452">
        <v>20.173999999999999</v>
      </c>
      <c r="Y95" s="1452">
        <v>221.98000000000025</v>
      </c>
      <c r="Z95" s="1452">
        <v>0.01</v>
      </c>
      <c r="AA95" s="1452">
        <v>0.7</v>
      </c>
      <c r="AB95" s="1452">
        <v>14248.477999999999</v>
      </c>
    </row>
    <row r="96" spans="1:35" ht="22.5" customHeight="1" x14ac:dyDescent="0.25">
      <c r="B96" s="1620" t="s">
        <v>1147</v>
      </c>
      <c r="C96" s="1620"/>
      <c r="D96" s="1620"/>
      <c r="E96" s="1620"/>
      <c r="F96" s="1620"/>
      <c r="G96" s="1620"/>
      <c r="H96" s="1620"/>
      <c r="I96" s="1620"/>
      <c r="J96" s="1620"/>
      <c r="K96" s="1689"/>
      <c r="L96" s="1620"/>
      <c r="M96" s="1620"/>
      <c r="N96" s="1620"/>
      <c r="O96" s="1620"/>
      <c r="P96" s="1620"/>
    </row>
  </sheetData>
  <mergeCells count="9">
    <mergeCell ref="B94:C95"/>
    <mergeCell ref="D95:G95"/>
    <mergeCell ref="H95:K95"/>
    <mergeCell ref="L95:O95"/>
    <mergeCell ref="L5:O5"/>
    <mergeCell ref="B5:B6"/>
    <mergeCell ref="C5:C6"/>
    <mergeCell ref="D5:G5"/>
    <mergeCell ref="H5:K5"/>
  </mergeCells>
  <pageMargins left="0.78740157480314965" right="0.59055118110236227" top="0.78740157480314965" bottom="0.39370078740157483" header="0.51181102362204722" footer="0.39370078740157483"/>
  <pageSetup paperSize="9" scale="43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AC144"/>
  <sheetViews>
    <sheetView view="pageBreakPreview" zoomScale="70" zoomScaleNormal="70" zoomScaleSheetLayoutView="70" workbookViewId="0">
      <selection activeCell="A116" sqref="A116:XFD117"/>
    </sheetView>
  </sheetViews>
  <sheetFormatPr baseColWidth="10" defaultRowHeight="15" x14ac:dyDescent="0.25"/>
  <cols>
    <col min="1" max="6" width="13" style="419" customWidth="1"/>
    <col min="7" max="7" width="7.5703125" style="419" customWidth="1"/>
    <col min="8" max="9" width="13" style="419" customWidth="1"/>
    <col min="10" max="10" width="11.42578125" style="419" customWidth="1"/>
    <col min="11" max="11" width="12.140625" style="419" customWidth="1"/>
    <col min="12" max="12" width="11" style="419" customWidth="1"/>
    <col min="13" max="13" width="13" style="419" customWidth="1"/>
    <col min="14" max="14" width="6.5703125" style="419" customWidth="1"/>
    <col min="15" max="15" width="6.140625" style="419" customWidth="1"/>
    <col min="16" max="16" width="24" style="1363" bestFit="1" customWidth="1"/>
    <col min="17" max="17" width="13.42578125" style="1363" customWidth="1"/>
    <col min="18" max="18" width="13.28515625" style="1363" bestFit="1" customWidth="1"/>
    <col min="19" max="19" width="11.85546875" style="1363" customWidth="1"/>
    <col min="20" max="20" width="18" style="1363" hidden="1" customWidth="1"/>
    <col min="21" max="21" width="22.7109375" style="1363" hidden="1" customWidth="1"/>
    <col min="22" max="22" width="0" style="1363" hidden="1" customWidth="1"/>
    <col min="23" max="23" width="17.5703125" style="408" customWidth="1"/>
    <col min="24" max="24" width="19" style="408" customWidth="1"/>
    <col min="25" max="25" width="10.5703125" style="408" bestFit="1" customWidth="1"/>
    <col min="26" max="26" width="7.7109375" style="408" bestFit="1" customWidth="1"/>
    <col min="27" max="27" width="8.5703125" style="408" bestFit="1" customWidth="1"/>
    <col min="28" max="28" width="16.7109375" style="408" bestFit="1" customWidth="1"/>
    <col min="29" max="29" width="11.42578125" style="408"/>
  </cols>
  <sheetData>
    <row r="1" spans="1:24" ht="15" customHeight="1" x14ac:dyDescent="0.25">
      <c r="A1" s="418"/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W1" s="407" t="s">
        <v>163</v>
      </c>
      <c r="X1" s="408" t="s">
        <v>306</v>
      </c>
    </row>
    <row r="2" spans="1:24" x14ac:dyDescent="0.25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T2" s="408" t="s">
        <v>1061</v>
      </c>
      <c r="U2" s="408" t="s">
        <v>306</v>
      </c>
      <c r="V2" s="1364"/>
      <c r="W2" s="407" t="s">
        <v>1056</v>
      </c>
      <c r="X2" s="408" t="s">
        <v>1057</v>
      </c>
    </row>
    <row r="3" spans="1:24" ht="15" customHeight="1" x14ac:dyDescent="0.25">
      <c r="A3" s="420"/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T3" s="408" t="s">
        <v>165</v>
      </c>
      <c r="U3" s="408" t="s">
        <v>1059</v>
      </c>
      <c r="V3" s="408"/>
      <c r="W3" s="407" t="s">
        <v>165</v>
      </c>
      <c r="X3" s="408" t="s">
        <v>304</v>
      </c>
    </row>
    <row r="4" spans="1:24" ht="15" customHeight="1" x14ac:dyDescent="0.25">
      <c r="A4" s="420"/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T4" s="408" t="s">
        <v>1140</v>
      </c>
      <c r="U4" s="408" t="s">
        <v>306</v>
      </c>
      <c r="V4" s="408"/>
    </row>
    <row r="5" spans="1:24" ht="15" customHeight="1" x14ac:dyDescent="0.25">
      <c r="A5" s="420"/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P5" s="1365" t="s">
        <v>1134</v>
      </c>
      <c r="T5" s="408"/>
      <c r="U5" s="408"/>
      <c r="V5" s="408"/>
      <c r="W5" s="408" t="s">
        <v>327</v>
      </c>
      <c r="X5" s="408" t="s">
        <v>1026</v>
      </c>
    </row>
    <row r="6" spans="1:24" ht="15" customHeight="1" x14ac:dyDescent="0.25">
      <c r="A6" s="420"/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P6" s="1363" t="s">
        <v>168</v>
      </c>
      <c r="Q6" s="1363" t="s">
        <v>1148</v>
      </c>
      <c r="R6" s="1366" t="s">
        <v>1149</v>
      </c>
      <c r="T6" s="408" t="s">
        <v>327</v>
      </c>
      <c r="U6" s="408" t="s">
        <v>1995</v>
      </c>
      <c r="V6" s="408"/>
      <c r="W6" s="408" t="s">
        <v>97</v>
      </c>
      <c r="X6" s="408">
        <v>2805.0309999999968</v>
      </c>
    </row>
    <row r="7" spans="1:24" ht="15" customHeight="1" x14ac:dyDescent="0.25">
      <c r="A7" s="420"/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P7" s="1363" t="s">
        <v>97</v>
      </c>
      <c r="Q7" s="871">
        <v>2805.0309999999968</v>
      </c>
      <c r="R7" s="872">
        <v>0.19686530729808308</v>
      </c>
      <c r="T7" s="408" t="s">
        <v>97</v>
      </c>
      <c r="U7" s="408">
        <v>2675.0309999999895</v>
      </c>
      <c r="V7" s="408"/>
      <c r="W7" s="408" t="s">
        <v>120</v>
      </c>
      <c r="X7" s="408">
        <v>1834.1170000000002</v>
      </c>
    </row>
    <row r="8" spans="1:24" x14ac:dyDescent="0.25">
      <c r="A8" s="420"/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P8" s="1363" t="s">
        <v>120</v>
      </c>
      <c r="Q8" s="871">
        <v>1834.1170000000002</v>
      </c>
      <c r="R8" s="872">
        <v>0.12872371350820674</v>
      </c>
      <c r="T8" s="408" t="s">
        <v>120</v>
      </c>
      <c r="U8" s="408">
        <v>1696.1000000000008</v>
      </c>
      <c r="V8" s="406"/>
      <c r="W8" s="408" t="s">
        <v>89</v>
      </c>
      <c r="X8" s="408">
        <v>1539.2510000000088</v>
      </c>
    </row>
    <row r="9" spans="1:24" x14ac:dyDescent="0.25">
      <c r="A9" s="420"/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P9" s="1363" t="s">
        <v>89</v>
      </c>
      <c r="Q9" s="871">
        <v>1539.2510000000088</v>
      </c>
      <c r="R9" s="872">
        <v>0.10802915230665321</v>
      </c>
      <c r="T9" s="408" t="s">
        <v>89</v>
      </c>
      <c r="U9" s="408">
        <v>1539.2510000000088</v>
      </c>
      <c r="W9" s="408" t="s">
        <v>57</v>
      </c>
      <c r="X9" s="408">
        <v>1027.0400000000009</v>
      </c>
    </row>
    <row r="10" spans="1:24" x14ac:dyDescent="0.25">
      <c r="A10" s="420"/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P10" s="1363" t="s">
        <v>57</v>
      </c>
      <c r="Q10" s="871">
        <v>1027.0400000000009</v>
      </c>
      <c r="R10" s="872">
        <v>7.2080681178719117E-2</v>
      </c>
      <c r="T10" s="408" t="s">
        <v>57</v>
      </c>
      <c r="U10" s="408">
        <v>1027.0400000000009</v>
      </c>
      <c r="W10" s="408" t="s">
        <v>140</v>
      </c>
      <c r="X10" s="408">
        <v>616</v>
      </c>
    </row>
    <row r="11" spans="1:24" x14ac:dyDescent="0.25">
      <c r="A11" s="420"/>
      <c r="B11" s="418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P11" s="1363" t="s">
        <v>140</v>
      </c>
      <c r="Q11" s="871">
        <v>616</v>
      </c>
      <c r="R11" s="872">
        <v>4.3232687729875111E-2</v>
      </c>
      <c r="T11" s="408" t="s">
        <v>140</v>
      </c>
      <c r="U11" s="408">
        <v>616</v>
      </c>
      <c r="W11" s="408" t="s">
        <v>99</v>
      </c>
      <c r="X11" s="408">
        <v>578.80000000000007</v>
      </c>
    </row>
    <row r="12" spans="1:24" x14ac:dyDescent="0.25">
      <c r="A12" s="420"/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P12" s="1363" t="s">
        <v>99</v>
      </c>
      <c r="Q12" s="871">
        <v>578.80000000000007</v>
      </c>
      <c r="R12" s="872">
        <v>4.0621882561772266E-2</v>
      </c>
      <c r="T12" s="408" t="s">
        <v>99</v>
      </c>
      <c r="U12" s="408">
        <v>578.80000000000007</v>
      </c>
      <c r="W12" s="408" t="s">
        <v>302</v>
      </c>
      <c r="X12" s="408">
        <v>8400.2390000000069</v>
      </c>
    </row>
    <row r="13" spans="1:24" x14ac:dyDescent="0.25">
      <c r="A13" s="420"/>
      <c r="B13" s="418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P13" s="1363" t="s">
        <v>1150</v>
      </c>
      <c r="Q13" s="871">
        <v>5848.2390000000978</v>
      </c>
      <c r="R13" s="872">
        <v>0.41044657541669044</v>
      </c>
      <c r="T13" s="408" t="s">
        <v>302</v>
      </c>
      <c r="U13" s="408">
        <v>8132.2220000000007</v>
      </c>
    </row>
    <row r="14" spans="1:24" x14ac:dyDescent="0.25">
      <c r="A14" s="420"/>
      <c r="B14" s="418"/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P14" s="1363" t="s">
        <v>1134</v>
      </c>
      <c r="Q14" s="871">
        <v>14248.478000000105</v>
      </c>
      <c r="R14" s="872">
        <v>1</v>
      </c>
      <c r="S14" s="1367"/>
      <c r="T14" s="408"/>
      <c r="U14" s="408"/>
    </row>
    <row r="15" spans="1:24" ht="15" customHeight="1" x14ac:dyDescent="0.25">
      <c r="A15" s="420"/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Q15" s="1367"/>
      <c r="T15" s="408"/>
      <c r="U15" s="408"/>
    </row>
    <row r="16" spans="1:24" ht="15" customHeight="1" x14ac:dyDescent="0.25">
      <c r="A16" s="420"/>
      <c r="B16" s="418"/>
      <c r="C16" s="418"/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Q16" s="1368"/>
      <c r="T16" s="408"/>
      <c r="U16" s="408"/>
    </row>
    <row r="17" spans="1:24" ht="15" customHeight="1" x14ac:dyDescent="0.25">
      <c r="A17" s="420"/>
      <c r="B17" s="418"/>
      <c r="C17" s="418"/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Q17" s="1367"/>
      <c r="T17" s="408"/>
      <c r="U17" s="408"/>
    </row>
    <row r="18" spans="1:24" ht="15" customHeight="1" x14ac:dyDescent="0.25">
      <c r="A18" s="420"/>
      <c r="B18" s="418"/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T18" s="408"/>
      <c r="U18" s="408"/>
    </row>
    <row r="19" spans="1:24" ht="15" customHeight="1" x14ac:dyDescent="0.25">
      <c r="A19" s="420"/>
      <c r="B19" s="418"/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P19" s="1367"/>
      <c r="T19" s="408"/>
      <c r="U19" s="408"/>
    </row>
    <row r="20" spans="1:24" ht="15" customHeight="1" x14ac:dyDescent="0.25">
      <c r="A20" s="420"/>
      <c r="B20" s="418"/>
      <c r="C20" s="418"/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T20" s="408"/>
      <c r="U20" s="408"/>
    </row>
    <row r="21" spans="1:24" ht="15" customHeight="1" x14ac:dyDescent="0.25">
      <c r="A21" s="420"/>
      <c r="B21" s="418"/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T21" s="408"/>
      <c r="U21" s="408"/>
    </row>
    <row r="22" spans="1:24" x14ac:dyDescent="0.25">
      <c r="A22" s="420"/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T22" s="408"/>
      <c r="U22" s="408"/>
    </row>
    <row r="23" spans="1:24" x14ac:dyDescent="0.25">
      <c r="A23" s="420"/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T23" s="408"/>
      <c r="U23" s="408"/>
    </row>
    <row r="24" spans="1:24" x14ac:dyDescent="0.25">
      <c r="A24" s="420"/>
      <c r="B24" s="418"/>
      <c r="C24" s="418"/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T24" s="408"/>
      <c r="U24" s="408"/>
    </row>
    <row r="25" spans="1:24" x14ac:dyDescent="0.25">
      <c r="A25" s="420"/>
      <c r="B25" s="418"/>
      <c r="C25" s="418"/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T25" s="408"/>
      <c r="U25" s="408"/>
    </row>
    <row r="26" spans="1:24" x14ac:dyDescent="0.25">
      <c r="A26" s="420"/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T26" s="408"/>
      <c r="U26" s="408"/>
    </row>
    <row r="27" spans="1:24" x14ac:dyDescent="0.25">
      <c r="A27" s="418"/>
      <c r="B27" s="418"/>
      <c r="C27" s="418"/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T27" s="408"/>
      <c r="U27" s="408"/>
    </row>
    <row r="28" spans="1:24" x14ac:dyDescent="0.25">
      <c r="A28" s="418"/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T28" s="408"/>
      <c r="U28" s="408"/>
    </row>
    <row r="29" spans="1:24" x14ac:dyDescent="0.25">
      <c r="A29" s="418"/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T29" s="408"/>
      <c r="U29" s="408"/>
    </row>
    <row r="30" spans="1:24" x14ac:dyDescent="0.25">
      <c r="A30" s="418"/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T30" s="408"/>
      <c r="U30" s="408"/>
    </row>
    <row r="31" spans="1:24" ht="15" customHeight="1" x14ac:dyDescent="0.25">
      <c r="A31" s="420"/>
      <c r="B31" s="418"/>
      <c r="C31" s="418"/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W31" s="407" t="s">
        <v>163</v>
      </c>
      <c r="X31" s="408" t="s">
        <v>306</v>
      </c>
    </row>
    <row r="32" spans="1:24" x14ac:dyDescent="0.25">
      <c r="A32" s="420"/>
      <c r="B32" s="418"/>
      <c r="C32" s="418"/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T32" s="408" t="s">
        <v>1061</v>
      </c>
      <c r="U32" s="408" t="s">
        <v>306</v>
      </c>
      <c r="W32" s="407" t="s">
        <v>1056</v>
      </c>
      <c r="X32" s="408" t="s">
        <v>1057</v>
      </c>
    </row>
    <row r="33" spans="1:24" x14ac:dyDescent="0.25">
      <c r="A33" s="420"/>
      <c r="B33" s="418"/>
      <c r="C33" s="418"/>
      <c r="D33" s="418"/>
      <c r="E33" s="418"/>
      <c r="F33" s="418"/>
      <c r="G33" s="418"/>
      <c r="H33" s="418"/>
      <c r="I33" s="418"/>
      <c r="J33" s="418"/>
      <c r="K33" s="418"/>
      <c r="L33" s="418"/>
      <c r="M33" s="418"/>
      <c r="T33" s="408" t="s">
        <v>165</v>
      </c>
      <c r="U33" s="408" t="s">
        <v>1059</v>
      </c>
      <c r="W33" s="407" t="s">
        <v>165</v>
      </c>
      <c r="X33" s="408" t="s">
        <v>304</v>
      </c>
    </row>
    <row r="34" spans="1:24" x14ac:dyDescent="0.25">
      <c r="A34" s="420"/>
      <c r="B34" s="418"/>
      <c r="C34" s="418"/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T34" s="408" t="s">
        <v>1140</v>
      </c>
      <c r="U34" s="408" t="s">
        <v>317</v>
      </c>
      <c r="W34" s="407" t="s">
        <v>328</v>
      </c>
      <c r="X34" s="408" t="s">
        <v>317</v>
      </c>
    </row>
    <row r="35" spans="1:24" ht="15" customHeight="1" x14ac:dyDescent="0.25">
      <c r="A35" s="420"/>
      <c r="B35" s="418"/>
      <c r="C35" s="418"/>
      <c r="D35" s="418"/>
      <c r="E35" s="418"/>
      <c r="F35" s="418"/>
      <c r="G35" s="418"/>
      <c r="H35" s="418"/>
      <c r="I35" s="418"/>
      <c r="J35" s="418"/>
      <c r="K35" s="418"/>
      <c r="L35" s="418"/>
      <c r="M35" s="418"/>
      <c r="P35" s="1365" t="s">
        <v>1151</v>
      </c>
      <c r="T35" s="408"/>
      <c r="U35" s="408"/>
    </row>
    <row r="36" spans="1:24" x14ac:dyDescent="0.25">
      <c r="A36" s="420"/>
      <c r="B36" s="41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P36" s="1363" t="s">
        <v>168</v>
      </c>
      <c r="Q36" s="1363" t="s">
        <v>1148</v>
      </c>
      <c r="R36" s="1366" t="s">
        <v>1149</v>
      </c>
      <c r="T36" s="408" t="s">
        <v>327</v>
      </c>
      <c r="U36" s="408" t="s">
        <v>1995</v>
      </c>
      <c r="W36" s="408" t="s">
        <v>327</v>
      </c>
      <c r="X36" s="408" t="s">
        <v>1026</v>
      </c>
    </row>
    <row r="37" spans="1:24" x14ac:dyDescent="0.25">
      <c r="A37" s="420"/>
      <c r="B37" s="418"/>
      <c r="C37" s="418"/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P37" s="1363" t="s">
        <v>57</v>
      </c>
      <c r="Q37" s="871">
        <v>1008.3600000000008</v>
      </c>
      <c r="R37" s="1369">
        <v>0.18727396552751957</v>
      </c>
      <c r="T37" s="408" t="s">
        <v>57</v>
      </c>
      <c r="U37" s="408">
        <v>1008.3600000000008</v>
      </c>
      <c r="W37" s="408" t="s">
        <v>57</v>
      </c>
      <c r="X37" s="408">
        <v>1008.3600000000008</v>
      </c>
    </row>
    <row r="38" spans="1:24" x14ac:dyDescent="0.25">
      <c r="A38" s="420"/>
      <c r="B38" s="418"/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8"/>
      <c r="P38" s="1363" t="s">
        <v>89</v>
      </c>
      <c r="Q38" s="871">
        <v>568.55099999999925</v>
      </c>
      <c r="R38" s="1369">
        <v>0.10559205082970026</v>
      </c>
      <c r="T38" s="408" t="s">
        <v>89</v>
      </c>
      <c r="U38" s="408">
        <v>568.55099999999925</v>
      </c>
      <c r="W38" s="408" t="s">
        <v>89</v>
      </c>
      <c r="X38" s="408">
        <v>568.55099999999925</v>
      </c>
    </row>
    <row r="39" spans="1:24" x14ac:dyDescent="0.25">
      <c r="A39" s="420"/>
      <c r="B39" s="418"/>
      <c r="C39" s="418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P39" s="1363" t="s">
        <v>120</v>
      </c>
      <c r="Q39" s="871">
        <v>524.59999999999957</v>
      </c>
      <c r="R39" s="1369">
        <v>9.7429412427839868E-2</v>
      </c>
      <c r="T39" s="408" t="s">
        <v>120</v>
      </c>
      <c r="U39" s="408">
        <v>524.59999999999957</v>
      </c>
      <c r="W39" s="408" t="s">
        <v>120</v>
      </c>
      <c r="X39" s="408">
        <v>524.59999999999957</v>
      </c>
    </row>
    <row r="40" spans="1:24" x14ac:dyDescent="0.25">
      <c r="A40" s="420"/>
      <c r="B40" s="418"/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P40" s="1363" t="s">
        <v>77</v>
      </c>
      <c r="Q40" s="871">
        <v>456</v>
      </c>
      <c r="R40" s="1369">
        <v>8.4688928835484206E-2</v>
      </c>
      <c r="T40" s="408" t="s">
        <v>77</v>
      </c>
      <c r="U40" s="408">
        <v>456</v>
      </c>
      <c r="W40" s="408" t="s">
        <v>77</v>
      </c>
      <c r="X40" s="408">
        <v>456</v>
      </c>
    </row>
    <row r="41" spans="1:24" x14ac:dyDescent="0.25">
      <c r="A41" s="420"/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P41" s="1363" t="s">
        <v>152</v>
      </c>
      <c r="Q41" s="871">
        <v>441.54899999999998</v>
      </c>
      <c r="R41" s="1369">
        <v>8.2005069821007054E-2</v>
      </c>
      <c r="T41" s="408" t="s">
        <v>152</v>
      </c>
      <c r="U41" s="408">
        <v>441.54899999999998</v>
      </c>
      <c r="W41" s="408" t="s">
        <v>152</v>
      </c>
      <c r="X41" s="408">
        <v>441.54899999999998</v>
      </c>
    </row>
    <row r="42" spans="1:24" x14ac:dyDescent="0.25">
      <c r="A42" s="420"/>
      <c r="B42" s="418"/>
      <c r="C42" s="418"/>
      <c r="D42" s="418"/>
      <c r="E42" s="418"/>
      <c r="F42" s="418"/>
      <c r="G42" s="418"/>
      <c r="H42" s="418"/>
      <c r="I42" s="418"/>
      <c r="J42" s="418"/>
      <c r="K42" s="418"/>
      <c r="L42" s="418"/>
      <c r="M42" s="418"/>
      <c r="P42" s="1363" t="s">
        <v>126</v>
      </c>
      <c r="Q42" s="871">
        <v>351.46100000000013</v>
      </c>
      <c r="R42" s="1369">
        <v>6.5273806178614308E-2</v>
      </c>
      <c r="T42" s="408" t="s">
        <v>126</v>
      </c>
      <c r="U42" s="408">
        <v>351.46100000000013</v>
      </c>
      <c r="W42" s="408" t="s">
        <v>126</v>
      </c>
      <c r="X42" s="408">
        <v>351.46100000000013</v>
      </c>
    </row>
    <row r="43" spans="1:24" x14ac:dyDescent="0.25">
      <c r="A43" s="420"/>
      <c r="B43" s="418"/>
      <c r="C43" s="418"/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P43" s="1363" t="s">
        <v>1150</v>
      </c>
      <c r="Q43" s="1370">
        <v>2033.8900000000194</v>
      </c>
      <c r="R43" s="1369">
        <v>0.37773676637983472</v>
      </c>
      <c r="T43" s="408" t="s">
        <v>302</v>
      </c>
      <c r="U43" s="408">
        <v>3350.5209999999997</v>
      </c>
      <c r="W43" s="408" t="s">
        <v>302</v>
      </c>
      <c r="X43" s="408">
        <v>3350.5209999999997</v>
      </c>
    </row>
    <row r="44" spans="1:24" x14ac:dyDescent="0.25">
      <c r="A44" s="420"/>
      <c r="B44" s="418"/>
      <c r="C44" s="418"/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P44" s="1363" t="s">
        <v>1134</v>
      </c>
      <c r="Q44" s="1370">
        <v>5384.4110000000192</v>
      </c>
      <c r="R44" s="1369">
        <v>1</v>
      </c>
      <c r="S44" s="1367"/>
      <c r="T44" s="408"/>
      <c r="U44" s="408"/>
    </row>
    <row r="45" spans="1:24" x14ac:dyDescent="0.25">
      <c r="A45" s="420"/>
      <c r="B45" s="418"/>
      <c r="C45" s="418"/>
      <c r="D45" s="418"/>
      <c r="E45" s="418"/>
      <c r="F45" s="418"/>
      <c r="G45" s="418"/>
      <c r="H45" s="418"/>
      <c r="I45" s="418"/>
      <c r="J45" s="418"/>
      <c r="K45" s="418"/>
      <c r="L45" s="418"/>
      <c r="M45" s="418"/>
      <c r="Q45" s="1367"/>
    </row>
    <row r="46" spans="1:24" x14ac:dyDescent="0.25">
      <c r="A46" s="420"/>
      <c r="B46" s="418"/>
      <c r="C46" s="418"/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S46" s="1367"/>
      <c r="T46" s="408"/>
      <c r="U46" s="408"/>
    </row>
    <row r="47" spans="1:24" x14ac:dyDescent="0.25">
      <c r="A47" s="420"/>
      <c r="B47" s="418"/>
      <c r="C47" s="418"/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T47" s="408"/>
      <c r="U47" s="408"/>
    </row>
    <row r="48" spans="1:24" x14ac:dyDescent="0.25">
      <c r="A48" s="420"/>
      <c r="B48" s="418"/>
      <c r="C48" s="418"/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T48" s="408"/>
      <c r="U48" s="408"/>
    </row>
    <row r="49" spans="1:24" x14ac:dyDescent="0.25">
      <c r="A49" s="420"/>
      <c r="B49" s="418"/>
      <c r="C49" s="418"/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T49" s="408"/>
      <c r="U49" s="408"/>
    </row>
    <row r="50" spans="1:24" x14ac:dyDescent="0.25">
      <c r="A50" s="420"/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T50" s="408"/>
      <c r="U50" s="408"/>
    </row>
    <row r="51" spans="1:24" x14ac:dyDescent="0.25">
      <c r="A51" s="420"/>
      <c r="B51" s="418"/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T51" s="408"/>
      <c r="U51" s="408"/>
    </row>
    <row r="52" spans="1:24" x14ac:dyDescent="0.25">
      <c r="A52" s="420"/>
      <c r="B52" s="418"/>
      <c r="C52" s="418"/>
      <c r="D52" s="418"/>
      <c r="E52" s="418"/>
      <c r="F52" s="418"/>
      <c r="G52" s="418"/>
      <c r="H52" s="418"/>
      <c r="I52" s="418"/>
      <c r="J52" s="418"/>
      <c r="K52" s="418"/>
      <c r="L52" s="418"/>
      <c r="M52" s="418"/>
      <c r="T52" s="408"/>
      <c r="U52" s="408"/>
    </row>
    <row r="53" spans="1:24" x14ac:dyDescent="0.25">
      <c r="A53" s="420"/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O53" s="421"/>
      <c r="T53" s="408"/>
      <c r="U53" s="408"/>
    </row>
    <row r="54" spans="1:24" x14ac:dyDescent="0.25">
      <c r="A54" s="420"/>
      <c r="B54" s="418"/>
      <c r="C54" s="418"/>
      <c r="D54" s="418"/>
      <c r="E54" s="418"/>
      <c r="F54" s="418"/>
      <c r="G54" s="418"/>
      <c r="H54" s="418"/>
      <c r="I54" s="418"/>
      <c r="J54" s="418"/>
      <c r="K54" s="418"/>
      <c r="L54" s="418"/>
      <c r="M54" s="418"/>
      <c r="T54" s="408"/>
      <c r="U54" s="408"/>
    </row>
    <row r="55" spans="1:24" x14ac:dyDescent="0.25">
      <c r="A55" s="418"/>
      <c r="B55" s="418"/>
      <c r="C55" s="418"/>
      <c r="D55" s="418"/>
      <c r="E55" s="418"/>
      <c r="F55" s="418"/>
      <c r="G55" s="418"/>
      <c r="H55" s="418"/>
      <c r="I55" s="418"/>
      <c r="J55" s="418"/>
      <c r="K55" s="418"/>
      <c r="L55" s="418"/>
      <c r="M55" s="418"/>
      <c r="T55" s="408"/>
      <c r="U55" s="408"/>
    </row>
    <row r="56" spans="1:24" x14ac:dyDescent="0.25">
      <c r="A56" s="418"/>
      <c r="B56" s="418"/>
      <c r="C56" s="418"/>
      <c r="D56" s="418"/>
      <c r="E56" s="418"/>
      <c r="F56" s="418"/>
      <c r="G56" s="418"/>
      <c r="H56" s="418"/>
      <c r="I56" s="418"/>
      <c r="J56" s="418"/>
      <c r="K56" s="418"/>
      <c r="L56" s="418"/>
      <c r="M56" s="418"/>
      <c r="T56" s="408"/>
      <c r="U56" s="408"/>
    </row>
    <row r="57" spans="1:24" x14ac:dyDescent="0.25">
      <c r="A57" s="418"/>
      <c r="B57" s="418"/>
      <c r="C57" s="418"/>
      <c r="D57" s="418"/>
      <c r="E57" s="418"/>
      <c r="F57" s="418"/>
      <c r="G57" s="418"/>
      <c r="H57" s="418"/>
      <c r="I57" s="418"/>
      <c r="J57" s="418"/>
      <c r="K57" s="418"/>
      <c r="L57" s="418"/>
      <c r="M57" s="418"/>
      <c r="T57" s="408"/>
      <c r="U57" s="408"/>
    </row>
    <row r="58" spans="1:24" x14ac:dyDescent="0.25">
      <c r="A58" s="418"/>
      <c r="B58" s="418"/>
      <c r="C58" s="418"/>
      <c r="D58" s="418"/>
      <c r="E58" s="418"/>
      <c r="F58" s="418"/>
      <c r="G58" s="418"/>
      <c r="H58" s="418"/>
      <c r="I58" s="418"/>
      <c r="J58" s="418"/>
      <c r="K58" s="418"/>
      <c r="L58" s="418"/>
      <c r="M58" s="418"/>
      <c r="T58" s="408"/>
      <c r="U58" s="408"/>
    </row>
    <row r="59" spans="1:24" x14ac:dyDescent="0.25">
      <c r="A59" s="420"/>
      <c r="B59" s="418"/>
      <c r="C59" s="418"/>
      <c r="D59" s="418"/>
      <c r="E59" s="418"/>
      <c r="F59" s="418"/>
      <c r="G59" s="418"/>
      <c r="H59" s="418"/>
      <c r="I59" s="418"/>
      <c r="J59" s="418"/>
      <c r="K59" s="418"/>
      <c r="L59" s="418"/>
      <c r="M59" s="418"/>
      <c r="T59" s="408"/>
      <c r="U59" s="408"/>
    </row>
    <row r="60" spans="1:24" x14ac:dyDescent="0.25">
      <c r="A60" s="420"/>
      <c r="B60" s="418"/>
      <c r="C60" s="418"/>
      <c r="D60" s="418"/>
      <c r="E60" s="418"/>
      <c r="F60" s="418"/>
      <c r="G60" s="418"/>
      <c r="H60" s="418"/>
      <c r="I60" s="418"/>
      <c r="J60" s="418"/>
      <c r="K60" s="418"/>
      <c r="L60" s="418"/>
      <c r="M60" s="418"/>
      <c r="T60" s="408" t="s">
        <v>1061</v>
      </c>
      <c r="U60" s="408" t="s">
        <v>306</v>
      </c>
      <c r="W60" s="407" t="s">
        <v>163</v>
      </c>
      <c r="X60" s="408" t="s">
        <v>306</v>
      </c>
    </row>
    <row r="61" spans="1:24" x14ac:dyDescent="0.25">
      <c r="A61" s="420"/>
      <c r="B61" s="418"/>
      <c r="C61" s="418"/>
      <c r="D61" s="418"/>
      <c r="E61" s="418"/>
      <c r="F61" s="418"/>
      <c r="G61" s="418"/>
      <c r="H61" s="418"/>
      <c r="I61" s="418"/>
      <c r="J61" s="418"/>
      <c r="K61" s="418"/>
      <c r="L61" s="418"/>
      <c r="M61" s="418"/>
      <c r="T61" s="408" t="s">
        <v>165</v>
      </c>
      <c r="U61" s="408" t="s">
        <v>1059</v>
      </c>
      <c r="W61" s="407" t="s">
        <v>1056</v>
      </c>
      <c r="X61" s="408" t="s">
        <v>1057</v>
      </c>
    </row>
    <row r="62" spans="1:24" x14ac:dyDescent="0.25">
      <c r="A62" s="420"/>
      <c r="B62" s="418"/>
      <c r="C62" s="418"/>
      <c r="D62" s="418"/>
      <c r="E62" s="418"/>
      <c r="F62" s="418"/>
      <c r="G62" s="418"/>
      <c r="H62" s="418"/>
      <c r="I62" s="418"/>
      <c r="J62" s="418"/>
      <c r="K62" s="418"/>
      <c r="L62" s="418"/>
      <c r="M62" s="418"/>
      <c r="T62" s="408" t="s">
        <v>1140</v>
      </c>
      <c r="U62" s="408" t="s">
        <v>318</v>
      </c>
      <c r="W62" s="407" t="s">
        <v>165</v>
      </c>
      <c r="X62" s="408" t="s">
        <v>304</v>
      </c>
    </row>
    <row r="63" spans="1:24" ht="15" customHeight="1" x14ac:dyDescent="0.25">
      <c r="A63" s="420"/>
      <c r="B63" s="418"/>
      <c r="C63" s="418"/>
      <c r="D63" s="418"/>
      <c r="E63" s="418"/>
      <c r="F63" s="418"/>
      <c r="G63" s="418"/>
      <c r="H63" s="418"/>
      <c r="I63" s="418"/>
      <c r="J63" s="418"/>
      <c r="K63" s="418"/>
      <c r="L63" s="418"/>
      <c r="M63" s="418"/>
      <c r="P63" s="1365" t="s">
        <v>1152</v>
      </c>
      <c r="T63" s="408"/>
      <c r="U63" s="408"/>
      <c r="W63" s="407" t="s">
        <v>328</v>
      </c>
      <c r="X63" s="408" t="s">
        <v>318</v>
      </c>
    </row>
    <row r="64" spans="1:24" x14ac:dyDescent="0.25">
      <c r="A64" s="420"/>
      <c r="B64" s="418"/>
      <c r="C64" s="418"/>
      <c r="D64" s="418"/>
      <c r="E64" s="418"/>
      <c r="F64" s="418"/>
      <c r="G64" s="418"/>
      <c r="H64" s="418"/>
      <c r="I64" s="418"/>
      <c r="J64" s="418"/>
      <c r="K64" s="418"/>
      <c r="L64" s="418"/>
      <c r="M64" s="418"/>
      <c r="P64" s="1363" t="s">
        <v>168</v>
      </c>
      <c r="Q64" s="1363" t="s">
        <v>1148</v>
      </c>
      <c r="R64" s="1366" t="s">
        <v>1149</v>
      </c>
      <c r="T64" s="408" t="s">
        <v>327</v>
      </c>
      <c r="U64" s="408" t="s">
        <v>1995</v>
      </c>
    </row>
    <row r="65" spans="1:24" x14ac:dyDescent="0.25">
      <c r="A65" s="420"/>
      <c r="B65" s="418"/>
      <c r="C65" s="418"/>
      <c r="D65" s="418"/>
      <c r="E65" s="418"/>
      <c r="F65" s="418"/>
      <c r="G65" s="418"/>
      <c r="H65" s="418"/>
      <c r="I65" s="418"/>
      <c r="J65" s="418"/>
      <c r="K65" s="418"/>
      <c r="L65" s="418"/>
      <c r="M65" s="418"/>
      <c r="P65" s="1363" t="s">
        <v>97</v>
      </c>
      <c r="Q65" s="871">
        <v>2385.3500000000013</v>
      </c>
      <c r="R65" s="1369">
        <v>0.29673821217139523</v>
      </c>
      <c r="T65" s="408" t="s">
        <v>97</v>
      </c>
      <c r="U65" s="408">
        <v>2385.3500000000004</v>
      </c>
      <c r="W65" s="408" t="s">
        <v>327</v>
      </c>
      <c r="X65" s="408" t="s">
        <v>1026</v>
      </c>
    </row>
    <row r="66" spans="1:24" x14ac:dyDescent="0.25">
      <c r="A66" s="420"/>
      <c r="B66" s="418"/>
      <c r="C66" s="418"/>
      <c r="D66" s="418"/>
      <c r="E66" s="418"/>
      <c r="F66" s="418"/>
      <c r="G66" s="418"/>
      <c r="H66" s="418"/>
      <c r="I66" s="418"/>
      <c r="J66" s="418"/>
      <c r="K66" s="418"/>
      <c r="L66" s="418"/>
      <c r="M66" s="418"/>
      <c r="P66" s="1363" t="s">
        <v>120</v>
      </c>
      <c r="Q66" s="871">
        <v>1309.5169999999998</v>
      </c>
      <c r="R66" s="1369">
        <v>0.16290428381078195</v>
      </c>
      <c r="T66" s="408" t="s">
        <v>120</v>
      </c>
      <c r="U66" s="408">
        <v>1171.5</v>
      </c>
      <c r="W66" s="408" t="s">
        <v>97</v>
      </c>
      <c r="X66" s="408">
        <v>2385.3500000000013</v>
      </c>
    </row>
    <row r="67" spans="1:24" x14ac:dyDescent="0.25">
      <c r="A67" s="420"/>
      <c r="B67" s="418"/>
      <c r="C67" s="418"/>
      <c r="D67" s="418"/>
      <c r="E67" s="418"/>
      <c r="F67" s="418"/>
      <c r="G67" s="418"/>
      <c r="H67" s="418"/>
      <c r="I67" s="418"/>
      <c r="J67" s="418"/>
      <c r="K67" s="418"/>
      <c r="L67" s="418"/>
      <c r="M67" s="418"/>
      <c r="P67" s="1363" t="s">
        <v>89</v>
      </c>
      <c r="Q67" s="871">
        <v>970.69999999999982</v>
      </c>
      <c r="R67" s="1369">
        <v>0.12075535353502553</v>
      </c>
      <c r="T67" s="408" t="s">
        <v>89</v>
      </c>
      <c r="U67" s="408">
        <v>970.7</v>
      </c>
      <c r="W67" s="408" t="s">
        <v>120</v>
      </c>
      <c r="X67" s="408">
        <v>1309.5169999999998</v>
      </c>
    </row>
    <row r="68" spans="1:24" x14ac:dyDescent="0.25">
      <c r="A68" s="420"/>
      <c r="B68" s="418"/>
      <c r="C68" s="418"/>
      <c r="D68" s="418"/>
      <c r="E68" s="418"/>
      <c r="F68" s="418"/>
      <c r="G68" s="418"/>
      <c r="H68" s="418"/>
      <c r="I68" s="418"/>
      <c r="J68" s="418"/>
      <c r="K68" s="418"/>
      <c r="L68" s="418"/>
      <c r="M68" s="418"/>
      <c r="P68" s="1363" t="s">
        <v>140</v>
      </c>
      <c r="Q68" s="871">
        <v>616</v>
      </c>
      <c r="R68" s="1369">
        <v>7.6630573583574474E-2</v>
      </c>
      <c r="T68" s="408" t="s">
        <v>140</v>
      </c>
      <c r="U68" s="408">
        <v>616</v>
      </c>
      <c r="W68" s="408" t="s">
        <v>89</v>
      </c>
      <c r="X68" s="408">
        <v>970.69999999999982</v>
      </c>
    </row>
    <row r="69" spans="1:24" x14ac:dyDescent="0.25">
      <c r="A69" s="420"/>
      <c r="B69" s="418"/>
      <c r="C69" s="418"/>
      <c r="D69" s="418"/>
      <c r="E69" s="418"/>
      <c r="F69" s="418"/>
      <c r="G69" s="418"/>
      <c r="H69" s="418"/>
      <c r="I69" s="418"/>
      <c r="J69" s="418"/>
      <c r="K69" s="418"/>
      <c r="L69" s="418"/>
      <c r="M69" s="418"/>
      <c r="P69" s="1363" t="s">
        <v>99</v>
      </c>
      <c r="Q69" s="871">
        <v>578.80000000000007</v>
      </c>
      <c r="R69" s="1369">
        <v>7.2002883100930046E-2</v>
      </c>
      <c r="T69" s="408" t="s">
        <v>99</v>
      </c>
      <c r="U69" s="408">
        <v>578.79999999999995</v>
      </c>
      <c r="W69" s="408" t="s">
        <v>140</v>
      </c>
      <c r="X69" s="408">
        <v>616</v>
      </c>
    </row>
    <row r="70" spans="1:24" x14ac:dyDescent="0.25">
      <c r="A70" s="420"/>
      <c r="B70" s="418"/>
      <c r="C70" s="418"/>
      <c r="D70" s="418"/>
      <c r="E70" s="418"/>
      <c r="F70" s="418"/>
      <c r="G70" s="418"/>
      <c r="H70" s="418"/>
      <c r="I70" s="418"/>
      <c r="J70" s="418"/>
      <c r="K70" s="418"/>
      <c r="L70" s="418"/>
      <c r="M70" s="418"/>
      <c r="P70" s="1363" t="s">
        <v>91</v>
      </c>
      <c r="Q70" s="871">
        <v>330.34000000000009</v>
      </c>
      <c r="R70" s="1369">
        <v>4.1094389087009742E-2</v>
      </c>
      <c r="T70" s="408" t="s">
        <v>91</v>
      </c>
      <c r="U70" s="408">
        <v>330.34</v>
      </c>
      <c r="W70" s="408" t="s">
        <v>99</v>
      </c>
      <c r="X70" s="408">
        <v>578.80000000000007</v>
      </c>
    </row>
    <row r="71" spans="1:24" x14ac:dyDescent="0.25">
      <c r="A71" s="420"/>
      <c r="B71" s="418"/>
      <c r="C71" s="418"/>
      <c r="D71" s="418"/>
      <c r="E71" s="418"/>
      <c r="F71" s="418"/>
      <c r="G71" s="418"/>
      <c r="H71" s="418"/>
      <c r="I71" s="418"/>
      <c r="J71" s="418"/>
      <c r="K71" s="418"/>
      <c r="L71" s="418"/>
      <c r="M71" s="418"/>
      <c r="P71" s="1363" t="s">
        <v>1150</v>
      </c>
      <c r="Q71" s="871">
        <v>1847.8600000000833</v>
      </c>
      <c r="R71" s="1369">
        <v>0.22987430471128298</v>
      </c>
      <c r="T71" s="408" t="s">
        <v>302</v>
      </c>
      <c r="U71" s="408">
        <v>6052.6900000000005</v>
      </c>
      <c r="W71" s="408" t="s">
        <v>91</v>
      </c>
      <c r="X71" s="408">
        <v>330.34000000000009</v>
      </c>
    </row>
    <row r="72" spans="1:24" ht="15" customHeight="1" x14ac:dyDescent="0.25">
      <c r="A72" s="420"/>
      <c r="B72" s="418"/>
      <c r="C72" s="418"/>
      <c r="D72" s="418"/>
      <c r="E72" s="418"/>
      <c r="F72" s="418"/>
      <c r="G72" s="418"/>
      <c r="H72" s="418"/>
      <c r="I72" s="418"/>
      <c r="J72" s="418"/>
      <c r="K72" s="418"/>
      <c r="L72" s="418"/>
      <c r="M72" s="418"/>
      <c r="P72" s="1363" t="s">
        <v>1134</v>
      </c>
      <c r="Q72" s="871">
        <v>8038.5670000000846</v>
      </c>
      <c r="R72" s="1369">
        <v>1</v>
      </c>
      <c r="S72" s="1369"/>
      <c r="W72" s="408" t="s">
        <v>302</v>
      </c>
      <c r="X72" s="408">
        <v>6190.7070000000012</v>
      </c>
    </row>
    <row r="73" spans="1:24" ht="15" customHeight="1" x14ac:dyDescent="0.25">
      <c r="A73" s="420"/>
      <c r="B73" s="418"/>
      <c r="C73" s="418"/>
      <c r="D73" s="418"/>
      <c r="E73" s="418"/>
      <c r="F73" s="418"/>
      <c r="G73" s="418"/>
      <c r="H73" s="418"/>
      <c r="I73" s="418"/>
      <c r="J73" s="418"/>
      <c r="K73" s="418"/>
      <c r="L73" s="418"/>
      <c r="M73" s="418"/>
      <c r="Q73" s="1371"/>
      <c r="R73" s="1371"/>
      <c r="S73" s="1367"/>
    </row>
    <row r="74" spans="1:24" x14ac:dyDescent="0.25">
      <c r="A74" s="420"/>
      <c r="B74" s="418"/>
      <c r="C74" s="418"/>
      <c r="D74" s="418"/>
      <c r="E74" s="418"/>
      <c r="F74" s="418"/>
      <c r="G74" s="418"/>
      <c r="H74" s="418"/>
      <c r="I74" s="418"/>
      <c r="J74" s="418"/>
      <c r="K74" s="418"/>
      <c r="L74" s="418"/>
      <c r="M74" s="418"/>
      <c r="Q74" s="1367"/>
      <c r="T74" s="408"/>
      <c r="U74" s="408"/>
    </row>
    <row r="75" spans="1:24" x14ac:dyDescent="0.25">
      <c r="A75" s="420"/>
      <c r="B75" s="418"/>
      <c r="C75" s="418"/>
      <c r="D75" s="418"/>
      <c r="E75" s="418"/>
      <c r="F75" s="418"/>
      <c r="G75" s="418"/>
      <c r="H75" s="418"/>
      <c r="I75" s="418"/>
      <c r="J75" s="418"/>
      <c r="K75" s="418"/>
      <c r="L75" s="418"/>
      <c r="M75" s="418"/>
      <c r="T75" s="408"/>
      <c r="U75" s="408"/>
    </row>
    <row r="76" spans="1:24" x14ac:dyDescent="0.25">
      <c r="A76" s="420"/>
      <c r="B76" s="418"/>
      <c r="C76" s="418"/>
      <c r="D76" s="418"/>
      <c r="E76" s="418"/>
      <c r="F76" s="418"/>
      <c r="G76" s="418"/>
      <c r="H76" s="418"/>
      <c r="I76" s="418"/>
      <c r="J76" s="418"/>
      <c r="K76" s="418"/>
      <c r="L76" s="418"/>
      <c r="M76" s="418"/>
      <c r="T76" s="408"/>
      <c r="U76" s="408"/>
    </row>
    <row r="77" spans="1:24" x14ac:dyDescent="0.25">
      <c r="A77" s="420"/>
      <c r="B77" s="418"/>
      <c r="C77" s="418"/>
      <c r="D77" s="418"/>
      <c r="E77" s="418"/>
      <c r="F77" s="418"/>
      <c r="G77" s="418"/>
      <c r="H77" s="418"/>
      <c r="I77" s="418"/>
      <c r="J77" s="418"/>
      <c r="K77" s="418"/>
      <c r="L77" s="418"/>
      <c r="M77" s="418"/>
      <c r="Q77" s="1367"/>
      <c r="T77" s="408"/>
      <c r="U77" s="408"/>
    </row>
    <row r="78" spans="1:24" x14ac:dyDescent="0.25">
      <c r="A78" s="420"/>
      <c r="B78" s="418"/>
      <c r="C78" s="418"/>
      <c r="D78" s="418"/>
      <c r="E78" s="418"/>
      <c r="F78" s="418"/>
      <c r="G78" s="418"/>
      <c r="H78" s="418"/>
      <c r="I78" s="418"/>
      <c r="J78" s="418"/>
      <c r="K78" s="418"/>
      <c r="L78" s="418"/>
      <c r="M78" s="418"/>
      <c r="T78" s="408"/>
      <c r="U78" s="408"/>
    </row>
    <row r="79" spans="1:24" x14ac:dyDescent="0.25">
      <c r="A79" s="420"/>
      <c r="B79" s="418"/>
      <c r="C79" s="418"/>
      <c r="D79" s="418"/>
      <c r="E79" s="418"/>
      <c r="F79" s="418"/>
      <c r="G79" s="418"/>
      <c r="H79" s="418"/>
      <c r="I79" s="418"/>
      <c r="J79" s="418"/>
      <c r="K79" s="418"/>
      <c r="L79" s="418"/>
      <c r="M79" s="418"/>
      <c r="T79" s="408"/>
      <c r="U79" s="408"/>
    </row>
    <row r="80" spans="1:24" x14ac:dyDescent="0.25">
      <c r="A80" s="420"/>
      <c r="B80" s="418"/>
      <c r="C80" s="418"/>
      <c r="D80" s="418"/>
      <c r="E80" s="418"/>
      <c r="F80" s="418"/>
      <c r="G80" s="418"/>
      <c r="H80" s="418"/>
      <c r="I80" s="418"/>
      <c r="J80" s="418"/>
      <c r="K80" s="418"/>
      <c r="L80" s="418"/>
      <c r="M80" s="418"/>
      <c r="T80" s="408"/>
      <c r="U80" s="408"/>
    </row>
    <row r="81" spans="1:24" x14ac:dyDescent="0.25">
      <c r="A81" s="420"/>
      <c r="B81" s="418"/>
      <c r="C81" s="418"/>
      <c r="D81" s="418"/>
      <c r="E81" s="418"/>
      <c r="F81" s="418"/>
      <c r="G81" s="418"/>
      <c r="H81" s="418"/>
      <c r="I81" s="418"/>
      <c r="J81" s="418"/>
      <c r="K81" s="418"/>
      <c r="L81" s="418"/>
      <c r="M81" s="418"/>
      <c r="T81" s="408"/>
      <c r="U81" s="408"/>
    </row>
    <row r="82" spans="1:24" x14ac:dyDescent="0.25">
      <c r="A82" s="420"/>
      <c r="B82" s="418"/>
      <c r="C82" s="418"/>
      <c r="D82" s="418"/>
      <c r="E82" s="418"/>
      <c r="F82" s="418"/>
      <c r="G82" s="418"/>
      <c r="H82" s="418"/>
      <c r="I82" s="418"/>
      <c r="J82" s="418"/>
      <c r="K82" s="418"/>
      <c r="L82" s="418"/>
      <c r="M82" s="418"/>
      <c r="T82" s="408"/>
      <c r="U82" s="408"/>
    </row>
    <row r="83" spans="1:24" x14ac:dyDescent="0.25">
      <c r="A83" s="418"/>
      <c r="B83" s="418"/>
      <c r="C83" s="418"/>
      <c r="D83" s="418"/>
      <c r="E83" s="418"/>
      <c r="F83" s="418"/>
      <c r="G83" s="418"/>
      <c r="H83" s="418"/>
      <c r="I83" s="418"/>
      <c r="J83" s="418"/>
      <c r="K83" s="418"/>
      <c r="L83" s="418"/>
      <c r="M83" s="418"/>
      <c r="T83" s="408"/>
      <c r="U83" s="408"/>
    </row>
    <row r="84" spans="1:24" x14ac:dyDescent="0.25">
      <c r="A84" s="418"/>
      <c r="B84" s="418"/>
      <c r="C84" s="418"/>
      <c r="D84" s="418"/>
      <c r="E84" s="418"/>
      <c r="F84" s="418"/>
      <c r="G84" s="418"/>
      <c r="H84" s="418"/>
      <c r="I84" s="418"/>
      <c r="J84" s="418"/>
      <c r="K84" s="418"/>
      <c r="L84" s="418"/>
      <c r="M84" s="418"/>
      <c r="T84" s="408"/>
      <c r="U84" s="408"/>
    </row>
    <row r="85" spans="1:24" x14ac:dyDescent="0.25">
      <c r="A85" s="418"/>
      <c r="B85" s="418"/>
      <c r="C85" s="418"/>
      <c r="D85" s="418"/>
      <c r="E85" s="418"/>
      <c r="F85" s="418"/>
      <c r="G85" s="418"/>
      <c r="H85" s="418"/>
      <c r="I85" s="418"/>
      <c r="J85" s="418"/>
      <c r="K85" s="418"/>
      <c r="L85" s="418"/>
      <c r="M85" s="418"/>
      <c r="T85" s="408"/>
      <c r="U85" s="408"/>
    </row>
    <row r="86" spans="1:24" x14ac:dyDescent="0.25">
      <c r="A86" s="418"/>
      <c r="B86" s="418"/>
      <c r="C86" s="418"/>
      <c r="D86" s="418"/>
      <c r="E86" s="418"/>
      <c r="F86" s="418"/>
      <c r="G86" s="418"/>
      <c r="H86" s="418"/>
      <c r="I86" s="418"/>
      <c r="J86" s="418"/>
      <c r="K86" s="418"/>
      <c r="L86" s="418"/>
      <c r="M86" s="418"/>
    </row>
    <row r="87" spans="1:24" x14ac:dyDescent="0.25">
      <c r="A87" s="418"/>
      <c r="B87" s="418"/>
      <c r="C87" s="418"/>
      <c r="D87" s="418"/>
      <c r="E87" s="418"/>
      <c r="F87" s="418"/>
      <c r="G87" s="418"/>
      <c r="H87" s="418"/>
      <c r="I87" s="418"/>
      <c r="J87" s="418"/>
      <c r="K87" s="418"/>
      <c r="L87" s="418"/>
      <c r="M87" s="418"/>
      <c r="T87" s="408" t="s">
        <v>1061</v>
      </c>
      <c r="U87" s="408" t="s">
        <v>306</v>
      </c>
      <c r="W87" s="407" t="s">
        <v>163</v>
      </c>
      <c r="X87" s="408" t="s">
        <v>306</v>
      </c>
    </row>
    <row r="88" spans="1:24" x14ac:dyDescent="0.25">
      <c r="A88" s="418"/>
      <c r="B88" s="418"/>
      <c r="C88" s="418"/>
      <c r="D88" s="418"/>
      <c r="E88" s="418"/>
      <c r="F88" s="418"/>
      <c r="G88" s="418"/>
      <c r="H88" s="418"/>
      <c r="I88" s="418"/>
      <c r="J88" s="418"/>
      <c r="K88" s="418"/>
      <c r="L88" s="418"/>
      <c r="M88" s="418"/>
      <c r="T88" s="408" t="s">
        <v>165</v>
      </c>
      <c r="U88" s="408" t="s">
        <v>1059</v>
      </c>
      <c r="W88" s="407" t="s">
        <v>1056</v>
      </c>
      <c r="X88" s="408" t="s">
        <v>1057</v>
      </c>
    </row>
    <row r="89" spans="1:24" x14ac:dyDescent="0.25">
      <c r="A89" s="420"/>
      <c r="B89" s="418"/>
      <c r="C89" s="418"/>
      <c r="D89" s="418"/>
      <c r="E89" s="418"/>
      <c r="F89" s="418"/>
      <c r="G89" s="418"/>
      <c r="H89" s="418"/>
      <c r="I89" s="418"/>
      <c r="J89" s="418"/>
      <c r="K89" s="418"/>
      <c r="L89" s="418"/>
      <c r="M89" s="418"/>
      <c r="T89" s="408" t="s">
        <v>1140</v>
      </c>
      <c r="U89" s="408" t="s">
        <v>319</v>
      </c>
      <c r="W89" s="407" t="s">
        <v>165</v>
      </c>
      <c r="X89" s="408" t="s">
        <v>304</v>
      </c>
    </row>
    <row r="90" spans="1:24" ht="15" customHeight="1" x14ac:dyDescent="0.25">
      <c r="A90" s="420"/>
      <c r="B90" s="418"/>
      <c r="C90" s="418"/>
      <c r="D90" s="418"/>
      <c r="E90" s="418"/>
      <c r="F90" s="418"/>
      <c r="G90" s="418"/>
      <c r="H90" s="418"/>
      <c r="I90" s="418"/>
      <c r="J90" s="418"/>
      <c r="K90" s="418"/>
      <c r="L90" s="418"/>
      <c r="M90" s="418"/>
      <c r="P90" s="1365" t="s">
        <v>1153</v>
      </c>
      <c r="T90" s="408"/>
      <c r="U90" s="408"/>
      <c r="W90" s="407" t="s">
        <v>328</v>
      </c>
      <c r="X90" s="408" t="s">
        <v>319</v>
      </c>
    </row>
    <row r="91" spans="1:24" x14ac:dyDescent="0.25">
      <c r="A91" s="420"/>
      <c r="B91" s="418"/>
      <c r="C91" s="418"/>
      <c r="D91" s="418"/>
      <c r="E91" s="418"/>
      <c r="F91" s="418"/>
      <c r="G91" s="418"/>
      <c r="H91" s="418"/>
      <c r="I91" s="418"/>
      <c r="J91" s="418"/>
      <c r="K91" s="418"/>
      <c r="L91" s="418"/>
      <c r="M91" s="418"/>
      <c r="P91" s="1363" t="s">
        <v>168</v>
      </c>
      <c r="Q91" s="1363" t="s">
        <v>1148</v>
      </c>
      <c r="R91" s="1366" t="s">
        <v>1149</v>
      </c>
      <c r="T91" s="408" t="s">
        <v>327</v>
      </c>
      <c r="U91" s="408" t="s">
        <v>1995</v>
      </c>
    </row>
    <row r="92" spans="1:24" x14ac:dyDescent="0.25">
      <c r="A92" s="420"/>
      <c r="B92" s="418"/>
      <c r="C92" s="418"/>
      <c r="D92" s="418"/>
      <c r="E92" s="418"/>
      <c r="F92" s="418"/>
      <c r="G92" s="418"/>
      <c r="H92" s="418"/>
      <c r="I92" s="418"/>
      <c r="J92" s="418"/>
      <c r="K92" s="418"/>
      <c r="L92" s="418"/>
      <c r="M92" s="418"/>
      <c r="P92" s="1363" t="s">
        <v>93</v>
      </c>
      <c r="Q92" s="871">
        <v>144.48400000000001</v>
      </c>
      <c r="R92" s="1369">
        <v>0.5042895535932429</v>
      </c>
      <c r="T92" s="408" t="s">
        <v>93</v>
      </c>
      <c r="U92" s="408">
        <v>144.48400000000001</v>
      </c>
      <c r="W92" s="408" t="s">
        <v>327</v>
      </c>
      <c r="X92" s="408" t="s">
        <v>1026</v>
      </c>
    </row>
    <row r="93" spans="1:24" x14ac:dyDescent="0.25">
      <c r="A93" s="420"/>
      <c r="B93" s="418"/>
      <c r="C93" s="418"/>
      <c r="D93" s="418"/>
      <c r="E93" s="418"/>
      <c r="F93" s="418"/>
      <c r="G93" s="418"/>
      <c r="H93" s="418"/>
      <c r="I93" s="418"/>
      <c r="J93" s="418"/>
      <c r="K93" s="418"/>
      <c r="L93" s="418"/>
      <c r="M93" s="418"/>
      <c r="P93" s="1363" t="s">
        <v>97</v>
      </c>
      <c r="Q93" s="871">
        <v>44.54099999999999</v>
      </c>
      <c r="R93" s="1369">
        <v>0.15546054238944537</v>
      </c>
      <c r="T93" s="408" t="s">
        <v>97</v>
      </c>
      <c r="U93" s="408">
        <v>44.54099999999999</v>
      </c>
      <c r="W93" s="408" t="s">
        <v>93</v>
      </c>
      <c r="X93" s="408">
        <v>144.48400000000001</v>
      </c>
    </row>
    <row r="94" spans="1:24" x14ac:dyDescent="0.25">
      <c r="A94" s="420"/>
      <c r="B94" s="418"/>
      <c r="C94" s="418"/>
      <c r="D94" s="418"/>
      <c r="E94" s="418"/>
      <c r="F94" s="418"/>
      <c r="G94" s="418"/>
      <c r="H94" s="418"/>
      <c r="I94" s="418"/>
      <c r="J94" s="418"/>
      <c r="K94" s="418"/>
      <c r="L94" s="418"/>
      <c r="M94" s="418"/>
      <c r="P94" s="1363" t="s">
        <v>154</v>
      </c>
      <c r="Q94" s="871">
        <v>20</v>
      </c>
      <c r="R94" s="1369">
        <v>6.9805591427873376E-2</v>
      </c>
      <c r="T94" s="408" t="s">
        <v>154</v>
      </c>
      <c r="U94" s="408">
        <v>20</v>
      </c>
      <c r="W94" s="408" t="s">
        <v>97</v>
      </c>
      <c r="X94" s="408">
        <v>44.54099999999999</v>
      </c>
    </row>
    <row r="95" spans="1:24" x14ac:dyDescent="0.25">
      <c r="A95" s="420"/>
      <c r="B95" s="418"/>
      <c r="C95" s="418"/>
      <c r="D95" s="418"/>
      <c r="E95" s="418"/>
      <c r="F95" s="418"/>
      <c r="G95" s="418"/>
      <c r="H95" s="418"/>
      <c r="I95" s="418"/>
      <c r="J95" s="418"/>
      <c r="K95" s="418"/>
      <c r="L95" s="418"/>
      <c r="M95" s="418"/>
      <c r="P95" s="1363" t="s">
        <v>1933</v>
      </c>
      <c r="Q95" s="871">
        <v>20</v>
      </c>
      <c r="R95" s="1369">
        <v>6.9805591427873376E-2</v>
      </c>
      <c r="T95" s="408" t="s">
        <v>1933</v>
      </c>
      <c r="U95" s="408">
        <v>20</v>
      </c>
      <c r="W95" s="408" t="s">
        <v>154</v>
      </c>
      <c r="X95" s="408">
        <v>20</v>
      </c>
    </row>
    <row r="96" spans="1:24" x14ac:dyDescent="0.25">
      <c r="A96" s="420"/>
      <c r="B96" s="418"/>
      <c r="C96" s="418"/>
      <c r="D96" s="418"/>
      <c r="E96" s="418"/>
      <c r="F96" s="418"/>
      <c r="G96" s="418"/>
      <c r="H96" s="418"/>
      <c r="I96" s="418"/>
      <c r="J96" s="418"/>
      <c r="K96" s="418"/>
      <c r="L96" s="418"/>
      <c r="M96" s="418"/>
      <c r="P96" s="1363" t="s">
        <v>128</v>
      </c>
      <c r="Q96" s="871">
        <v>20</v>
      </c>
      <c r="R96" s="1369">
        <v>6.9805591427873376E-2</v>
      </c>
      <c r="T96" s="408" t="s">
        <v>128</v>
      </c>
      <c r="U96" s="408">
        <v>20</v>
      </c>
      <c r="W96" s="408" t="s">
        <v>1933</v>
      </c>
      <c r="X96" s="408">
        <v>20</v>
      </c>
    </row>
    <row r="97" spans="1:24" x14ac:dyDescent="0.25">
      <c r="A97" s="420"/>
      <c r="B97" s="418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P97" s="1363" t="s">
        <v>1931</v>
      </c>
      <c r="Q97" s="871">
        <v>20</v>
      </c>
      <c r="R97" s="1369">
        <v>6.9805591427873376E-2</v>
      </c>
      <c r="T97" s="408" t="s">
        <v>1931</v>
      </c>
      <c r="U97" s="408">
        <v>20</v>
      </c>
      <c r="W97" s="408" t="s">
        <v>128</v>
      </c>
      <c r="X97" s="408">
        <v>20</v>
      </c>
    </row>
    <row r="98" spans="1:24" x14ac:dyDescent="0.25">
      <c r="A98" s="420"/>
      <c r="B98" s="418"/>
      <c r="C98" s="418"/>
      <c r="D98" s="418"/>
      <c r="E98" s="418"/>
      <c r="F98" s="418"/>
      <c r="G98" s="418"/>
      <c r="H98" s="418"/>
      <c r="I98" s="418"/>
      <c r="J98" s="418"/>
      <c r="K98" s="418"/>
      <c r="L98" s="418"/>
      <c r="M98" s="418"/>
      <c r="P98" s="1363" t="s">
        <v>1150</v>
      </c>
      <c r="Q98" s="927">
        <v>17.485000000000014</v>
      </c>
      <c r="R98" s="1369">
        <v>6.1027538305818349E-2</v>
      </c>
      <c r="T98" s="408" t="s">
        <v>124</v>
      </c>
      <c r="U98" s="408">
        <v>16</v>
      </c>
      <c r="W98" s="408" t="s">
        <v>1931</v>
      </c>
      <c r="X98" s="408">
        <v>20</v>
      </c>
    </row>
    <row r="99" spans="1:24" x14ac:dyDescent="0.25">
      <c r="A99" s="420"/>
      <c r="B99" s="418"/>
      <c r="C99" s="418"/>
      <c r="D99" s="418"/>
      <c r="E99" s="418"/>
      <c r="F99" s="418"/>
      <c r="G99" s="418"/>
      <c r="H99" s="418"/>
      <c r="I99" s="418"/>
      <c r="J99" s="418"/>
      <c r="K99" s="418"/>
      <c r="L99" s="418"/>
      <c r="M99" s="418"/>
      <c r="P99" s="1363" t="s">
        <v>1134</v>
      </c>
      <c r="Q99" s="1372">
        <v>286.51</v>
      </c>
      <c r="R99" s="1369">
        <v>1</v>
      </c>
      <c r="T99" s="408" t="s">
        <v>1957</v>
      </c>
      <c r="U99" s="408">
        <v>1.2</v>
      </c>
      <c r="W99" s="408" t="s">
        <v>124</v>
      </c>
      <c r="X99" s="408">
        <v>16</v>
      </c>
    </row>
    <row r="100" spans="1:24" x14ac:dyDescent="0.25">
      <c r="A100" s="420"/>
      <c r="B100" s="418"/>
      <c r="C100" s="418"/>
      <c r="D100" s="418"/>
      <c r="E100" s="418"/>
      <c r="F100" s="418"/>
      <c r="G100" s="418"/>
      <c r="H100" s="418"/>
      <c r="I100" s="418"/>
      <c r="J100" s="418"/>
      <c r="K100" s="418"/>
      <c r="L100" s="418"/>
      <c r="M100" s="418"/>
      <c r="T100" s="408" t="s">
        <v>47</v>
      </c>
      <c r="U100" s="408">
        <v>0.01</v>
      </c>
      <c r="W100" s="408" t="s">
        <v>1957</v>
      </c>
      <c r="X100" s="408">
        <v>1.2</v>
      </c>
    </row>
    <row r="101" spans="1:24" ht="15" customHeight="1" x14ac:dyDescent="0.25">
      <c r="A101" s="420"/>
      <c r="B101" s="418"/>
      <c r="C101" s="418"/>
      <c r="D101" s="418"/>
      <c r="E101" s="418"/>
      <c r="F101" s="418"/>
      <c r="G101" s="418"/>
      <c r="H101" s="418"/>
      <c r="I101" s="418"/>
      <c r="J101" s="418"/>
      <c r="K101" s="418"/>
      <c r="L101" s="418"/>
      <c r="M101" s="418"/>
      <c r="T101" s="1363" t="s">
        <v>302</v>
      </c>
      <c r="U101" s="1363">
        <v>286.23500000000001</v>
      </c>
      <c r="W101" s="408" t="s">
        <v>43</v>
      </c>
      <c r="X101" s="408">
        <v>0.27500000000000002</v>
      </c>
    </row>
    <row r="102" spans="1:24" ht="15" customHeight="1" x14ac:dyDescent="0.25">
      <c r="A102" s="420"/>
      <c r="B102" s="418"/>
      <c r="C102" s="418"/>
      <c r="D102" s="418"/>
      <c r="E102" s="418"/>
      <c r="F102" s="418"/>
      <c r="G102" s="418"/>
      <c r="H102" s="418"/>
      <c r="I102" s="418"/>
      <c r="J102" s="418"/>
      <c r="K102" s="418"/>
      <c r="L102" s="418"/>
      <c r="M102" s="418"/>
      <c r="W102" s="408" t="s">
        <v>47</v>
      </c>
      <c r="X102" s="408">
        <v>0.01</v>
      </c>
    </row>
    <row r="103" spans="1:24" ht="15" customHeight="1" x14ac:dyDescent="0.25">
      <c r="A103" s="420"/>
      <c r="B103" s="418"/>
      <c r="C103" s="418"/>
      <c r="D103" s="418"/>
      <c r="E103" s="418"/>
      <c r="F103" s="418"/>
      <c r="G103" s="418"/>
      <c r="H103" s="418"/>
      <c r="I103" s="418"/>
      <c r="J103" s="418"/>
      <c r="K103" s="418"/>
      <c r="L103" s="418"/>
      <c r="M103" s="418"/>
      <c r="W103" s="408" t="s">
        <v>302</v>
      </c>
      <c r="X103" s="408">
        <v>286.51</v>
      </c>
    </row>
    <row r="104" spans="1:24" ht="15" customHeight="1" x14ac:dyDescent="0.25">
      <c r="A104" s="420"/>
      <c r="B104" s="418"/>
      <c r="C104" s="418"/>
      <c r="D104" s="418"/>
      <c r="E104" s="418"/>
      <c r="F104" s="418"/>
      <c r="G104" s="418"/>
      <c r="H104" s="418"/>
      <c r="I104" s="418"/>
      <c r="J104" s="418"/>
      <c r="K104" s="418"/>
      <c r="L104" s="418"/>
      <c r="M104" s="418"/>
    </row>
    <row r="105" spans="1:24" ht="15" customHeight="1" x14ac:dyDescent="0.25">
      <c r="A105" s="420"/>
      <c r="B105" s="418"/>
      <c r="C105" s="418"/>
      <c r="D105" s="418"/>
      <c r="E105" s="418"/>
      <c r="F105" s="418"/>
      <c r="G105" s="418"/>
      <c r="H105" s="418"/>
      <c r="I105" s="418"/>
      <c r="J105" s="418"/>
      <c r="K105" s="418"/>
      <c r="L105" s="418"/>
      <c r="M105" s="418"/>
    </row>
    <row r="106" spans="1:24" ht="15" customHeight="1" x14ac:dyDescent="0.25">
      <c r="A106" s="420"/>
      <c r="B106" s="418"/>
      <c r="C106" s="418"/>
      <c r="D106" s="418"/>
      <c r="E106" s="418"/>
      <c r="F106" s="418"/>
      <c r="G106" s="418"/>
      <c r="H106" s="418"/>
      <c r="I106" s="418"/>
      <c r="J106" s="418"/>
      <c r="K106" s="418"/>
      <c r="L106" s="418"/>
      <c r="M106" s="418"/>
    </row>
    <row r="107" spans="1:24" ht="15" customHeight="1" x14ac:dyDescent="0.25">
      <c r="A107" s="420"/>
      <c r="B107" s="418"/>
      <c r="C107" s="418"/>
      <c r="D107" s="418"/>
      <c r="E107" s="418"/>
      <c r="F107" s="418"/>
      <c r="G107" s="418"/>
      <c r="H107" s="418"/>
      <c r="I107" s="418"/>
      <c r="J107" s="418"/>
      <c r="K107" s="418"/>
      <c r="L107" s="418"/>
      <c r="M107" s="418"/>
    </row>
    <row r="108" spans="1:24" ht="15" customHeight="1" x14ac:dyDescent="0.25">
      <c r="A108" s="420"/>
      <c r="B108" s="418"/>
      <c r="C108" s="418"/>
      <c r="D108" s="418"/>
      <c r="E108" s="418"/>
      <c r="F108" s="418"/>
      <c r="G108" s="418"/>
      <c r="H108" s="418"/>
      <c r="I108" s="418"/>
      <c r="J108" s="418"/>
      <c r="K108" s="418"/>
      <c r="L108" s="418"/>
      <c r="M108" s="418"/>
    </row>
    <row r="109" spans="1:24" ht="15" customHeight="1" x14ac:dyDescent="0.25">
      <c r="A109" s="420"/>
      <c r="B109" s="418"/>
      <c r="C109" s="418"/>
      <c r="D109" s="418"/>
      <c r="E109" s="418"/>
      <c r="F109" s="418"/>
      <c r="G109" s="418"/>
      <c r="H109" s="418"/>
      <c r="I109" s="418"/>
      <c r="J109" s="418"/>
      <c r="K109" s="418"/>
      <c r="L109" s="418"/>
      <c r="M109" s="418"/>
    </row>
    <row r="110" spans="1:24" ht="15" customHeight="1" x14ac:dyDescent="0.25">
      <c r="A110" s="420"/>
      <c r="B110" s="418"/>
      <c r="C110" s="418"/>
      <c r="D110" s="418"/>
      <c r="E110" s="418"/>
      <c r="F110" s="418"/>
      <c r="G110" s="418"/>
      <c r="H110" s="418"/>
      <c r="I110" s="418"/>
      <c r="J110" s="418"/>
      <c r="K110" s="418"/>
      <c r="L110" s="418"/>
      <c r="M110" s="418"/>
    </row>
    <row r="111" spans="1:24" ht="15" customHeight="1" x14ac:dyDescent="0.25">
      <c r="A111" s="420"/>
      <c r="B111" s="418"/>
      <c r="C111" s="418"/>
      <c r="D111" s="418"/>
      <c r="E111" s="418"/>
      <c r="F111" s="418"/>
      <c r="G111" s="418"/>
      <c r="H111" s="418"/>
      <c r="I111" s="418"/>
      <c r="J111" s="418"/>
      <c r="K111" s="418"/>
      <c r="L111" s="418"/>
      <c r="M111" s="418"/>
    </row>
    <row r="112" spans="1:24" ht="15" customHeight="1" x14ac:dyDescent="0.25">
      <c r="A112" s="420"/>
      <c r="B112" s="418"/>
      <c r="C112" s="418"/>
      <c r="D112" s="418"/>
      <c r="E112" s="418"/>
      <c r="F112" s="418"/>
      <c r="G112" s="418"/>
      <c r="H112" s="418"/>
      <c r="I112" s="418"/>
      <c r="J112" s="418"/>
      <c r="K112" s="418"/>
      <c r="L112" s="418"/>
      <c r="M112" s="418"/>
    </row>
    <row r="113" spans="1:24" ht="15" customHeight="1" x14ac:dyDescent="0.25">
      <c r="A113" s="418"/>
      <c r="B113" s="418"/>
      <c r="C113" s="418"/>
      <c r="D113" s="418"/>
      <c r="E113" s="418"/>
      <c r="F113" s="418"/>
      <c r="G113" s="418"/>
      <c r="H113" s="418"/>
      <c r="I113" s="418"/>
      <c r="J113" s="418"/>
      <c r="K113" s="418"/>
      <c r="L113" s="418"/>
      <c r="M113" s="418"/>
    </row>
    <row r="114" spans="1:24" ht="15" customHeight="1" x14ac:dyDescent="0.25">
      <c r="A114" s="418"/>
      <c r="B114" s="418"/>
      <c r="C114" s="418"/>
      <c r="D114" s="418"/>
      <c r="E114" s="418"/>
      <c r="F114" s="418"/>
      <c r="G114" s="418"/>
      <c r="H114" s="418"/>
      <c r="I114" s="418"/>
      <c r="J114" s="418"/>
      <c r="K114" s="418"/>
      <c r="L114" s="418"/>
      <c r="M114" s="418"/>
    </row>
    <row r="115" spans="1:24" ht="15" customHeight="1" x14ac:dyDescent="0.25">
      <c r="A115" s="418"/>
      <c r="B115" s="418"/>
      <c r="C115" s="418"/>
      <c r="D115" s="418"/>
      <c r="E115" s="418"/>
      <c r="F115" s="418"/>
      <c r="G115" s="418"/>
      <c r="H115" s="418"/>
      <c r="I115" s="418"/>
      <c r="J115" s="418"/>
      <c r="K115" s="418"/>
      <c r="L115" s="418"/>
      <c r="M115" s="418"/>
    </row>
    <row r="116" spans="1:24" ht="15" customHeight="1" x14ac:dyDescent="0.25">
      <c r="A116" s="418"/>
      <c r="B116" s="418"/>
      <c r="C116" s="418"/>
      <c r="D116" s="418"/>
      <c r="E116" s="418"/>
      <c r="F116" s="418"/>
      <c r="G116" s="418"/>
      <c r="H116" s="418"/>
      <c r="I116" s="418"/>
      <c r="J116" s="418"/>
      <c r="K116" s="418"/>
      <c r="L116" s="418"/>
      <c r="M116" s="418"/>
    </row>
    <row r="117" spans="1:24" x14ac:dyDescent="0.25">
      <c r="A117" s="418"/>
      <c r="B117" s="418"/>
      <c r="C117" s="418"/>
      <c r="D117" s="418"/>
      <c r="E117" s="418"/>
      <c r="F117" s="418"/>
      <c r="G117" s="418"/>
      <c r="H117" s="418"/>
      <c r="I117" s="418"/>
      <c r="J117" s="418"/>
      <c r="K117" s="418"/>
      <c r="L117" s="418"/>
      <c r="M117" s="418"/>
      <c r="T117" s="408" t="s">
        <v>1061</v>
      </c>
      <c r="U117" s="408" t="s">
        <v>306</v>
      </c>
      <c r="W117" s="407" t="s">
        <v>163</v>
      </c>
      <c r="X117" s="408" t="s">
        <v>306</v>
      </c>
    </row>
    <row r="118" spans="1:24" x14ac:dyDescent="0.25">
      <c r="A118" s="420"/>
      <c r="B118" s="418"/>
      <c r="C118" s="418"/>
      <c r="D118" s="418"/>
      <c r="E118" s="418"/>
      <c r="F118" s="418"/>
      <c r="G118" s="418"/>
      <c r="H118" s="418"/>
      <c r="I118" s="418"/>
      <c r="J118" s="418"/>
      <c r="K118" s="418"/>
      <c r="L118" s="418"/>
      <c r="M118" s="418"/>
      <c r="T118" s="408" t="s">
        <v>165</v>
      </c>
      <c r="U118" s="408" t="s">
        <v>1059</v>
      </c>
      <c r="W118" s="407" t="s">
        <v>1056</v>
      </c>
      <c r="X118" s="408" t="s">
        <v>1057</v>
      </c>
    </row>
    <row r="119" spans="1:24" x14ac:dyDescent="0.25">
      <c r="A119" s="420"/>
      <c r="B119" s="418"/>
      <c r="C119" s="418"/>
      <c r="D119" s="418"/>
      <c r="E119" s="418"/>
      <c r="F119" s="418"/>
      <c r="G119" s="418"/>
      <c r="H119" s="418"/>
      <c r="I119" s="418"/>
      <c r="J119" s="418"/>
      <c r="K119" s="418"/>
      <c r="L119" s="418"/>
      <c r="M119" s="418"/>
      <c r="T119" s="408" t="s">
        <v>1140</v>
      </c>
      <c r="U119" s="408" t="s">
        <v>320</v>
      </c>
      <c r="W119" s="407" t="s">
        <v>165</v>
      </c>
      <c r="X119" s="408" t="s">
        <v>304</v>
      </c>
    </row>
    <row r="120" spans="1:24" ht="15" customHeight="1" x14ac:dyDescent="0.25">
      <c r="A120" s="420"/>
      <c r="B120" s="418"/>
      <c r="C120" s="418"/>
      <c r="D120" s="418"/>
      <c r="E120" s="418"/>
      <c r="F120" s="418"/>
      <c r="G120" s="418"/>
      <c r="H120" s="418"/>
      <c r="I120" s="418"/>
      <c r="J120" s="418"/>
      <c r="K120" s="418"/>
      <c r="L120" s="418"/>
      <c r="M120" s="418"/>
      <c r="P120" s="1365" t="s">
        <v>1154</v>
      </c>
      <c r="T120" s="408"/>
      <c r="U120" s="408"/>
      <c r="W120" s="407" t="s">
        <v>328</v>
      </c>
      <c r="X120" s="408" t="s">
        <v>320</v>
      </c>
    </row>
    <row r="121" spans="1:24" x14ac:dyDescent="0.25">
      <c r="A121" s="420"/>
      <c r="B121" s="418"/>
      <c r="C121" s="418"/>
      <c r="D121" s="418"/>
      <c r="E121" s="418"/>
      <c r="F121" s="418"/>
      <c r="G121" s="418"/>
      <c r="H121" s="418"/>
      <c r="I121" s="418"/>
      <c r="J121" s="418"/>
      <c r="K121" s="418"/>
      <c r="L121" s="418"/>
      <c r="M121" s="418"/>
      <c r="P121" s="1363" t="s">
        <v>168</v>
      </c>
      <c r="Q121" s="1363" t="s">
        <v>1148</v>
      </c>
      <c r="R121" s="1366" t="s">
        <v>1149</v>
      </c>
      <c r="T121" s="408" t="s">
        <v>327</v>
      </c>
      <c r="U121" s="408" t="s">
        <v>1995</v>
      </c>
    </row>
    <row r="122" spans="1:24" x14ac:dyDescent="0.25">
      <c r="A122" s="420"/>
      <c r="B122" s="418"/>
      <c r="C122" s="418"/>
      <c r="D122" s="418"/>
      <c r="E122" s="418"/>
      <c r="F122" s="418"/>
      <c r="G122" s="418"/>
      <c r="H122" s="418"/>
      <c r="I122" s="418"/>
      <c r="J122" s="418"/>
      <c r="K122" s="418"/>
      <c r="L122" s="418"/>
      <c r="M122" s="418"/>
      <c r="P122" s="1363" t="s">
        <v>93</v>
      </c>
      <c r="Q122" s="1367">
        <v>132.3000000000001</v>
      </c>
      <c r="R122" s="1369">
        <v>0.24545909942670582</v>
      </c>
      <c r="T122" s="408" t="s">
        <v>93</v>
      </c>
      <c r="U122" s="408">
        <v>132.3000000000001</v>
      </c>
      <c r="W122" s="408" t="s">
        <v>327</v>
      </c>
      <c r="X122" s="408" t="s">
        <v>1026</v>
      </c>
    </row>
    <row r="123" spans="1:24" x14ac:dyDescent="0.25">
      <c r="A123" s="420"/>
      <c r="B123" s="418"/>
      <c r="C123" s="418"/>
      <c r="D123" s="418"/>
      <c r="E123" s="418"/>
      <c r="F123" s="418"/>
      <c r="G123" s="418"/>
      <c r="H123" s="418"/>
      <c r="I123" s="418"/>
      <c r="J123" s="418"/>
      <c r="K123" s="418"/>
      <c r="L123" s="418"/>
      <c r="M123" s="418"/>
      <c r="P123" s="1363" t="s">
        <v>97</v>
      </c>
      <c r="Q123" s="1367">
        <v>130</v>
      </c>
      <c r="R123" s="1369">
        <v>0.24119185884710306</v>
      </c>
      <c r="T123" s="408" t="s">
        <v>95</v>
      </c>
      <c r="U123" s="408">
        <v>110.00000000000003</v>
      </c>
      <c r="W123" s="408" t="s">
        <v>93</v>
      </c>
      <c r="X123" s="408">
        <v>132.3000000000001</v>
      </c>
    </row>
    <row r="124" spans="1:24" x14ac:dyDescent="0.25">
      <c r="A124" s="420"/>
      <c r="B124" s="418"/>
      <c r="C124" s="418"/>
      <c r="D124" s="418"/>
      <c r="E124" s="418"/>
      <c r="F124" s="418"/>
      <c r="G124" s="418"/>
      <c r="H124" s="418"/>
      <c r="I124" s="418"/>
      <c r="J124" s="418"/>
      <c r="K124" s="418"/>
      <c r="L124" s="418"/>
      <c r="M124" s="418"/>
      <c r="P124" s="1363" t="s">
        <v>95</v>
      </c>
      <c r="Q124" s="1367">
        <v>110.00000000000003</v>
      </c>
      <c r="R124" s="1369">
        <v>0.20408541902447189</v>
      </c>
      <c r="T124" s="408" t="s">
        <v>132</v>
      </c>
      <c r="U124" s="408">
        <v>97.15</v>
      </c>
      <c r="W124" s="408" t="s">
        <v>97</v>
      </c>
      <c r="X124" s="408">
        <v>130</v>
      </c>
    </row>
    <row r="125" spans="1:24" x14ac:dyDescent="0.25">
      <c r="A125" s="420"/>
      <c r="B125" s="418"/>
      <c r="C125" s="418"/>
      <c r="D125" s="418"/>
      <c r="E125" s="418"/>
      <c r="F125" s="418"/>
      <c r="G125" s="418"/>
      <c r="H125" s="418"/>
      <c r="I125" s="418"/>
      <c r="J125" s="418"/>
      <c r="K125" s="418"/>
      <c r="L125" s="418"/>
      <c r="M125" s="418"/>
      <c r="P125" s="1363" t="s">
        <v>132</v>
      </c>
      <c r="Q125" s="1367">
        <v>97.15</v>
      </c>
      <c r="R125" s="1369">
        <v>0.18024453143843125</v>
      </c>
      <c r="T125" s="408" t="s">
        <v>130</v>
      </c>
      <c r="U125" s="408">
        <v>32.1</v>
      </c>
      <c r="W125" s="408" t="s">
        <v>95</v>
      </c>
      <c r="X125" s="408">
        <v>110.00000000000003</v>
      </c>
    </row>
    <row r="126" spans="1:24" x14ac:dyDescent="0.25">
      <c r="A126" s="420"/>
      <c r="B126" s="418"/>
      <c r="C126" s="418"/>
      <c r="D126" s="418"/>
      <c r="E126" s="418"/>
      <c r="F126" s="418"/>
      <c r="G126" s="418"/>
      <c r="H126" s="418"/>
      <c r="I126" s="418"/>
      <c r="J126" s="418"/>
      <c r="K126" s="418"/>
      <c r="L126" s="418"/>
      <c r="M126" s="418"/>
      <c r="P126" s="1363" t="s">
        <v>130</v>
      </c>
      <c r="Q126" s="1367">
        <v>32.1</v>
      </c>
      <c r="R126" s="1369">
        <v>5.9555835915323145E-2</v>
      </c>
      <c r="T126" s="408" t="s">
        <v>1946</v>
      </c>
      <c r="U126" s="408">
        <v>18.37</v>
      </c>
      <c r="W126" s="408" t="s">
        <v>132</v>
      </c>
      <c r="X126" s="408">
        <v>97.15</v>
      </c>
    </row>
    <row r="127" spans="1:24" ht="15" customHeight="1" x14ac:dyDescent="0.25">
      <c r="A127" s="420"/>
      <c r="B127" s="418"/>
      <c r="C127" s="418"/>
      <c r="D127" s="418"/>
      <c r="E127" s="418"/>
      <c r="F127" s="418"/>
      <c r="G127" s="418"/>
      <c r="H127" s="418"/>
      <c r="I127" s="418"/>
      <c r="J127" s="418"/>
      <c r="K127" s="418"/>
      <c r="L127" s="418"/>
      <c r="M127" s="418"/>
      <c r="P127" s="1363" t="s">
        <v>1946</v>
      </c>
      <c r="Q127" s="1367">
        <v>18.37</v>
      </c>
      <c r="R127" s="1369">
        <v>3.4082264977086794E-2</v>
      </c>
      <c r="T127" s="408" t="s">
        <v>1943</v>
      </c>
      <c r="U127" s="408">
        <v>18.37</v>
      </c>
      <c r="W127" s="408" t="s">
        <v>130</v>
      </c>
      <c r="X127" s="408">
        <v>32.1</v>
      </c>
    </row>
    <row r="128" spans="1:24" ht="15" customHeight="1" x14ac:dyDescent="0.25">
      <c r="A128" s="420"/>
      <c r="B128" s="418"/>
      <c r="C128" s="418"/>
      <c r="D128" s="418"/>
      <c r="E128" s="418"/>
      <c r="F128" s="418"/>
      <c r="G128" s="418"/>
      <c r="H128" s="418"/>
      <c r="I128" s="418"/>
      <c r="J128" s="418"/>
      <c r="K128" s="418"/>
      <c r="L128" s="418"/>
      <c r="M128" s="418"/>
      <c r="P128" s="1363" t="s">
        <v>1150</v>
      </c>
      <c r="Q128" s="1363">
        <v>0.7</v>
      </c>
      <c r="R128" s="1373">
        <v>1.2987253937920933E-3</v>
      </c>
      <c r="T128" s="408" t="s">
        <v>1057</v>
      </c>
      <c r="U128" s="408">
        <v>0.7</v>
      </c>
      <c r="W128" s="408" t="s">
        <v>1946</v>
      </c>
      <c r="X128" s="408">
        <v>18.37</v>
      </c>
    </row>
    <row r="129" spans="1:24" ht="15" customHeight="1" x14ac:dyDescent="0.25">
      <c r="A129" s="420"/>
      <c r="B129" s="418"/>
      <c r="C129" s="418"/>
      <c r="D129" s="418"/>
      <c r="E129" s="418"/>
      <c r="F129" s="418"/>
      <c r="G129" s="418"/>
      <c r="H129" s="418"/>
      <c r="I129" s="418"/>
      <c r="J129" s="418"/>
      <c r="K129" s="418"/>
      <c r="L129" s="418"/>
      <c r="M129" s="418"/>
      <c r="P129" s="1363" t="s">
        <v>302</v>
      </c>
      <c r="Q129" s="1367">
        <v>538.98999999999967</v>
      </c>
      <c r="R129" s="1369">
        <v>1</v>
      </c>
      <c r="T129" s="1363" t="s">
        <v>302</v>
      </c>
      <c r="U129" s="1363">
        <v>408.99000000000018</v>
      </c>
      <c r="W129" s="408" t="s">
        <v>1943</v>
      </c>
      <c r="X129" s="408">
        <v>18.37</v>
      </c>
    </row>
    <row r="130" spans="1:24" ht="15" customHeight="1" x14ac:dyDescent="0.25">
      <c r="A130" s="420"/>
      <c r="B130" s="418"/>
      <c r="C130" s="418"/>
      <c r="D130" s="418"/>
      <c r="E130" s="418"/>
      <c r="F130" s="418"/>
      <c r="G130" s="418"/>
      <c r="H130" s="418"/>
      <c r="I130" s="418"/>
      <c r="J130" s="418"/>
      <c r="K130" s="418"/>
      <c r="L130" s="418"/>
      <c r="M130" s="418"/>
      <c r="W130" s="408" t="s">
        <v>1057</v>
      </c>
      <c r="X130" s="408">
        <v>0.7</v>
      </c>
    </row>
    <row r="131" spans="1:24" ht="15" customHeight="1" x14ac:dyDescent="0.25">
      <c r="A131" s="420"/>
      <c r="B131" s="418"/>
      <c r="C131" s="418"/>
      <c r="D131" s="418"/>
      <c r="E131" s="418"/>
      <c r="F131" s="418"/>
      <c r="G131" s="418"/>
      <c r="H131" s="418"/>
      <c r="I131" s="418"/>
      <c r="J131" s="418"/>
      <c r="K131" s="418"/>
      <c r="L131" s="418"/>
      <c r="M131" s="418"/>
      <c r="W131" s="408" t="s">
        <v>302</v>
      </c>
      <c r="X131" s="408">
        <v>538.99000000000024</v>
      </c>
    </row>
    <row r="132" spans="1:24" ht="15" customHeight="1" x14ac:dyDescent="0.25">
      <c r="A132" s="420"/>
      <c r="B132" s="418"/>
      <c r="C132" s="418"/>
      <c r="D132" s="418"/>
      <c r="E132" s="418"/>
      <c r="F132" s="418"/>
      <c r="G132" s="418"/>
      <c r="H132" s="418"/>
      <c r="I132" s="418"/>
      <c r="J132" s="418"/>
      <c r="K132" s="418"/>
      <c r="L132" s="418"/>
      <c r="M132" s="418"/>
    </row>
    <row r="133" spans="1:24" ht="15" customHeight="1" x14ac:dyDescent="0.25">
      <c r="A133" s="420"/>
      <c r="B133" s="418"/>
      <c r="C133" s="418"/>
      <c r="D133" s="418"/>
      <c r="E133" s="418"/>
      <c r="F133" s="418"/>
      <c r="G133" s="418"/>
      <c r="H133" s="418"/>
      <c r="I133" s="418"/>
      <c r="J133" s="418"/>
      <c r="K133" s="418"/>
      <c r="L133" s="418"/>
      <c r="M133" s="418"/>
    </row>
    <row r="134" spans="1:24" ht="15" customHeight="1" x14ac:dyDescent="0.25">
      <c r="A134" s="420"/>
      <c r="B134" s="418"/>
      <c r="C134" s="418"/>
      <c r="D134" s="418"/>
      <c r="E134" s="418"/>
      <c r="F134" s="418"/>
      <c r="G134" s="418"/>
      <c r="H134" s="418"/>
      <c r="I134" s="418"/>
      <c r="J134" s="418"/>
      <c r="K134" s="418"/>
      <c r="L134" s="418"/>
      <c r="M134" s="418"/>
    </row>
    <row r="135" spans="1:24" ht="15" customHeight="1" x14ac:dyDescent="0.25">
      <c r="A135" s="420"/>
      <c r="B135" s="418"/>
      <c r="C135" s="418"/>
      <c r="D135" s="418"/>
      <c r="E135" s="418"/>
      <c r="F135" s="418"/>
      <c r="G135" s="418"/>
      <c r="H135" s="418"/>
      <c r="I135" s="418"/>
      <c r="J135" s="418"/>
      <c r="K135" s="418"/>
      <c r="L135" s="418"/>
      <c r="M135" s="418"/>
    </row>
    <row r="136" spans="1:24" ht="15" customHeight="1" x14ac:dyDescent="0.25">
      <c r="A136" s="420"/>
      <c r="B136" s="418"/>
      <c r="C136" s="418"/>
      <c r="D136" s="418"/>
      <c r="E136" s="418"/>
      <c r="F136" s="418"/>
      <c r="G136" s="418"/>
      <c r="H136" s="418"/>
      <c r="I136" s="418"/>
      <c r="J136" s="418"/>
      <c r="K136" s="418"/>
      <c r="L136" s="418"/>
      <c r="M136" s="418"/>
    </row>
    <row r="137" spans="1:24" ht="15" customHeight="1" x14ac:dyDescent="0.25">
      <c r="A137" s="420"/>
      <c r="B137" s="418"/>
      <c r="C137" s="418"/>
      <c r="D137" s="418"/>
      <c r="E137" s="418"/>
      <c r="F137" s="418"/>
      <c r="G137" s="418"/>
      <c r="H137" s="418"/>
      <c r="I137" s="418"/>
      <c r="J137" s="418"/>
      <c r="K137" s="418"/>
      <c r="L137" s="418"/>
      <c r="M137" s="418"/>
    </row>
    <row r="138" spans="1:24" ht="15" customHeight="1" x14ac:dyDescent="0.25">
      <c r="A138" s="420"/>
      <c r="B138" s="418"/>
      <c r="C138" s="418"/>
      <c r="D138" s="418"/>
      <c r="E138" s="418"/>
      <c r="F138" s="418"/>
      <c r="G138" s="418"/>
      <c r="H138" s="418"/>
      <c r="I138" s="418"/>
      <c r="J138" s="418"/>
      <c r="K138" s="418"/>
      <c r="L138" s="418"/>
      <c r="M138" s="418"/>
    </row>
    <row r="139" spans="1:24" ht="15" customHeight="1" x14ac:dyDescent="0.25">
      <c r="A139" s="420"/>
      <c r="B139" s="418"/>
      <c r="C139" s="418"/>
      <c r="D139" s="418"/>
      <c r="E139" s="418"/>
      <c r="F139" s="418"/>
      <c r="G139" s="418"/>
      <c r="H139" s="418"/>
      <c r="I139" s="418"/>
      <c r="J139" s="418"/>
      <c r="K139" s="418"/>
      <c r="L139" s="418"/>
      <c r="M139" s="418"/>
    </row>
    <row r="140" spans="1:24" ht="15" customHeight="1" x14ac:dyDescent="0.25">
      <c r="A140" s="420"/>
      <c r="B140" s="418"/>
      <c r="C140" s="418"/>
      <c r="D140" s="418"/>
      <c r="E140" s="418"/>
      <c r="F140" s="418"/>
      <c r="G140" s="418"/>
      <c r="H140" s="418"/>
      <c r="I140" s="418"/>
      <c r="J140" s="418"/>
      <c r="K140" s="418"/>
      <c r="L140" s="418"/>
      <c r="M140" s="418"/>
    </row>
    <row r="141" spans="1:24" ht="15" customHeight="1" x14ac:dyDescent="0.25">
      <c r="A141" s="420"/>
      <c r="B141" s="418"/>
      <c r="C141" s="418"/>
      <c r="D141" s="418"/>
      <c r="E141" s="418"/>
      <c r="F141" s="418"/>
      <c r="G141" s="418"/>
      <c r="H141" s="418"/>
      <c r="I141" s="418"/>
      <c r="J141" s="418"/>
      <c r="K141" s="418"/>
      <c r="L141" s="418"/>
      <c r="M141" s="418"/>
    </row>
    <row r="142" spans="1:24" ht="15" customHeight="1" x14ac:dyDescent="0.25">
      <c r="A142" s="418"/>
      <c r="B142" s="418"/>
      <c r="C142" s="418"/>
      <c r="D142" s="418"/>
      <c r="E142" s="418"/>
      <c r="F142" s="418"/>
      <c r="G142" s="418"/>
      <c r="H142" s="418"/>
      <c r="I142" s="418"/>
      <c r="J142" s="418"/>
      <c r="K142" s="418"/>
      <c r="L142" s="418"/>
      <c r="M142" s="418"/>
    </row>
    <row r="143" spans="1:24" ht="15" customHeight="1" x14ac:dyDescent="0.25">
      <c r="A143" s="418"/>
      <c r="B143" s="418"/>
      <c r="C143" s="418"/>
      <c r="D143" s="418"/>
      <c r="E143" s="418"/>
      <c r="F143" s="418"/>
      <c r="G143" s="418"/>
      <c r="H143" s="418"/>
      <c r="I143" s="418"/>
      <c r="J143" s="418"/>
      <c r="K143" s="418"/>
      <c r="L143" s="418"/>
      <c r="M143" s="418"/>
    </row>
    <row r="144" spans="1:24" x14ac:dyDescent="0.25">
      <c r="A144" s="418"/>
      <c r="B144" s="418"/>
      <c r="C144" s="418"/>
      <c r="D144" s="418"/>
      <c r="E144" s="418"/>
      <c r="F144" s="418"/>
      <c r="G144" s="418"/>
      <c r="H144" s="418"/>
      <c r="I144" s="418"/>
      <c r="J144" s="418"/>
      <c r="K144" s="418"/>
      <c r="L144" s="418"/>
      <c r="M144" s="418"/>
    </row>
  </sheetData>
  <pageMargins left="0.78740157480314965" right="0.59055118110236227" top="0.78740157480314965" bottom="0.55118110236220474" header="0" footer="0"/>
  <pageSetup paperSize="9" scale="55" fitToHeight="0" orientation="portrait" r:id="rId1"/>
  <headerFooter alignWithMargins="0"/>
  <rowBreaks count="1" manualBreakCount="1">
    <brk id="83" max="12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pageSetUpPr fitToPage="1"/>
  </sheetPr>
  <dimension ref="A1:U103"/>
  <sheetViews>
    <sheetView showGridLines="0" view="pageBreakPreview" zoomScale="90" zoomScaleNormal="70" zoomScaleSheetLayoutView="90" workbookViewId="0">
      <pane ySplit="4" topLeftCell="A5" activePane="bottomLeft" state="frozen"/>
      <selection activeCell="B9" sqref="B9:D9"/>
      <selection pane="bottomLeft" activeCell="C7" sqref="C7"/>
    </sheetView>
  </sheetViews>
  <sheetFormatPr baseColWidth="10" defaultRowHeight="15" x14ac:dyDescent="0.25"/>
  <cols>
    <col min="1" max="1" width="2.7109375" customWidth="1"/>
    <col min="2" max="2" width="5" customWidth="1"/>
    <col min="3" max="3" width="76.28515625" customWidth="1"/>
    <col min="4" max="9" width="16.28515625" customWidth="1"/>
    <col min="10" max="10" width="13.140625" customWidth="1"/>
    <col min="11" max="11" width="11" customWidth="1"/>
    <col min="12" max="12" width="14.140625" style="408" customWidth="1"/>
    <col min="13" max="13" width="49.85546875" style="408" customWidth="1"/>
    <col min="14" max="14" width="22.42578125" style="408" customWidth="1"/>
    <col min="15" max="15" width="8.140625" style="408" customWidth="1"/>
    <col min="16" max="16" width="9.85546875" style="408" customWidth="1"/>
    <col min="17" max="17" width="8.85546875" style="408" customWidth="1"/>
    <col min="18" max="18" width="12.42578125" style="408" customWidth="1"/>
    <col min="19" max="19" width="9.28515625" style="408" bestFit="1" customWidth="1"/>
    <col min="20" max="20" width="12.5703125" style="408" bestFit="1" customWidth="1"/>
    <col min="21" max="21" width="11.42578125" style="408"/>
  </cols>
  <sheetData>
    <row r="1" spans="1:21" ht="20.25" x14ac:dyDescent="0.3">
      <c r="A1" s="422" t="s">
        <v>1155</v>
      </c>
      <c r="B1" s="360"/>
      <c r="C1" s="423"/>
      <c r="D1" s="423"/>
      <c r="E1" s="423"/>
      <c r="F1" s="423"/>
      <c r="G1" s="423"/>
      <c r="H1" s="423"/>
      <c r="I1" s="423"/>
      <c r="J1" s="423"/>
      <c r="K1" s="360"/>
      <c r="M1" s="407" t="s">
        <v>163</v>
      </c>
      <c r="N1" s="408" t="s">
        <v>306</v>
      </c>
    </row>
    <row r="2" spans="1:21" ht="15.75" x14ac:dyDescent="0.25">
      <c r="A2" s="360"/>
      <c r="B2" s="423"/>
      <c r="C2" s="360"/>
      <c r="D2" s="360"/>
      <c r="E2" s="360"/>
      <c r="F2" s="360"/>
      <c r="G2" s="360"/>
      <c r="H2" s="360"/>
      <c r="I2" s="360"/>
      <c r="J2" s="360"/>
      <c r="K2" s="360"/>
      <c r="M2" s="407" t="s">
        <v>165</v>
      </c>
      <c r="N2" s="408" t="s">
        <v>166</v>
      </c>
    </row>
    <row r="3" spans="1:21" ht="22.5" customHeight="1" x14ac:dyDescent="0.25">
      <c r="A3" s="424"/>
      <c r="B3" s="1823" t="s">
        <v>802</v>
      </c>
      <c r="C3" s="1823" t="s">
        <v>4</v>
      </c>
      <c r="D3" s="1825" t="s">
        <v>1137</v>
      </c>
      <c r="E3" s="1826"/>
      <c r="F3" s="1826" t="s">
        <v>1139</v>
      </c>
      <c r="G3" s="1826"/>
      <c r="H3" s="1818" t="s">
        <v>891</v>
      </c>
      <c r="I3" s="1818"/>
      <c r="J3" s="1115" t="s">
        <v>1074</v>
      </c>
      <c r="K3" s="424"/>
      <c r="M3" s="407" t="s">
        <v>1056</v>
      </c>
      <c r="N3" s="408" t="s">
        <v>1057</v>
      </c>
    </row>
    <row r="4" spans="1:21" ht="22.5" customHeight="1" x14ac:dyDescent="0.25">
      <c r="A4" s="424"/>
      <c r="B4" s="1824"/>
      <c r="C4" s="1824"/>
      <c r="D4" s="1116" t="s">
        <v>1127</v>
      </c>
      <c r="E4" s="1117" t="s">
        <v>1128</v>
      </c>
      <c r="F4" s="1117" t="s">
        <v>1127</v>
      </c>
      <c r="G4" s="1117" t="s">
        <v>1128</v>
      </c>
      <c r="H4" s="1118" t="s">
        <v>1127</v>
      </c>
      <c r="I4" s="1119" t="s">
        <v>1128</v>
      </c>
      <c r="J4" s="1120" t="s">
        <v>1144</v>
      </c>
      <c r="K4" s="424"/>
    </row>
    <row r="5" spans="1:21" s="107" customFormat="1" ht="21.75" customHeight="1" x14ac:dyDescent="0.25">
      <c r="A5" s="424"/>
      <c r="B5" s="553">
        <v>1</v>
      </c>
      <c r="C5" s="425" t="s">
        <v>169</v>
      </c>
      <c r="D5" s="413"/>
      <c r="E5" s="416"/>
      <c r="F5" s="413"/>
      <c r="G5" s="416">
        <v>19.299999999999997</v>
      </c>
      <c r="H5" s="1649">
        <f>+D5+F5</f>
        <v>0</v>
      </c>
      <c r="I5" s="930">
        <f>+E5+G5</f>
        <v>19.299999999999997</v>
      </c>
      <c r="J5" s="1650">
        <f>SUM(H5:I5)</f>
        <v>19.299999999999997</v>
      </c>
      <c r="K5" s="424"/>
      <c r="L5" s="1452"/>
      <c r="M5" s="1452" t="s">
        <v>1026</v>
      </c>
      <c r="N5" s="1452" t="s">
        <v>312</v>
      </c>
      <c r="O5" s="1452"/>
      <c r="P5" s="1452"/>
      <c r="Q5" s="1452"/>
      <c r="R5" s="1452"/>
      <c r="S5" s="1452"/>
      <c r="T5" s="1452"/>
      <c r="U5" s="1452"/>
    </row>
    <row r="6" spans="1:21" s="107" customFormat="1" ht="21.75" customHeight="1" x14ac:dyDescent="0.25">
      <c r="A6" s="424"/>
      <c r="B6" s="560">
        <v>2</v>
      </c>
      <c r="C6" s="425" t="s">
        <v>171</v>
      </c>
      <c r="D6" s="413"/>
      <c r="E6" s="416"/>
      <c r="F6" s="413"/>
      <c r="G6" s="416">
        <v>1</v>
      </c>
      <c r="H6" s="1649">
        <f>+D6+F6</f>
        <v>0</v>
      </c>
      <c r="I6" s="930">
        <f>+E6+G6</f>
        <v>1</v>
      </c>
      <c r="J6" s="1650">
        <f>SUM(H6:I6)</f>
        <v>1</v>
      </c>
      <c r="K6" s="424"/>
      <c r="L6" s="1452"/>
      <c r="M6" s="1452"/>
      <c r="N6" s="1452" t="s">
        <v>1137</v>
      </c>
      <c r="O6" s="1452"/>
      <c r="P6" s="1452" t="s">
        <v>1138</v>
      </c>
      <c r="Q6" s="1452"/>
      <c r="R6" s="1452" t="s">
        <v>302</v>
      </c>
      <c r="S6" s="1452"/>
      <c r="T6" s="1452"/>
      <c r="U6" s="1452"/>
    </row>
    <row r="7" spans="1:21" s="107" customFormat="1" ht="21.75" customHeight="1" x14ac:dyDescent="0.25">
      <c r="A7" s="424"/>
      <c r="B7" s="553">
        <v>3</v>
      </c>
      <c r="C7" s="425" t="s">
        <v>2089</v>
      </c>
      <c r="D7" s="413"/>
      <c r="E7" s="416"/>
      <c r="F7" s="413"/>
      <c r="G7" s="416">
        <v>6.5000000000000009</v>
      </c>
      <c r="H7" s="1649">
        <f t="shared" ref="H7:H70" si="0">+D7+F7</f>
        <v>0</v>
      </c>
      <c r="I7" s="930">
        <f t="shared" ref="I7:I70" si="1">+E7+G7</f>
        <v>6.5000000000000009</v>
      </c>
      <c r="J7" s="1650">
        <f t="shared" ref="J7:J70" si="2">SUM(H7:I7)</f>
        <v>6.5000000000000009</v>
      </c>
      <c r="K7" s="424"/>
      <c r="L7" s="1452"/>
      <c r="M7" s="1452" t="s">
        <v>327</v>
      </c>
      <c r="N7" s="1452" t="s">
        <v>317</v>
      </c>
      <c r="O7" s="1452" t="s">
        <v>318</v>
      </c>
      <c r="P7" s="1452" t="s">
        <v>317</v>
      </c>
      <c r="Q7" s="1452" t="s">
        <v>318</v>
      </c>
      <c r="R7" s="1452"/>
      <c r="S7" s="1452"/>
      <c r="T7" s="1452"/>
      <c r="U7" s="1452"/>
    </row>
    <row r="8" spans="1:21" s="107" customFormat="1" ht="21.75" customHeight="1" x14ac:dyDescent="0.25">
      <c r="A8" s="424"/>
      <c r="B8" s="560">
        <v>4</v>
      </c>
      <c r="C8" s="425" t="s">
        <v>2091</v>
      </c>
      <c r="D8" s="413"/>
      <c r="E8" s="416"/>
      <c r="F8" s="413"/>
      <c r="G8" s="416">
        <v>1.2199999999999998</v>
      </c>
      <c r="H8" s="1649">
        <f t="shared" si="0"/>
        <v>0</v>
      </c>
      <c r="I8" s="930">
        <f t="shared" si="1"/>
        <v>1.2199999999999998</v>
      </c>
      <c r="J8" s="1650">
        <f t="shared" si="2"/>
        <v>1.2199999999999998</v>
      </c>
      <c r="K8" s="424"/>
      <c r="L8" s="1452"/>
      <c r="M8" s="1452" t="s">
        <v>169</v>
      </c>
      <c r="N8" s="1452"/>
      <c r="O8" s="1452"/>
      <c r="P8" s="1452"/>
      <c r="Q8" s="1452">
        <v>19.299999999999997</v>
      </c>
      <c r="R8" s="1452">
        <v>19.299999999999997</v>
      </c>
      <c r="S8" s="1452"/>
      <c r="T8" s="1452"/>
      <c r="U8" s="1452"/>
    </row>
    <row r="9" spans="1:21" s="107" customFormat="1" ht="21.75" customHeight="1" x14ac:dyDescent="0.25">
      <c r="A9" s="424"/>
      <c r="B9" s="553">
        <v>5</v>
      </c>
      <c r="C9" s="425" t="s">
        <v>173</v>
      </c>
      <c r="D9" s="413"/>
      <c r="E9" s="416">
        <v>13.119999999999989</v>
      </c>
      <c r="F9" s="413"/>
      <c r="G9" s="416"/>
      <c r="H9" s="1649">
        <f t="shared" si="0"/>
        <v>0</v>
      </c>
      <c r="I9" s="930">
        <f t="shared" si="1"/>
        <v>13.119999999999989</v>
      </c>
      <c r="J9" s="1650">
        <f t="shared" si="2"/>
        <v>13.119999999999989</v>
      </c>
      <c r="K9" s="424"/>
      <c r="L9" s="1452"/>
      <c r="M9" s="1452" t="s">
        <v>171</v>
      </c>
      <c r="N9" s="1452"/>
      <c r="O9" s="1452"/>
      <c r="P9" s="1452"/>
      <c r="Q9" s="1452">
        <v>1</v>
      </c>
      <c r="R9" s="1452">
        <v>1</v>
      </c>
      <c r="S9" s="1452"/>
      <c r="T9" s="1452"/>
      <c r="U9" s="1452"/>
    </row>
    <row r="10" spans="1:21" s="107" customFormat="1" ht="21.75" customHeight="1" x14ac:dyDescent="0.25">
      <c r="A10" s="424"/>
      <c r="B10" s="560">
        <v>6</v>
      </c>
      <c r="C10" s="425" t="s">
        <v>1986</v>
      </c>
      <c r="D10" s="413"/>
      <c r="E10" s="416"/>
      <c r="F10" s="413"/>
      <c r="G10" s="416">
        <v>3.17</v>
      </c>
      <c r="H10" s="1649">
        <f t="shared" si="0"/>
        <v>0</v>
      </c>
      <c r="I10" s="930">
        <f t="shared" si="1"/>
        <v>3.17</v>
      </c>
      <c r="J10" s="1650">
        <f t="shared" si="2"/>
        <v>3.17</v>
      </c>
      <c r="K10" s="424"/>
      <c r="L10" s="1452"/>
      <c r="M10" s="1452" t="s">
        <v>2089</v>
      </c>
      <c r="N10" s="1452"/>
      <c r="O10" s="1452"/>
      <c r="P10" s="1452"/>
      <c r="Q10" s="1452">
        <v>6.5000000000000009</v>
      </c>
      <c r="R10" s="1452">
        <v>6.5000000000000009</v>
      </c>
      <c r="S10" s="1452"/>
      <c r="T10" s="1452"/>
      <c r="U10" s="1452"/>
    </row>
    <row r="11" spans="1:21" s="107" customFormat="1" ht="21.75" customHeight="1" x14ac:dyDescent="0.25">
      <c r="A11" s="424"/>
      <c r="B11" s="553">
        <v>7</v>
      </c>
      <c r="C11" s="425" t="s">
        <v>175</v>
      </c>
      <c r="D11" s="413"/>
      <c r="E11" s="416"/>
      <c r="F11" s="413"/>
      <c r="G11" s="416">
        <v>6.7200000000000006</v>
      </c>
      <c r="H11" s="1649">
        <f t="shared" si="0"/>
        <v>0</v>
      </c>
      <c r="I11" s="930">
        <f t="shared" si="1"/>
        <v>6.7200000000000006</v>
      </c>
      <c r="J11" s="1650">
        <f t="shared" si="2"/>
        <v>6.7200000000000006</v>
      </c>
      <c r="K11" s="424"/>
      <c r="L11" s="1452"/>
      <c r="M11" s="1452" t="s">
        <v>2091</v>
      </c>
      <c r="N11" s="1452"/>
      <c r="O11" s="1452"/>
      <c r="P11" s="1452"/>
      <c r="Q11" s="1452">
        <v>1.2199999999999998</v>
      </c>
      <c r="R11" s="1452">
        <v>1.2199999999999998</v>
      </c>
      <c r="S11" s="1452"/>
      <c r="T11" s="1452"/>
      <c r="U11" s="1452"/>
    </row>
    <row r="12" spans="1:21" s="107" customFormat="1" ht="21.75" customHeight="1" x14ac:dyDescent="0.25">
      <c r="A12" s="424"/>
      <c r="B12" s="560">
        <v>8</v>
      </c>
      <c r="C12" s="425" t="s">
        <v>177</v>
      </c>
      <c r="D12" s="413"/>
      <c r="E12" s="416"/>
      <c r="F12" s="413"/>
      <c r="G12" s="416">
        <v>22.96</v>
      </c>
      <c r="H12" s="1649">
        <f t="shared" si="0"/>
        <v>0</v>
      </c>
      <c r="I12" s="930">
        <f t="shared" si="1"/>
        <v>22.96</v>
      </c>
      <c r="J12" s="1650">
        <f t="shared" si="2"/>
        <v>22.96</v>
      </c>
      <c r="K12" s="424"/>
      <c r="L12" s="1452"/>
      <c r="M12" s="1452" t="s">
        <v>173</v>
      </c>
      <c r="N12" s="1452"/>
      <c r="O12" s="1452">
        <v>13.119999999999989</v>
      </c>
      <c r="P12" s="1452"/>
      <c r="Q12" s="1452"/>
      <c r="R12" s="1452">
        <v>13.119999999999989</v>
      </c>
      <c r="S12" s="1452"/>
      <c r="T12" s="1452"/>
      <c r="U12" s="1452"/>
    </row>
    <row r="13" spans="1:21" s="107" customFormat="1" ht="21.75" customHeight="1" x14ac:dyDescent="0.25">
      <c r="A13" s="424"/>
      <c r="B13" s="553">
        <v>9</v>
      </c>
      <c r="C13" s="425" t="s">
        <v>2128</v>
      </c>
      <c r="D13" s="413"/>
      <c r="E13" s="416"/>
      <c r="F13" s="413"/>
      <c r="G13" s="416">
        <v>12.949999999999996</v>
      </c>
      <c r="H13" s="1649">
        <f t="shared" si="0"/>
        <v>0</v>
      </c>
      <c r="I13" s="930">
        <f t="shared" si="1"/>
        <v>12.949999999999996</v>
      </c>
      <c r="J13" s="1650">
        <f t="shared" si="2"/>
        <v>12.949999999999996</v>
      </c>
      <c r="K13" s="424"/>
      <c r="L13" s="1452"/>
      <c r="M13" s="1452" t="s">
        <v>1986</v>
      </c>
      <c r="N13" s="1452"/>
      <c r="O13" s="1452"/>
      <c r="P13" s="1452"/>
      <c r="Q13" s="1452">
        <v>3.17</v>
      </c>
      <c r="R13" s="1452">
        <v>3.17</v>
      </c>
      <c r="S13" s="1452"/>
      <c r="T13" s="1452"/>
      <c r="U13" s="1452"/>
    </row>
    <row r="14" spans="1:21" s="107" customFormat="1" ht="21.75" customHeight="1" x14ac:dyDescent="0.25">
      <c r="A14" s="424"/>
      <c r="B14" s="560">
        <v>10</v>
      </c>
      <c r="C14" s="425" t="s">
        <v>179</v>
      </c>
      <c r="D14" s="413"/>
      <c r="E14" s="416"/>
      <c r="F14" s="413"/>
      <c r="G14" s="416">
        <v>4</v>
      </c>
      <c r="H14" s="1649">
        <f t="shared" si="0"/>
        <v>0</v>
      </c>
      <c r="I14" s="930">
        <f t="shared" si="1"/>
        <v>4</v>
      </c>
      <c r="J14" s="1650">
        <f t="shared" si="2"/>
        <v>4</v>
      </c>
      <c r="K14" s="424"/>
      <c r="L14" s="1452"/>
      <c r="M14" s="1452" t="s">
        <v>175</v>
      </c>
      <c r="N14" s="1452"/>
      <c r="O14" s="1452"/>
      <c r="P14" s="1452"/>
      <c r="Q14" s="1452">
        <v>6.7200000000000006</v>
      </c>
      <c r="R14" s="1452">
        <v>6.7200000000000006</v>
      </c>
      <c r="S14" s="1452"/>
      <c r="T14" s="1452"/>
      <c r="U14" s="1452"/>
    </row>
    <row r="15" spans="1:21" s="107" customFormat="1" ht="21.75" customHeight="1" x14ac:dyDescent="0.25">
      <c r="A15" s="424"/>
      <c r="B15" s="553">
        <v>11</v>
      </c>
      <c r="C15" s="425" t="s">
        <v>181</v>
      </c>
      <c r="D15" s="413"/>
      <c r="E15" s="416"/>
      <c r="F15" s="413"/>
      <c r="G15" s="416">
        <v>6.9929999999999994</v>
      </c>
      <c r="H15" s="1649">
        <f t="shared" si="0"/>
        <v>0</v>
      </c>
      <c r="I15" s="930">
        <f t="shared" si="1"/>
        <v>6.9929999999999994</v>
      </c>
      <c r="J15" s="1650">
        <f t="shared" si="2"/>
        <v>6.9929999999999994</v>
      </c>
      <c r="K15" s="424"/>
      <c r="L15" s="1452"/>
      <c r="M15" s="1452" t="s">
        <v>177</v>
      </c>
      <c r="N15" s="1452"/>
      <c r="O15" s="1452"/>
      <c r="P15" s="1452"/>
      <c r="Q15" s="1452">
        <v>22.96</v>
      </c>
      <c r="R15" s="1452">
        <v>22.96</v>
      </c>
      <c r="S15" s="1452"/>
      <c r="T15" s="1452"/>
      <c r="U15" s="1452"/>
    </row>
    <row r="16" spans="1:21" s="107" customFormat="1" ht="21.75" customHeight="1" x14ac:dyDescent="0.25">
      <c r="A16" s="424"/>
      <c r="B16" s="560">
        <v>12</v>
      </c>
      <c r="C16" s="425" t="s">
        <v>183</v>
      </c>
      <c r="D16" s="413"/>
      <c r="E16" s="416"/>
      <c r="F16" s="413"/>
      <c r="G16" s="416">
        <v>7.0800000000000045</v>
      </c>
      <c r="H16" s="1649">
        <f t="shared" si="0"/>
        <v>0</v>
      </c>
      <c r="I16" s="930">
        <f t="shared" si="1"/>
        <v>7.0800000000000045</v>
      </c>
      <c r="J16" s="1650">
        <f t="shared" si="2"/>
        <v>7.0800000000000045</v>
      </c>
      <c r="K16" s="424"/>
      <c r="L16" s="1452"/>
      <c r="M16" s="1452" t="s">
        <v>2128</v>
      </c>
      <c r="N16" s="1452"/>
      <c r="O16" s="1452"/>
      <c r="P16" s="1452"/>
      <c r="Q16" s="1452">
        <v>12.949999999999996</v>
      </c>
      <c r="R16" s="1452">
        <v>12.949999999999996</v>
      </c>
      <c r="S16" s="1452"/>
      <c r="T16" s="1452"/>
      <c r="U16" s="1452"/>
    </row>
    <row r="17" spans="1:21" s="107" customFormat="1" ht="21.75" customHeight="1" x14ac:dyDescent="0.25">
      <c r="A17" s="424"/>
      <c r="B17" s="553">
        <v>13</v>
      </c>
      <c r="C17" s="425" t="s">
        <v>2095</v>
      </c>
      <c r="D17" s="413"/>
      <c r="E17" s="416"/>
      <c r="F17" s="413"/>
      <c r="G17" s="416">
        <v>4</v>
      </c>
      <c r="H17" s="1649">
        <f t="shared" si="0"/>
        <v>0</v>
      </c>
      <c r="I17" s="930">
        <f t="shared" si="1"/>
        <v>4</v>
      </c>
      <c r="J17" s="1650">
        <f t="shared" si="2"/>
        <v>4</v>
      </c>
      <c r="K17" s="424"/>
      <c r="L17" s="1452"/>
      <c r="M17" s="1452" t="s">
        <v>179</v>
      </c>
      <c r="N17" s="1452"/>
      <c r="O17" s="1452"/>
      <c r="P17" s="1452"/>
      <c r="Q17" s="1452">
        <v>4</v>
      </c>
      <c r="R17" s="1452">
        <v>4</v>
      </c>
      <c r="S17" s="1452"/>
      <c r="T17" s="1452"/>
      <c r="U17" s="1452"/>
    </row>
    <row r="18" spans="1:21" s="107" customFormat="1" ht="21.75" customHeight="1" x14ac:dyDescent="0.25">
      <c r="A18" s="424"/>
      <c r="B18" s="560">
        <v>14</v>
      </c>
      <c r="C18" s="425" t="s">
        <v>185</v>
      </c>
      <c r="D18" s="413"/>
      <c r="E18" s="416"/>
      <c r="F18" s="413"/>
      <c r="G18" s="416">
        <v>9.7999999999999989</v>
      </c>
      <c r="H18" s="1649">
        <f t="shared" si="0"/>
        <v>0</v>
      </c>
      <c r="I18" s="930">
        <f t="shared" si="1"/>
        <v>9.7999999999999989</v>
      </c>
      <c r="J18" s="1650">
        <f t="shared" si="2"/>
        <v>9.7999999999999989</v>
      </c>
      <c r="K18" s="424"/>
      <c r="L18" s="1452"/>
      <c r="M18" s="1452" t="s">
        <v>181</v>
      </c>
      <c r="N18" s="1452"/>
      <c r="O18" s="1452"/>
      <c r="P18" s="1452"/>
      <c r="Q18" s="1452">
        <v>6.9929999999999994</v>
      </c>
      <c r="R18" s="1452">
        <v>6.9929999999999994</v>
      </c>
      <c r="S18" s="1452"/>
      <c r="T18" s="1452"/>
      <c r="U18" s="1452"/>
    </row>
    <row r="19" spans="1:21" s="107" customFormat="1" ht="21.75" customHeight="1" x14ac:dyDescent="0.25">
      <c r="A19" s="424"/>
      <c r="B19" s="553">
        <v>15</v>
      </c>
      <c r="C19" s="425" t="s">
        <v>187</v>
      </c>
      <c r="D19" s="413"/>
      <c r="E19" s="416"/>
      <c r="F19" s="413"/>
      <c r="G19" s="416">
        <v>37</v>
      </c>
      <c r="H19" s="1649">
        <f t="shared" si="0"/>
        <v>0</v>
      </c>
      <c r="I19" s="930">
        <f t="shared" si="1"/>
        <v>37</v>
      </c>
      <c r="J19" s="1650">
        <f t="shared" si="2"/>
        <v>37</v>
      </c>
      <c r="K19" s="424"/>
      <c r="L19" s="1452"/>
      <c r="M19" s="1452" t="s">
        <v>183</v>
      </c>
      <c r="N19" s="1452"/>
      <c r="O19" s="1452"/>
      <c r="P19" s="1452"/>
      <c r="Q19" s="1452">
        <v>7.0800000000000045</v>
      </c>
      <c r="R19" s="1452">
        <v>7.0800000000000045</v>
      </c>
      <c r="S19" s="1452"/>
      <c r="T19" s="1452"/>
      <c r="U19" s="1452"/>
    </row>
    <row r="20" spans="1:21" s="107" customFormat="1" ht="21.75" customHeight="1" x14ac:dyDescent="0.25">
      <c r="A20" s="424"/>
      <c r="B20" s="560">
        <v>16</v>
      </c>
      <c r="C20" s="425" t="s">
        <v>189</v>
      </c>
      <c r="D20" s="413"/>
      <c r="E20" s="416">
        <v>6.5999999999999988</v>
      </c>
      <c r="F20" s="413"/>
      <c r="G20" s="416"/>
      <c r="H20" s="1649">
        <f t="shared" si="0"/>
        <v>0</v>
      </c>
      <c r="I20" s="930">
        <f t="shared" si="1"/>
        <v>6.5999999999999988</v>
      </c>
      <c r="J20" s="1650">
        <f t="shared" si="2"/>
        <v>6.5999999999999988</v>
      </c>
      <c r="K20" s="424"/>
      <c r="L20" s="1452"/>
      <c r="M20" s="1452" t="s">
        <v>2095</v>
      </c>
      <c r="N20" s="1452"/>
      <c r="O20" s="1452"/>
      <c r="P20" s="1452"/>
      <c r="Q20" s="1452">
        <v>4</v>
      </c>
      <c r="R20" s="1452">
        <v>4</v>
      </c>
      <c r="S20" s="1452"/>
      <c r="T20" s="1452"/>
      <c r="U20" s="1452"/>
    </row>
    <row r="21" spans="1:21" s="107" customFormat="1" ht="21.75" customHeight="1" x14ac:dyDescent="0.25">
      <c r="A21" s="424"/>
      <c r="B21" s="553">
        <v>17</v>
      </c>
      <c r="C21" s="425" t="s">
        <v>191</v>
      </c>
      <c r="D21" s="413"/>
      <c r="E21" s="416">
        <v>2</v>
      </c>
      <c r="F21" s="413"/>
      <c r="G21" s="416"/>
      <c r="H21" s="1649">
        <f t="shared" si="0"/>
        <v>0</v>
      </c>
      <c r="I21" s="930">
        <f t="shared" si="1"/>
        <v>2</v>
      </c>
      <c r="J21" s="1650">
        <f t="shared" si="2"/>
        <v>2</v>
      </c>
      <c r="K21" s="424"/>
      <c r="L21" s="1452"/>
      <c r="M21" s="1452" t="s">
        <v>185</v>
      </c>
      <c r="N21" s="1452"/>
      <c r="O21" s="1452"/>
      <c r="P21" s="1452"/>
      <c r="Q21" s="1452">
        <v>9.7999999999999989</v>
      </c>
      <c r="R21" s="1452">
        <v>9.7999999999999989</v>
      </c>
      <c r="S21" s="1452"/>
      <c r="T21" s="1452"/>
      <c r="U21" s="1452"/>
    </row>
    <row r="22" spans="1:21" s="107" customFormat="1" ht="21.75" customHeight="1" x14ac:dyDescent="0.25">
      <c r="A22" s="424"/>
      <c r="B22" s="560">
        <v>18</v>
      </c>
      <c r="C22" s="425" t="s">
        <v>193</v>
      </c>
      <c r="D22" s="413"/>
      <c r="E22" s="416"/>
      <c r="F22" s="413"/>
      <c r="G22" s="416">
        <v>9.3060000000000009</v>
      </c>
      <c r="H22" s="1649">
        <f t="shared" si="0"/>
        <v>0</v>
      </c>
      <c r="I22" s="930">
        <f t="shared" si="1"/>
        <v>9.3060000000000009</v>
      </c>
      <c r="J22" s="1650">
        <f t="shared" si="2"/>
        <v>9.3060000000000009</v>
      </c>
      <c r="K22" s="424"/>
      <c r="L22" s="1452"/>
      <c r="M22" s="1452" t="s">
        <v>187</v>
      </c>
      <c r="N22" s="1452"/>
      <c r="O22" s="1452"/>
      <c r="P22" s="1452"/>
      <c r="Q22" s="1452">
        <v>37</v>
      </c>
      <c r="R22" s="1452">
        <v>37</v>
      </c>
      <c r="S22" s="1452"/>
      <c r="T22" s="1452"/>
      <c r="U22" s="1452"/>
    </row>
    <row r="23" spans="1:21" s="107" customFormat="1" ht="21.75" customHeight="1" x14ac:dyDescent="0.25">
      <c r="A23" s="424"/>
      <c r="B23" s="553">
        <v>19</v>
      </c>
      <c r="C23" s="425" t="s">
        <v>195</v>
      </c>
      <c r="D23" s="413"/>
      <c r="E23" s="416"/>
      <c r="F23" s="413"/>
      <c r="G23" s="416">
        <v>2.6</v>
      </c>
      <c r="H23" s="1649">
        <f t="shared" si="0"/>
        <v>0</v>
      </c>
      <c r="I23" s="930">
        <f t="shared" si="1"/>
        <v>2.6</v>
      </c>
      <c r="J23" s="1650">
        <f t="shared" si="2"/>
        <v>2.6</v>
      </c>
      <c r="K23" s="424"/>
      <c r="L23" s="1452"/>
      <c r="M23" s="1452" t="s">
        <v>189</v>
      </c>
      <c r="N23" s="1452"/>
      <c r="O23" s="1452">
        <v>6.5999999999999988</v>
      </c>
      <c r="P23" s="1452"/>
      <c r="Q23" s="1452"/>
      <c r="R23" s="1452">
        <v>6.5999999999999988</v>
      </c>
      <c r="S23" s="1452"/>
      <c r="T23" s="1452"/>
      <c r="U23" s="1452"/>
    </row>
    <row r="24" spans="1:21" s="107" customFormat="1" ht="21.75" customHeight="1" x14ac:dyDescent="0.25">
      <c r="A24" s="424"/>
      <c r="B24" s="560">
        <v>20</v>
      </c>
      <c r="C24" s="425" t="s">
        <v>197</v>
      </c>
      <c r="D24" s="413"/>
      <c r="E24" s="416">
        <v>1.45</v>
      </c>
      <c r="F24" s="413"/>
      <c r="G24" s="416"/>
      <c r="H24" s="1649">
        <f t="shared" si="0"/>
        <v>0</v>
      </c>
      <c r="I24" s="930">
        <f t="shared" si="1"/>
        <v>1.45</v>
      </c>
      <c r="J24" s="1650">
        <f t="shared" si="2"/>
        <v>1.45</v>
      </c>
      <c r="K24" s="424"/>
      <c r="L24" s="1452"/>
      <c r="M24" s="1452" t="s">
        <v>191</v>
      </c>
      <c r="N24" s="1452"/>
      <c r="O24" s="1452">
        <v>2</v>
      </c>
      <c r="P24" s="1452"/>
      <c r="Q24" s="1452"/>
      <c r="R24" s="1452">
        <v>2</v>
      </c>
      <c r="S24" s="1452"/>
      <c r="T24" s="1452"/>
      <c r="U24" s="1452"/>
    </row>
    <row r="25" spans="1:21" s="107" customFormat="1" ht="21.75" customHeight="1" x14ac:dyDescent="0.25">
      <c r="A25" s="424"/>
      <c r="B25" s="553">
        <v>21</v>
      </c>
      <c r="C25" s="425" t="s">
        <v>199</v>
      </c>
      <c r="D25" s="413"/>
      <c r="E25" s="416"/>
      <c r="F25" s="413">
        <v>1.72</v>
      </c>
      <c r="G25" s="416">
        <v>8.3650000000000002</v>
      </c>
      <c r="H25" s="1649">
        <f t="shared" si="0"/>
        <v>1.72</v>
      </c>
      <c r="I25" s="930">
        <f t="shared" si="1"/>
        <v>8.3650000000000002</v>
      </c>
      <c r="J25" s="1650">
        <f t="shared" si="2"/>
        <v>10.085000000000001</v>
      </c>
      <c r="K25" s="424"/>
      <c r="L25" s="1452"/>
      <c r="M25" s="1452" t="s">
        <v>193</v>
      </c>
      <c r="N25" s="1452"/>
      <c r="O25" s="1452"/>
      <c r="P25" s="1452"/>
      <c r="Q25" s="1452">
        <v>9.3060000000000009</v>
      </c>
      <c r="R25" s="1452">
        <v>9.3060000000000009</v>
      </c>
      <c r="S25" s="1452"/>
      <c r="T25" s="1452"/>
      <c r="U25" s="1452"/>
    </row>
    <row r="26" spans="1:21" s="107" customFormat="1" ht="21.75" customHeight="1" x14ac:dyDescent="0.25">
      <c r="A26" s="424"/>
      <c r="B26" s="560">
        <v>22</v>
      </c>
      <c r="C26" s="425" t="s">
        <v>201</v>
      </c>
      <c r="D26" s="413"/>
      <c r="E26" s="416"/>
      <c r="F26" s="413">
        <v>4.1399999999999988</v>
      </c>
      <c r="G26" s="416"/>
      <c r="H26" s="1649">
        <f t="shared" si="0"/>
        <v>4.1399999999999988</v>
      </c>
      <c r="I26" s="930">
        <f t="shared" si="1"/>
        <v>0</v>
      </c>
      <c r="J26" s="1650">
        <f t="shared" si="2"/>
        <v>4.1399999999999988</v>
      </c>
      <c r="K26" s="424"/>
      <c r="L26" s="1452"/>
      <c r="M26" s="1452" t="s">
        <v>195</v>
      </c>
      <c r="N26" s="1452"/>
      <c r="O26" s="1452"/>
      <c r="P26" s="1452"/>
      <c r="Q26" s="1452">
        <v>2.6</v>
      </c>
      <c r="R26" s="1452">
        <v>2.6</v>
      </c>
      <c r="S26" s="1452"/>
      <c r="T26" s="1452"/>
      <c r="U26" s="1452"/>
    </row>
    <row r="27" spans="1:21" s="107" customFormat="1" ht="21.75" customHeight="1" x14ac:dyDescent="0.25">
      <c r="A27" s="424"/>
      <c r="B27" s="553">
        <v>23</v>
      </c>
      <c r="C27" s="425" t="s">
        <v>203</v>
      </c>
      <c r="D27" s="413"/>
      <c r="E27" s="416"/>
      <c r="F27" s="413">
        <v>5.3</v>
      </c>
      <c r="G27" s="416">
        <v>7.3000000000000052</v>
      </c>
      <c r="H27" s="1649">
        <f t="shared" si="0"/>
        <v>5.3</v>
      </c>
      <c r="I27" s="930">
        <f t="shared" si="1"/>
        <v>7.3000000000000052</v>
      </c>
      <c r="J27" s="1650">
        <f t="shared" si="2"/>
        <v>12.600000000000005</v>
      </c>
      <c r="K27" s="424"/>
      <c r="L27" s="1452"/>
      <c r="M27" s="1452" t="s">
        <v>197</v>
      </c>
      <c r="N27" s="1452"/>
      <c r="O27" s="1452">
        <v>1.45</v>
      </c>
      <c r="P27" s="1452"/>
      <c r="Q27" s="1452"/>
      <c r="R27" s="1452">
        <v>1.45</v>
      </c>
      <c r="S27" s="1452"/>
      <c r="T27" s="1452"/>
      <c r="U27" s="1452"/>
    </row>
    <row r="28" spans="1:21" s="107" customFormat="1" ht="21.75" customHeight="1" x14ac:dyDescent="0.25">
      <c r="A28" s="424"/>
      <c r="B28" s="560">
        <v>24</v>
      </c>
      <c r="C28" s="425" t="s">
        <v>205</v>
      </c>
      <c r="D28" s="413"/>
      <c r="E28" s="416"/>
      <c r="F28" s="413"/>
      <c r="G28" s="416">
        <v>8.5500000000000025</v>
      </c>
      <c r="H28" s="1649">
        <f t="shared" si="0"/>
        <v>0</v>
      </c>
      <c r="I28" s="930">
        <f t="shared" si="1"/>
        <v>8.5500000000000025</v>
      </c>
      <c r="J28" s="1650">
        <f t="shared" si="2"/>
        <v>8.5500000000000025</v>
      </c>
      <c r="K28" s="424"/>
      <c r="L28" s="1452"/>
      <c r="M28" s="1452" t="s">
        <v>199</v>
      </c>
      <c r="N28" s="1452"/>
      <c r="O28" s="1452"/>
      <c r="P28" s="1452">
        <v>1.72</v>
      </c>
      <c r="Q28" s="1452">
        <v>8.3650000000000002</v>
      </c>
      <c r="R28" s="1452">
        <v>10.085000000000001</v>
      </c>
      <c r="S28" s="1452"/>
      <c r="T28" s="1452"/>
      <c r="U28" s="1452"/>
    </row>
    <row r="29" spans="1:21" s="107" customFormat="1" ht="21.75" customHeight="1" x14ac:dyDescent="0.25">
      <c r="A29" s="424"/>
      <c r="B29" s="553">
        <v>25</v>
      </c>
      <c r="C29" s="425" t="s">
        <v>207</v>
      </c>
      <c r="D29" s="413"/>
      <c r="E29" s="416"/>
      <c r="F29" s="413">
        <v>10.852999999999996</v>
      </c>
      <c r="G29" s="416">
        <v>18.544999999999973</v>
      </c>
      <c r="H29" s="1649">
        <f t="shared" si="0"/>
        <v>10.852999999999996</v>
      </c>
      <c r="I29" s="930">
        <f t="shared" si="1"/>
        <v>18.544999999999973</v>
      </c>
      <c r="J29" s="1650">
        <f t="shared" si="2"/>
        <v>29.397999999999968</v>
      </c>
      <c r="K29" s="424"/>
      <c r="L29" s="1452"/>
      <c r="M29" s="1452" t="s">
        <v>201</v>
      </c>
      <c r="N29" s="1452"/>
      <c r="O29" s="1452"/>
      <c r="P29" s="1452">
        <v>4.1399999999999988</v>
      </c>
      <c r="Q29" s="1452"/>
      <c r="R29" s="1452">
        <v>4.1399999999999988</v>
      </c>
      <c r="S29" s="1452"/>
      <c r="T29" s="1452"/>
      <c r="U29" s="1452"/>
    </row>
    <row r="30" spans="1:21" s="107" customFormat="1" ht="21.75" customHeight="1" x14ac:dyDescent="0.25">
      <c r="A30" s="424"/>
      <c r="B30" s="560">
        <v>26</v>
      </c>
      <c r="C30" s="425" t="s">
        <v>209</v>
      </c>
      <c r="D30" s="413"/>
      <c r="E30" s="416">
        <v>17.959999999999997</v>
      </c>
      <c r="F30" s="413"/>
      <c r="G30" s="416"/>
      <c r="H30" s="1649">
        <f t="shared" si="0"/>
        <v>0</v>
      </c>
      <c r="I30" s="930">
        <f t="shared" si="1"/>
        <v>17.959999999999997</v>
      </c>
      <c r="J30" s="1650">
        <f t="shared" si="2"/>
        <v>17.959999999999997</v>
      </c>
      <c r="K30" s="424"/>
      <c r="L30" s="1452"/>
      <c r="M30" s="1452" t="s">
        <v>203</v>
      </c>
      <c r="N30" s="1452"/>
      <c r="O30" s="1452"/>
      <c r="P30" s="1452">
        <v>5.3</v>
      </c>
      <c r="Q30" s="1452">
        <v>7.3000000000000052</v>
      </c>
      <c r="R30" s="1452">
        <v>12.600000000000005</v>
      </c>
      <c r="S30" s="1452"/>
      <c r="T30" s="1452"/>
      <c r="U30" s="1452"/>
    </row>
    <row r="31" spans="1:21" s="107" customFormat="1" ht="21.75" customHeight="1" x14ac:dyDescent="0.25">
      <c r="A31" s="424"/>
      <c r="B31" s="553">
        <v>27</v>
      </c>
      <c r="C31" s="425" t="s">
        <v>211</v>
      </c>
      <c r="D31" s="413"/>
      <c r="E31" s="416"/>
      <c r="F31" s="413"/>
      <c r="G31" s="416">
        <v>25.924000000000003</v>
      </c>
      <c r="H31" s="1649">
        <f t="shared" si="0"/>
        <v>0</v>
      </c>
      <c r="I31" s="930">
        <f t="shared" si="1"/>
        <v>25.924000000000003</v>
      </c>
      <c r="J31" s="1650">
        <f t="shared" si="2"/>
        <v>25.924000000000003</v>
      </c>
      <c r="K31" s="424"/>
      <c r="L31" s="1452"/>
      <c r="M31" s="1452" t="s">
        <v>205</v>
      </c>
      <c r="N31" s="1452"/>
      <c r="O31" s="1452"/>
      <c r="P31" s="1452"/>
      <c r="Q31" s="1452">
        <v>8.5500000000000025</v>
      </c>
      <c r="R31" s="1452">
        <v>8.5500000000000025</v>
      </c>
      <c r="S31" s="1452"/>
      <c r="T31" s="1452"/>
      <c r="U31" s="1452"/>
    </row>
    <row r="32" spans="1:21" s="107" customFormat="1" ht="21.75" customHeight="1" x14ac:dyDescent="0.25">
      <c r="A32" s="424"/>
      <c r="B32" s="560">
        <v>28</v>
      </c>
      <c r="C32" s="425" t="s">
        <v>213</v>
      </c>
      <c r="D32" s="413"/>
      <c r="E32" s="416"/>
      <c r="F32" s="413"/>
      <c r="G32" s="416">
        <v>3.4339999999999984</v>
      </c>
      <c r="H32" s="1649">
        <f t="shared" si="0"/>
        <v>0</v>
      </c>
      <c r="I32" s="930">
        <f t="shared" si="1"/>
        <v>3.4339999999999984</v>
      </c>
      <c r="J32" s="1650">
        <f t="shared" si="2"/>
        <v>3.4339999999999984</v>
      </c>
      <c r="K32" s="424"/>
      <c r="L32" s="1452"/>
      <c r="M32" s="1452" t="s">
        <v>207</v>
      </c>
      <c r="N32" s="1452"/>
      <c r="O32" s="1452"/>
      <c r="P32" s="1452">
        <v>10.852999999999996</v>
      </c>
      <c r="Q32" s="1452">
        <v>18.544999999999973</v>
      </c>
      <c r="R32" s="1452">
        <v>29.397999999999968</v>
      </c>
      <c r="S32" s="1452"/>
      <c r="T32" s="1452"/>
      <c r="U32" s="1452"/>
    </row>
    <row r="33" spans="1:21" s="107" customFormat="1" ht="21.75" customHeight="1" x14ac:dyDescent="0.25">
      <c r="A33" s="424"/>
      <c r="B33" s="553">
        <v>29</v>
      </c>
      <c r="C33" s="425" t="s">
        <v>215</v>
      </c>
      <c r="D33" s="413"/>
      <c r="E33" s="416"/>
      <c r="F33" s="413">
        <v>23.384000000000022</v>
      </c>
      <c r="G33" s="416">
        <v>5.5340000000000034</v>
      </c>
      <c r="H33" s="1649">
        <f t="shared" si="0"/>
        <v>23.384000000000022</v>
      </c>
      <c r="I33" s="930">
        <f t="shared" si="1"/>
        <v>5.5340000000000034</v>
      </c>
      <c r="J33" s="1650">
        <f t="shared" si="2"/>
        <v>28.918000000000024</v>
      </c>
      <c r="K33" s="424"/>
      <c r="L33" s="1452"/>
      <c r="M33" s="1452" t="s">
        <v>209</v>
      </c>
      <c r="N33" s="1452"/>
      <c r="O33" s="1452">
        <v>17.959999999999997</v>
      </c>
      <c r="P33" s="1452"/>
      <c r="Q33" s="1452"/>
      <c r="R33" s="1452">
        <v>17.959999999999997</v>
      </c>
      <c r="S33" s="1452"/>
      <c r="T33" s="1452"/>
      <c r="U33" s="1452"/>
    </row>
    <row r="34" spans="1:21" s="107" customFormat="1" ht="21.75" customHeight="1" x14ac:dyDescent="0.25">
      <c r="A34" s="424"/>
      <c r="B34" s="560">
        <v>30</v>
      </c>
      <c r="C34" s="425" t="s">
        <v>217</v>
      </c>
      <c r="D34" s="413"/>
      <c r="E34" s="416"/>
      <c r="F34" s="413"/>
      <c r="G34" s="416">
        <v>0.49900000000000011</v>
      </c>
      <c r="H34" s="1649">
        <f t="shared" si="0"/>
        <v>0</v>
      </c>
      <c r="I34" s="930">
        <f t="shared" si="1"/>
        <v>0.49900000000000011</v>
      </c>
      <c r="J34" s="1650">
        <f t="shared" si="2"/>
        <v>0.49900000000000011</v>
      </c>
      <c r="K34" s="424"/>
      <c r="L34" s="1452"/>
      <c r="M34" s="1452" t="s">
        <v>211</v>
      </c>
      <c r="N34" s="1452"/>
      <c r="O34" s="1452"/>
      <c r="P34" s="1452"/>
      <c r="Q34" s="1452">
        <v>25.924000000000003</v>
      </c>
      <c r="R34" s="1452">
        <v>25.924000000000003</v>
      </c>
      <c r="S34" s="1452"/>
      <c r="T34" s="1452"/>
      <c r="U34" s="1452"/>
    </row>
    <row r="35" spans="1:21" s="107" customFormat="1" ht="21.75" customHeight="1" x14ac:dyDescent="0.25">
      <c r="A35" s="424"/>
      <c r="B35" s="553">
        <v>31</v>
      </c>
      <c r="C35" s="425" t="s">
        <v>219</v>
      </c>
      <c r="D35" s="413"/>
      <c r="E35" s="416"/>
      <c r="F35" s="413">
        <v>11.500000000000002</v>
      </c>
      <c r="G35" s="416">
        <v>12</v>
      </c>
      <c r="H35" s="1649">
        <f t="shared" si="0"/>
        <v>11.500000000000002</v>
      </c>
      <c r="I35" s="930">
        <f t="shared" si="1"/>
        <v>12</v>
      </c>
      <c r="J35" s="1650">
        <f t="shared" si="2"/>
        <v>23.5</v>
      </c>
      <c r="K35" s="424"/>
      <c r="L35" s="1452"/>
      <c r="M35" s="1452" t="s">
        <v>213</v>
      </c>
      <c r="N35" s="1452"/>
      <c r="O35" s="1452"/>
      <c r="P35" s="1452"/>
      <c r="Q35" s="1452">
        <v>3.4339999999999984</v>
      </c>
      <c r="R35" s="1452">
        <v>3.4339999999999984</v>
      </c>
      <c r="S35" s="1452"/>
      <c r="T35" s="1452"/>
      <c r="U35" s="1452"/>
    </row>
    <row r="36" spans="1:21" s="107" customFormat="1" ht="21.75" customHeight="1" x14ac:dyDescent="0.25">
      <c r="A36" s="424"/>
      <c r="B36" s="560">
        <v>32</v>
      </c>
      <c r="C36" s="425" t="s">
        <v>221</v>
      </c>
      <c r="D36" s="413"/>
      <c r="E36" s="416"/>
      <c r="F36" s="413">
        <v>0.04</v>
      </c>
      <c r="G36" s="416">
        <v>1.135</v>
      </c>
      <c r="H36" s="1649">
        <f t="shared" si="0"/>
        <v>0.04</v>
      </c>
      <c r="I36" s="930">
        <f t="shared" si="1"/>
        <v>1.135</v>
      </c>
      <c r="J36" s="1650">
        <f t="shared" si="2"/>
        <v>1.175</v>
      </c>
      <c r="K36" s="424"/>
      <c r="L36" s="1452"/>
      <c r="M36" s="1452" t="s">
        <v>215</v>
      </c>
      <c r="N36" s="1452"/>
      <c r="O36" s="1452"/>
      <c r="P36" s="1452">
        <v>23.384000000000022</v>
      </c>
      <c r="Q36" s="1452">
        <v>5.5340000000000034</v>
      </c>
      <c r="R36" s="1452">
        <v>28.918000000000024</v>
      </c>
      <c r="S36" s="1452"/>
      <c r="T36" s="1452"/>
      <c r="U36" s="1452"/>
    </row>
    <row r="37" spans="1:21" s="107" customFormat="1" ht="21.75" customHeight="1" x14ac:dyDescent="0.25">
      <c r="A37" s="424"/>
      <c r="B37" s="553">
        <v>33</v>
      </c>
      <c r="C37" s="425" t="s">
        <v>223</v>
      </c>
      <c r="D37" s="413"/>
      <c r="E37" s="416"/>
      <c r="F37" s="413">
        <v>3.78</v>
      </c>
      <c r="G37" s="416"/>
      <c r="H37" s="1649">
        <f t="shared" si="0"/>
        <v>3.78</v>
      </c>
      <c r="I37" s="930">
        <f t="shared" si="1"/>
        <v>0</v>
      </c>
      <c r="J37" s="1650">
        <f t="shared" si="2"/>
        <v>3.78</v>
      </c>
      <c r="K37" s="424"/>
      <c r="L37" s="1452"/>
      <c r="M37" s="1452" t="s">
        <v>217</v>
      </c>
      <c r="N37" s="1452"/>
      <c r="O37" s="1452"/>
      <c r="P37" s="1452"/>
      <c r="Q37" s="1452">
        <v>0.49900000000000011</v>
      </c>
      <c r="R37" s="1452">
        <v>0.49900000000000011</v>
      </c>
      <c r="S37" s="1452"/>
      <c r="T37" s="1452"/>
      <c r="U37" s="1452"/>
    </row>
    <row r="38" spans="1:21" s="107" customFormat="1" ht="21.75" customHeight="1" x14ac:dyDescent="0.25">
      <c r="A38" s="424"/>
      <c r="B38" s="560">
        <v>34</v>
      </c>
      <c r="C38" s="425" t="s">
        <v>225</v>
      </c>
      <c r="D38" s="413"/>
      <c r="E38" s="416">
        <v>6.9000000000000012</v>
      </c>
      <c r="F38" s="413"/>
      <c r="G38" s="416"/>
      <c r="H38" s="1649">
        <f t="shared" si="0"/>
        <v>0</v>
      </c>
      <c r="I38" s="930">
        <f t="shared" si="1"/>
        <v>6.9000000000000012</v>
      </c>
      <c r="J38" s="1650">
        <f t="shared" si="2"/>
        <v>6.9000000000000012</v>
      </c>
      <c r="K38" s="424"/>
      <c r="L38" s="1452"/>
      <c r="M38" s="1452" t="s">
        <v>219</v>
      </c>
      <c r="N38" s="1452"/>
      <c r="O38" s="1452"/>
      <c r="P38" s="1452">
        <v>11.500000000000002</v>
      </c>
      <c r="Q38" s="1452">
        <v>12</v>
      </c>
      <c r="R38" s="1452">
        <v>23.5</v>
      </c>
      <c r="S38" s="1452"/>
      <c r="T38" s="1452"/>
      <c r="U38" s="1452"/>
    </row>
    <row r="39" spans="1:21" s="107" customFormat="1" ht="21.75" customHeight="1" x14ac:dyDescent="0.25">
      <c r="A39" s="424"/>
      <c r="B39" s="553">
        <v>35</v>
      </c>
      <c r="C39" s="425" t="s">
        <v>2116</v>
      </c>
      <c r="D39" s="413"/>
      <c r="E39" s="416"/>
      <c r="F39" s="413"/>
      <c r="G39" s="416">
        <v>0.25</v>
      </c>
      <c r="H39" s="1649">
        <f t="shared" si="0"/>
        <v>0</v>
      </c>
      <c r="I39" s="930">
        <f t="shared" si="1"/>
        <v>0.25</v>
      </c>
      <c r="J39" s="1650">
        <f t="shared" si="2"/>
        <v>0.25</v>
      </c>
      <c r="K39" s="424"/>
      <c r="L39" s="1452"/>
      <c r="M39" s="1452" t="s">
        <v>221</v>
      </c>
      <c r="N39" s="1452"/>
      <c r="O39" s="1452"/>
      <c r="P39" s="1452">
        <v>0.04</v>
      </c>
      <c r="Q39" s="1452">
        <v>1.135</v>
      </c>
      <c r="R39" s="1452">
        <v>1.175</v>
      </c>
      <c r="S39" s="1452"/>
      <c r="T39" s="1452"/>
      <c r="U39" s="1452"/>
    </row>
    <row r="40" spans="1:21" s="107" customFormat="1" ht="21.75" customHeight="1" x14ac:dyDescent="0.25">
      <c r="A40" s="424"/>
      <c r="B40" s="560">
        <v>36</v>
      </c>
      <c r="C40" s="425" t="s">
        <v>227</v>
      </c>
      <c r="D40" s="413">
        <v>12.600000000000003</v>
      </c>
      <c r="E40" s="416">
        <v>5.9869999999999983</v>
      </c>
      <c r="F40" s="413"/>
      <c r="G40" s="416"/>
      <c r="H40" s="1649">
        <f t="shared" si="0"/>
        <v>12.600000000000003</v>
      </c>
      <c r="I40" s="930">
        <f t="shared" si="1"/>
        <v>5.9869999999999983</v>
      </c>
      <c r="J40" s="1650">
        <f t="shared" si="2"/>
        <v>18.587000000000003</v>
      </c>
      <c r="K40" s="424"/>
      <c r="L40" s="1452"/>
      <c r="M40" s="1452" t="s">
        <v>223</v>
      </c>
      <c r="N40" s="1452"/>
      <c r="O40" s="1452"/>
      <c r="P40" s="1452">
        <v>3.78</v>
      </c>
      <c r="Q40" s="1452"/>
      <c r="R40" s="1452">
        <v>3.78</v>
      </c>
      <c r="S40" s="1452"/>
      <c r="T40" s="1452"/>
      <c r="U40" s="1452"/>
    </row>
    <row r="41" spans="1:21" s="107" customFormat="1" ht="21.75" customHeight="1" x14ac:dyDescent="0.25">
      <c r="A41" s="424"/>
      <c r="B41" s="553">
        <v>37</v>
      </c>
      <c r="C41" s="425" t="s">
        <v>229</v>
      </c>
      <c r="D41" s="413"/>
      <c r="E41" s="416">
        <v>1.25</v>
      </c>
      <c r="F41" s="413"/>
      <c r="G41" s="416"/>
      <c r="H41" s="1649">
        <f t="shared" si="0"/>
        <v>0</v>
      </c>
      <c r="I41" s="930">
        <f t="shared" si="1"/>
        <v>1.25</v>
      </c>
      <c r="J41" s="1650">
        <f t="shared" si="2"/>
        <v>1.25</v>
      </c>
      <c r="K41" s="424"/>
      <c r="L41" s="1452"/>
      <c r="M41" s="1452" t="s">
        <v>225</v>
      </c>
      <c r="N41" s="1452"/>
      <c r="O41" s="1452">
        <v>6.9000000000000012</v>
      </c>
      <c r="P41" s="1452"/>
      <c r="Q41" s="1452"/>
      <c r="R41" s="1452">
        <v>6.9000000000000012</v>
      </c>
      <c r="S41" s="1452"/>
      <c r="T41" s="1452"/>
      <c r="U41" s="1452"/>
    </row>
    <row r="42" spans="1:21" s="107" customFormat="1" ht="21.75" customHeight="1" x14ac:dyDescent="0.25">
      <c r="A42" s="424"/>
      <c r="B42" s="560">
        <v>38</v>
      </c>
      <c r="C42" s="425" t="s">
        <v>231</v>
      </c>
      <c r="D42" s="413"/>
      <c r="E42" s="416"/>
      <c r="F42" s="413"/>
      <c r="G42" s="416">
        <v>2.1740000000000004</v>
      </c>
      <c r="H42" s="1649">
        <f t="shared" si="0"/>
        <v>0</v>
      </c>
      <c r="I42" s="930">
        <f t="shared" si="1"/>
        <v>2.1740000000000004</v>
      </c>
      <c r="J42" s="1650">
        <f t="shared" si="2"/>
        <v>2.1740000000000004</v>
      </c>
      <c r="K42" s="424"/>
      <c r="L42" s="1452"/>
      <c r="M42" s="1452" t="s">
        <v>2116</v>
      </c>
      <c r="N42" s="1452"/>
      <c r="O42" s="1452"/>
      <c r="P42" s="1452"/>
      <c r="Q42" s="1452">
        <v>0.25</v>
      </c>
      <c r="R42" s="1452">
        <v>0.25</v>
      </c>
      <c r="S42" s="1452"/>
      <c r="T42" s="1452"/>
      <c r="U42" s="1452"/>
    </row>
    <row r="43" spans="1:21" s="107" customFormat="1" ht="21.75" customHeight="1" x14ac:dyDescent="0.25">
      <c r="A43" s="424"/>
      <c r="B43" s="553">
        <v>39</v>
      </c>
      <c r="C43" s="425" t="s">
        <v>2111</v>
      </c>
      <c r="D43" s="413"/>
      <c r="E43" s="416"/>
      <c r="F43" s="413"/>
      <c r="G43" s="416">
        <v>8.7700000000000014</v>
      </c>
      <c r="H43" s="1649">
        <f t="shared" si="0"/>
        <v>0</v>
      </c>
      <c r="I43" s="930">
        <f t="shared" si="1"/>
        <v>8.7700000000000014</v>
      </c>
      <c r="J43" s="1650">
        <f t="shared" si="2"/>
        <v>8.7700000000000014</v>
      </c>
      <c r="K43" s="424"/>
      <c r="L43" s="1452"/>
      <c r="M43" s="1452" t="s">
        <v>227</v>
      </c>
      <c r="N43" s="1452">
        <v>12.600000000000003</v>
      </c>
      <c r="O43" s="1452">
        <v>5.9869999999999983</v>
      </c>
      <c r="P43" s="1452"/>
      <c r="Q43" s="1452"/>
      <c r="R43" s="1452">
        <v>18.587000000000003</v>
      </c>
      <c r="S43" s="1452"/>
      <c r="T43" s="1452"/>
      <c r="U43" s="1452"/>
    </row>
    <row r="44" spans="1:21" s="107" customFormat="1" ht="21.75" customHeight="1" x14ac:dyDescent="0.25">
      <c r="A44" s="424"/>
      <c r="B44" s="560">
        <v>40</v>
      </c>
      <c r="C44" s="425" t="s">
        <v>2086</v>
      </c>
      <c r="D44" s="413"/>
      <c r="E44" s="416"/>
      <c r="F44" s="413"/>
      <c r="G44" s="416">
        <v>1.1000000000000001</v>
      </c>
      <c r="H44" s="1649">
        <f t="shared" si="0"/>
        <v>0</v>
      </c>
      <c r="I44" s="930">
        <f t="shared" si="1"/>
        <v>1.1000000000000001</v>
      </c>
      <c r="J44" s="1650">
        <f t="shared" si="2"/>
        <v>1.1000000000000001</v>
      </c>
      <c r="K44" s="424"/>
      <c r="L44" s="1452"/>
      <c r="M44" s="1452" t="s">
        <v>229</v>
      </c>
      <c r="N44" s="1452"/>
      <c r="O44" s="1452">
        <v>1.25</v>
      </c>
      <c r="P44" s="1452"/>
      <c r="Q44" s="1452"/>
      <c r="R44" s="1452">
        <v>1.25</v>
      </c>
      <c r="S44" s="1452"/>
      <c r="T44" s="1452"/>
      <c r="U44" s="1452"/>
    </row>
    <row r="45" spans="1:21" s="107" customFormat="1" ht="21.75" customHeight="1" x14ac:dyDescent="0.25">
      <c r="A45" s="424"/>
      <c r="B45" s="553">
        <v>41</v>
      </c>
      <c r="C45" s="425" t="s">
        <v>234</v>
      </c>
      <c r="D45" s="413"/>
      <c r="E45" s="416"/>
      <c r="F45" s="413">
        <v>1.6999999999999995</v>
      </c>
      <c r="G45" s="416">
        <v>13.727</v>
      </c>
      <c r="H45" s="1649">
        <f t="shared" si="0"/>
        <v>1.6999999999999995</v>
      </c>
      <c r="I45" s="930">
        <f t="shared" si="1"/>
        <v>13.727</v>
      </c>
      <c r="J45" s="1650">
        <f t="shared" si="2"/>
        <v>15.427</v>
      </c>
      <c r="K45" s="424"/>
      <c r="L45" s="1452"/>
      <c r="M45" s="1452" t="s">
        <v>231</v>
      </c>
      <c r="N45" s="1452"/>
      <c r="O45" s="1452"/>
      <c r="P45" s="1452"/>
      <c r="Q45" s="1452">
        <v>2.1740000000000004</v>
      </c>
      <c r="R45" s="1452">
        <v>2.1740000000000004</v>
      </c>
      <c r="S45" s="1452"/>
      <c r="T45" s="1452"/>
      <c r="U45" s="1452"/>
    </row>
    <row r="46" spans="1:21" s="107" customFormat="1" ht="21.75" customHeight="1" x14ac:dyDescent="0.25">
      <c r="A46" s="424"/>
      <c r="B46" s="560">
        <v>42</v>
      </c>
      <c r="C46" s="425" t="s">
        <v>1802</v>
      </c>
      <c r="D46" s="413"/>
      <c r="E46" s="416"/>
      <c r="F46" s="413"/>
      <c r="G46" s="416">
        <v>0.6</v>
      </c>
      <c r="H46" s="1649">
        <f t="shared" si="0"/>
        <v>0</v>
      </c>
      <c r="I46" s="930">
        <f t="shared" si="1"/>
        <v>0.6</v>
      </c>
      <c r="J46" s="1650">
        <f t="shared" si="2"/>
        <v>0.6</v>
      </c>
      <c r="K46" s="424"/>
      <c r="L46" s="1452"/>
      <c r="M46" s="1452" t="s">
        <v>2111</v>
      </c>
      <c r="N46" s="1452"/>
      <c r="O46" s="1452"/>
      <c r="P46" s="1452"/>
      <c r="Q46" s="1452">
        <v>8.7700000000000014</v>
      </c>
      <c r="R46" s="1452">
        <v>8.7700000000000014</v>
      </c>
      <c r="S46" s="1452"/>
      <c r="T46" s="1452"/>
      <c r="U46" s="1452"/>
    </row>
    <row r="47" spans="1:21" s="107" customFormat="1" ht="21.75" customHeight="1" x14ac:dyDescent="0.25">
      <c r="A47" s="424"/>
      <c r="B47" s="553">
        <v>43</v>
      </c>
      <c r="C47" s="425" t="s">
        <v>2130</v>
      </c>
      <c r="D47" s="413"/>
      <c r="E47" s="416"/>
      <c r="F47" s="413"/>
      <c r="G47" s="416">
        <v>3.0500000000000012</v>
      </c>
      <c r="H47" s="1649">
        <f t="shared" si="0"/>
        <v>0</v>
      </c>
      <c r="I47" s="930">
        <f t="shared" si="1"/>
        <v>3.0500000000000012</v>
      </c>
      <c r="J47" s="1650">
        <f t="shared" si="2"/>
        <v>3.0500000000000012</v>
      </c>
      <c r="K47" s="424"/>
      <c r="L47" s="1452"/>
      <c r="M47" s="1452" t="s">
        <v>2086</v>
      </c>
      <c r="N47" s="1452"/>
      <c r="O47" s="1452"/>
      <c r="P47" s="1452"/>
      <c r="Q47" s="1452">
        <v>1.1000000000000001</v>
      </c>
      <c r="R47" s="1452">
        <v>1.1000000000000001</v>
      </c>
      <c r="S47" s="1452"/>
      <c r="T47" s="1452"/>
      <c r="U47" s="1452"/>
    </row>
    <row r="48" spans="1:21" s="107" customFormat="1" ht="21.75" customHeight="1" x14ac:dyDescent="0.25">
      <c r="A48" s="424"/>
      <c r="B48" s="560">
        <v>44</v>
      </c>
      <c r="C48" s="425" t="s">
        <v>236</v>
      </c>
      <c r="D48" s="413"/>
      <c r="E48" s="416"/>
      <c r="F48" s="413">
        <v>2.5399999999999996</v>
      </c>
      <c r="G48" s="416"/>
      <c r="H48" s="1649">
        <f t="shared" si="0"/>
        <v>2.5399999999999996</v>
      </c>
      <c r="I48" s="930">
        <f t="shared" si="1"/>
        <v>0</v>
      </c>
      <c r="J48" s="1650">
        <f t="shared" si="2"/>
        <v>2.5399999999999996</v>
      </c>
      <c r="K48" s="424"/>
      <c r="L48" s="1452"/>
      <c r="M48" s="1452" t="s">
        <v>234</v>
      </c>
      <c r="N48" s="1452"/>
      <c r="O48" s="1452"/>
      <c r="P48" s="1452">
        <v>1.6999999999999995</v>
      </c>
      <c r="Q48" s="1452">
        <v>13.727</v>
      </c>
      <c r="R48" s="1452">
        <v>15.427</v>
      </c>
      <c r="S48" s="1452"/>
      <c r="T48" s="1452"/>
      <c r="U48" s="1452"/>
    </row>
    <row r="49" spans="1:21" s="107" customFormat="1" ht="21.75" customHeight="1" x14ac:dyDescent="0.25">
      <c r="A49" s="424"/>
      <c r="B49" s="553">
        <v>45</v>
      </c>
      <c r="C49" s="425" t="s">
        <v>238</v>
      </c>
      <c r="D49" s="413"/>
      <c r="E49" s="416">
        <v>13.599999999999996</v>
      </c>
      <c r="F49" s="413"/>
      <c r="G49" s="416"/>
      <c r="H49" s="1649">
        <f t="shared" si="0"/>
        <v>0</v>
      </c>
      <c r="I49" s="930">
        <f t="shared" si="1"/>
        <v>13.599999999999996</v>
      </c>
      <c r="J49" s="1650">
        <f t="shared" si="2"/>
        <v>13.599999999999996</v>
      </c>
      <c r="K49" s="424"/>
      <c r="L49" s="1452"/>
      <c r="M49" s="1452" t="s">
        <v>1802</v>
      </c>
      <c r="N49" s="1452"/>
      <c r="O49" s="1452"/>
      <c r="P49" s="1452"/>
      <c r="Q49" s="1452">
        <v>0.6</v>
      </c>
      <c r="R49" s="1452">
        <v>0.6</v>
      </c>
      <c r="S49" s="1452"/>
      <c r="T49" s="1452"/>
      <c r="U49" s="1452"/>
    </row>
    <row r="50" spans="1:21" s="107" customFormat="1" ht="21.75" customHeight="1" x14ac:dyDescent="0.25">
      <c r="A50" s="424"/>
      <c r="B50" s="560">
        <v>46</v>
      </c>
      <c r="C50" s="425" t="s">
        <v>1688</v>
      </c>
      <c r="D50" s="413"/>
      <c r="E50" s="416"/>
      <c r="F50" s="413"/>
      <c r="G50" s="416">
        <v>1.6819999999999995</v>
      </c>
      <c r="H50" s="1649">
        <f t="shared" si="0"/>
        <v>0</v>
      </c>
      <c r="I50" s="930">
        <f t="shared" si="1"/>
        <v>1.6819999999999995</v>
      </c>
      <c r="J50" s="1650">
        <f t="shared" si="2"/>
        <v>1.6819999999999995</v>
      </c>
      <c r="K50" s="424"/>
      <c r="L50" s="1452"/>
      <c r="M50" s="1452" t="s">
        <v>2130</v>
      </c>
      <c r="N50" s="1452"/>
      <c r="O50" s="1452"/>
      <c r="P50" s="1452"/>
      <c r="Q50" s="1452">
        <v>3.0500000000000012</v>
      </c>
      <c r="R50" s="1452">
        <v>3.0500000000000012</v>
      </c>
      <c r="S50" s="1452"/>
      <c r="T50" s="1452"/>
      <c r="U50" s="1452"/>
    </row>
    <row r="51" spans="1:21" s="107" customFormat="1" ht="21.75" customHeight="1" x14ac:dyDescent="0.25">
      <c r="A51" s="424"/>
      <c r="B51" s="553">
        <v>47</v>
      </c>
      <c r="C51" s="425" t="s">
        <v>1813</v>
      </c>
      <c r="D51" s="413"/>
      <c r="E51" s="416"/>
      <c r="F51" s="413"/>
      <c r="G51" s="416">
        <v>0.42499999999999988</v>
      </c>
      <c r="H51" s="1649">
        <f t="shared" si="0"/>
        <v>0</v>
      </c>
      <c r="I51" s="930">
        <f t="shared" si="1"/>
        <v>0.42499999999999988</v>
      </c>
      <c r="J51" s="1650">
        <f t="shared" si="2"/>
        <v>0.42499999999999988</v>
      </c>
      <c r="K51" s="424"/>
      <c r="L51" s="1452"/>
      <c r="M51" s="1452" t="s">
        <v>236</v>
      </c>
      <c r="N51" s="1452"/>
      <c r="O51" s="1452"/>
      <c r="P51" s="1452">
        <v>2.5399999999999996</v>
      </c>
      <c r="Q51" s="1452"/>
      <c r="R51" s="1452">
        <v>2.5399999999999996</v>
      </c>
      <c r="S51" s="1452"/>
      <c r="T51" s="1452"/>
      <c r="U51" s="1452"/>
    </row>
    <row r="52" spans="1:21" s="107" customFormat="1" ht="21.75" customHeight="1" x14ac:dyDescent="0.25">
      <c r="A52" s="424"/>
      <c r="B52" s="560">
        <v>48</v>
      </c>
      <c r="C52" s="425" t="s">
        <v>240</v>
      </c>
      <c r="D52" s="413"/>
      <c r="E52" s="416">
        <v>2.4499999999999997</v>
      </c>
      <c r="F52" s="413"/>
      <c r="G52" s="416"/>
      <c r="H52" s="1649">
        <f t="shared" si="0"/>
        <v>0</v>
      </c>
      <c r="I52" s="930">
        <f t="shared" si="1"/>
        <v>2.4499999999999997</v>
      </c>
      <c r="J52" s="1650">
        <f t="shared" si="2"/>
        <v>2.4499999999999997</v>
      </c>
      <c r="K52" s="424"/>
      <c r="L52" s="1452"/>
      <c r="M52" s="1452" t="s">
        <v>238</v>
      </c>
      <c r="N52" s="1452"/>
      <c r="O52" s="1452">
        <v>13.599999999999996</v>
      </c>
      <c r="P52" s="1452"/>
      <c r="Q52" s="1452"/>
      <c r="R52" s="1452">
        <v>13.599999999999996</v>
      </c>
      <c r="S52" s="1452"/>
      <c r="T52" s="1452"/>
      <c r="U52" s="1452"/>
    </row>
    <row r="53" spans="1:21" s="107" customFormat="1" ht="21.75" customHeight="1" x14ac:dyDescent="0.25">
      <c r="A53" s="424"/>
      <c r="B53" s="553">
        <v>49</v>
      </c>
      <c r="C53" s="425" t="s">
        <v>242</v>
      </c>
      <c r="D53" s="413"/>
      <c r="E53" s="416"/>
      <c r="F53" s="413"/>
      <c r="G53" s="416">
        <v>2.0400000000000005</v>
      </c>
      <c r="H53" s="1649">
        <f t="shared" si="0"/>
        <v>0</v>
      </c>
      <c r="I53" s="930">
        <f t="shared" si="1"/>
        <v>2.0400000000000005</v>
      </c>
      <c r="J53" s="1650">
        <f t="shared" si="2"/>
        <v>2.0400000000000005</v>
      </c>
      <c r="K53" s="424"/>
      <c r="L53" s="1452"/>
      <c r="M53" s="1452" t="s">
        <v>1688</v>
      </c>
      <c r="N53" s="1452"/>
      <c r="O53" s="1452"/>
      <c r="P53" s="1452"/>
      <c r="Q53" s="1452">
        <v>1.6819999999999995</v>
      </c>
      <c r="R53" s="1452">
        <v>1.6819999999999995</v>
      </c>
      <c r="S53" s="1452"/>
      <c r="T53" s="1452"/>
      <c r="U53" s="1452"/>
    </row>
    <row r="54" spans="1:21" s="107" customFormat="1" ht="21.75" customHeight="1" x14ac:dyDescent="0.25">
      <c r="A54" s="424"/>
      <c r="B54" s="560">
        <v>50</v>
      </c>
      <c r="C54" s="425" t="s">
        <v>1988</v>
      </c>
      <c r="D54" s="413"/>
      <c r="E54" s="416"/>
      <c r="F54" s="413"/>
      <c r="G54" s="416">
        <v>1.4900000000000002</v>
      </c>
      <c r="H54" s="1649">
        <f t="shared" si="0"/>
        <v>0</v>
      </c>
      <c r="I54" s="930">
        <f t="shared" si="1"/>
        <v>1.4900000000000002</v>
      </c>
      <c r="J54" s="1650">
        <f t="shared" si="2"/>
        <v>1.4900000000000002</v>
      </c>
      <c r="K54" s="424"/>
      <c r="L54" s="1452"/>
      <c r="M54" s="1452" t="s">
        <v>1813</v>
      </c>
      <c r="N54" s="1452"/>
      <c r="O54" s="1452"/>
      <c r="P54" s="1452"/>
      <c r="Q54" s="1452">
        <v>0.42499999999999988</v>
      </c>
      <c r="R54" s="1452">
        <v>0.42499999999999988</v>
      </c>
      <c r="S54" s="1452"/>
      <c r="T54" s="1452"/>
      <c r="U54" s="1452"/>
    </row>
    <row r="55" spans="1:21" s="107" customFormat="1" ht="21.75" customHeight="1" x14ac:dyDescent="0.25">
      <c r="A55" s="424"/>
      <c r="B55" s="553">
        <v>51</v>
      </c>
      <c r="C55" s="425" t="s">
        <v>2105</v>
      </c>
      <c r="D55" s="413"/>
      <c r="E55" s="416"/>
      <c r="F55" s="413"/>
      <c r="G55" s="416">
        <v>12.499999999999998</v>
      </c>
      <c r="H55" s="1649">
        <f t="shared" si="0"/>
        <v>0</v>
      </c>
      <c r="I55" s="930">
        <f t="shared" si="1"/>
        <v>12.499999999999998</v>
      </c>
      <c r="J55" s="1650">
        <f t="shared" si="2"/>
        <v>12.499999999999998</v>
      </c>
      <c r="K55" s="424"/>
      <c r="L55" s="1452"/>
      <c r="M55" s="1452" t="s">
        <v>240</v>
      </c>
      <c r="N55" s="1452"/>
      <c r="O55" s="1452">
        <v>2.4499999999999997</v>
      </c>
      <c r="P55" s="1452"/>
      <c r="Q55" s="1452"/>
      <c r="R55" s="1452">
        <v>2.4499999999999997</v>
      </c>
      <c r="S55" s="1452"/>
      <c r="T55" s="1452"/>
      <c r="U55" s="1452"/>
    </row>
    <row r="56" spans="1:21" s="107" customFormat="1" ht="21.75" customHeight="1" x14ac:dyDescent="0.25">
      <c r="A56" s="424"/>
      <c r="B56" s="560">
        <v>52</v>
      </c>
      <c r="C56" s="425" t="s">
        <v>2100</v>
      </c>
      <c r="D56" s="413"/>
      <c r="E56" s="416"/>
      <c r="F56" s="413"/>
      <c r="G56" s="416">
        <v>6.8349999999999982</v>
      </c>
      <c r="H56" s="1649">
        <f t="shared" si="0"/>
        <v>0</v>
      </c>
      <c r="I56" s="930">
        <f t="shared" si="1"/>
        <v>6.8349999999999982</v>
      </c>
      <c r="J56" s="1650">
        <f t="shared" si="2"/>
        <v>6.8349999999999982</v>
      </c>
      <c r="K56" s="424"/>
      <c r="L56" s="1452"/>
      <c r="M56" s="1452" t="s">
        <v>242</v>
      </c>
      <c r="N56" s="1452"/>
      <c r="O56" s="1452"/>
      <c r="P56" s="1452"/>
      <c r="Q56" s="1452">
        <v>2.0400000000000005</v>
      </c>
      <c r="R56" s="1452">
        <v>2.0400000000000005</v>
      </c>
      <c r="S56" s="1452"/>
      <c r="T56" s="1452"/>
      <c r="U56" s="1452"/>
    </row>
    <row r="57" spans="1:21" s="107" customFormat="1" ht="21.75" customHeight="1" x14ac:dyDescent="0.25">
      <c r="A57" s="424"/>
      <c r="B57" s="553">
        <v>53</v>
      </c>
      <c r="C57" s="425" t="s">
        <v>244</v>
      </c>
      <c r="D57" s="413"/>
      <c r="E57" s="416"/>
      <c r="F57" s="413"/>
      <c r="G57" s="416">
        <v>2.6729999999999996</v>
      </c>
      <c r="H57" s="1649">
        <f t="shared" si="0"/>
        <v>0</v>
      </c>
      <c r="I57" s="930">
        <f t="shared" si="1"/>
        <v>2.6729999999999996</v>
      </c>
      <c r="J57" s="1650">
        <f t="shared" si="2"/>
        <v>2.6729999999999996</v>
      </c>
      <c r="K57" s="424"/>
      <c r="L57" s="1452"/>
      <c r="M57" s="1452" t="s">
        <v>1988</v>
      </c>
      <c r="N57" s="1452"/>
      <c r="O57" s="1452"/>
      <c r="P57" s="1452"/>
      <c r="Q57" s="1452">
        <v>1.4900000000000002</v>
      </c>
      <c r="R57" s="1452">
        <v>1.4900000000000002</v>
      </c>
      <c r="S57" s="1452"/>
      <c r="T57" s="1452"/>
      <c r="U57" s="1452"/>
    </row>
    <row r="58" spans="1:21" s="107" customFormat="1" ht="21.75" customHeight="1" x14ac:dyDescent="0.25">
      <c r="A58" s="424"/>
      <c r="B58" s="560">
        <v>54</v>
      </c>
      <c r="C58" s="425" t="s">
        <v>246</v>
      </c>
      <c r="D58" s="413"/>
      <c r="E58" s="416"/>
      <c r="F58" s="413"/>
      <c r="G58" s="416">
        <v>13.734999999999999</v>
      </c>
      <c r="H58" s="1649">
        <f t="shared" si="0"/>
        <v>0</v>
      </c>
      <c r="I58" s="930">
        <f t="shared" si="1"/>
        <v>13.734999999999999</v>
      </c>
      <c r="J58" s="1650">
        <f t="shared" si="2"/>
        <v>13.734999999999999</v>
      </c>
      <c r="K58" s="424"/>
      <c r="L58" s="1452"/>
      <c r="M58" s="1452" t="s">
        <v>2105</v>
      </c>
      <c r="N58" s="1452"/>
      <c r="O58" s="1452"/>
      <c r="P58" s="1452"/>
      <c r="Q58" s="1452">
        <v>12.499999999999998</v>
      </c>
      <c r="R58" s="1452">
        <v>12.499999999999998</v>
      </c>
      <c r="S58" s="1452"/>
      <c r="T58" s="1452"/>
      <c r="U58" s="1452"/>
    </row>
    <row r="59" spans="1:21" s="107" customFormat="1" ht="21.75" customHeight="1" x14ac:dyDescent="0.25">
      <c r="A59" s="424"/>
      <c r="B59" s="553">
        <v>55</v>
      </c>
      <c r="C59" s="425" t="s">
        <v>248</v>
      </c>
      <c r="D59" s="413"/>
      <c r="E59" s="416"/>
      <c r="F59" s="413"/>
      <c r="G59" s="416">
        <v>5.9000000000000012</v>
      </c>
      <c r="H59" s="1649">
        <f t="shared" si="0"/>
        <v>0</v>
      </c>
      <c r="I59" s="930">
        <f t="shared" si="1"/>
        <v>5.9000000000000012</v>
      </c>
      <c r="J59" s="1650">
        <f t="shared" si="2"/>
        <v>5.9000000000000012</v>
      </c>
      <c r="K59" s="424"/>
      <c r="L59" s="1452"/>
      <c r="M59" s="1452" t="s">
        <v>2100</v>
      </c>
      <c r="N59" s="1452"/>
      <c r="O59" s="1452"/>
      <c r="P59" s="1452"/>
      <c r="Q59" s="1452">
        <v>6.8349999999999982</v>
      </c>
      <c r="R59" s="1452">
        <v>6.8349999999999982</v>
      </c>
      <c r="S59" s="1452"/>
      <c r="T59" s="1452"/>
      <c r="U59" s="1452"/>
    </row>
    <row r="60" spans="1:21" s="107" customFormat="1" ht="21.75" customHeight="1" x14ac:dyDescent="0.25">
      <c r="A60" s="424"/>
      <c r="B60" s="560">
        <v>56</v>
      </c>
      <c r="C60" s="425" t="s">
        <v>1991</v>
      </c>
      <c r="D60" s="413"/>
      <c r="E60" s="416"/>
      <c r="F60" s="413"/>
      <c r="G60" s="416">
        <v>16.425000000000001</v>
      </c>
      <c r="H60" s="1649">
        <f t="shared" si="0"/>
        <v>0</v>
      </c>
      <c r="I60" s="930">
        <f t="shared" si="1"/>
        <v>16.425000000000001</v>
      </c>
      <c r="J60" s="1650">
        <f t="shared" si="2"/>
        <v>16.425000000000001</v>
      </c>
      <c r="K60" s="424"/>
      <c r="L60" s="1452"/>
      <c r="M60" s="1452" t="s">
        <v>244</v>
      </c>
      <c r="N60" s="1452"/>
      <c r="O60" s="1452"/>
      <c r="P60" s="1452"/>
      <c r="Q60" s="1452">
        <v>2.6729999999999996</v>
      </c>
      <c r="R60" s="1452">
        <v>2.6729999999999996</v>
      </c>
      <c r="S60" s="1452"/>
      <c r="T60" s="1452"/>
      <c r="U60" s="1452"/>
    </row>
    <row r="61" spans="1:21" s="107" customFormat="1" ht="21.75" customHeight="1" x14ac:dyDescent="0.25">
      <c r="A61" s="424"/>
      <c r="B61" s="553">
        <v>57</v>
      </c>
      <c r="C61" s="425" t="s">
        <v>2097</v>
      </c>
      <c r="D61" s="413"/>
      <c r="E61" s="416"/>
      <c r="F61" s="413"/>
      <c r="G61" s="416">
        <v>2.1800000000000002</v>
      </c>
      <c r="H61" s="1649">
        <f t="shared" si="0"/>
        <v>0</v>
      </c>
      <c r="I61" s="930">
        <f t="shared" si="1"/>
        <v>2.1800000000000002</v>
      </c>
      <c r="J61" s="1650">
        <f t="shared" si="2"/>
        <v>2.1800000000000002</v>
      </c>
      <c r="K61" s="424"/>
      <c r="L61" s="1452"/>
      <c r="M61" s="1452" t="s">
        <v>246</v>
      </c>
      <c r="N61" s="1452"/>
      <c r="O61" s="1452"/>
      <c r="P61" s="1452"/>
      <c r="Q61" s="1452">
        <v>13.734999999999999</v>
      </c>
      <c r="R61" s="1452">
        <v>13.734999999999999</v>
      </c>
      <c r="S61" s="1452"/>
      <c r="T61" s="1452"/>
      <c r="U61" s="1452"/>
    </row>
    <row r="62" spans="1:21" s="107" customFormat="1" ht="21.75" customHeight="1" x14ac:dyDescent="0.25">
      <c r="A62" s="1651"/>
      <c r="B62" s="560">
        <v>58</v>
      </c>
      <c r="C62" s="425" t="s">
        <v>250</v>
      </c>
      <c r="D62" s="1652"/>
      <c r="E62" s="1653"/>
      <c r="F62" s="1652"/>
      <c r="G62" s="1653">
        <v>3.6699999999999995</v>
      </c>
      <c r="H62" s="1649">
        <f t="shared" si="0"/>
        <v>0</v>
      </c>
      <c r="I62" s="930">
        <f t="shared" si="1"/>
        <v>3.6699999999999995</v>
      </c>
      <c r="J62" s="1650">
        <f t="shared" si="2"/>
        <v>3.6699999999999995</v>
      </c>
      <c r="K62" s="1651"/>
      <c r="L62" s="1452"/>
      <c r="M62" s="1452" t="s">
        <v>248</v>
      </c>
      <c r="N62" s="1452"/>
      <c r="O62" s="1452"/>
      <c r="P62" s="1452"/>
      <c r="Q62" s="1452">
        <v>5.9000000000000012</v>
      </c>
      <c r="R62" s="1452">
        <v>5.9000000000000012</v>
      </c>
      <c r="S62" s="1452"/>
      <c r="T62" s="1452"/>
      <c r="U62" s="1452"/>
    </row>
    <row r="63" spans="1:21" s="107" customFormat="1" ht="21.75" customHeight="1" x14ac:dyDescent="0.25">
      <c r="A63" s="424"/>
      <c r="B63" s="553">
        <v>59</v>
      </c>
      <c r="C63" s="425" t="s">
        <v>252</v>
      </c>
      <c r="D63" s="413"/>
      <c r="E63" s="416"/>
      <c r="F63" s="413"/>
      <c r="G63" s="416">
        <v>40.240000000000009</v>
      </c>
      <c r="H63" s="1649">
        <f t="shared" si="0"/>
        <v>0</v>
      </c>
      <c r="I63" s="930">
        <f t="shared" si="1"/>
        <v>40.240000000000009</v>
      </c>
      <c r="J63" s="1650">
        <f t="shared" si="2"/>
        <v>40.240000000000009</v>
      </c>
      <c r="K63" s="424"/>
      <c r="L63" s="1452"/>
      <c r="M63" s="1452" t="s">
        <v>1991</v>
      </c>
      <c r="N63" s="1452"/>
      <c r="O63" s="1452"/>
      <c r="P63" s="1452"/>
      <c r="Q63" s="1452">
        <v>16.425000000000001</v>
      </c>
      <c r="R63" s="1452">
        <v>16.425000000000001</v>
      </c>
      <c r="S63" s="1452"/>
      <c r="T63" s="1452"/>
      <c r="U63" s="1452"/>
    </row>
    <row r="64" spans="1:21" s="107" customFormat="1" ht="21.75" customHeight="1" x14ac:dyDescent="0.25">
      <c r="A64" s="424"/>
      <c r="B64" s="560">
        <v>60</v>
      </c>
      <c r="C64" s="425" t="s">
        <v>254</v>
      </c>
      <c r="D64" s="413"/>
      <c r="E64" s="416"/>
      <c r="F64" s="413"/>
      <c r="G64" s="416">
        <v>1.2850000000000001</v>
      </c>
      <c r="H64" s="1649">
        <f t="shared" si="0"/>
        <v>0</v>
      </c>
      <c r="I64" s="930">
        <f t="shared" si="1"/>
        <v>1.2850000000000001</v>
      </c>
      <c r="J64" s="1650">
        <f t="shared" si="2"/>
        <v>1.2850000000000001</v>
      </c>
      <c r="K64" s="424"/>
      <c r="L64" s="1452"/>
      <c r="M64" s="1452" t="s">
        <v>2097</v>
      </c>
      <c r="N64" s="1452"/>
      <c r="O64" s="1452"/>
      <c r="P64" s="1452"/>
      <c r="Q64" s="1452">
        <v>2.1800000000000002</v>
      </c>
      <c r="R64" s="1452">
        <v>2.1800000000000002</v>
      </c>
      <c r="S64" s="1452"/>
      <c r="T64" s="1452"/>
      <c r="U64" s="1452"/>
    </row>
    <row r="65" spans="1:21" s="107" customFormat="1" ht="21.75" customHeight="1" x14ac:dyDescent="0.25">
      <c r="A65" s="424"/>
      <c r="B65" s="553">
        <v>61</v>
      </c>
      <c r="C65" s="425" t="s">
        <v>256</v>
      </c>
      <c r="D65" s="413"/>
      <c r="E65" s="416">
        <v>22.305000000000003</v>
      </c>
      <c r="F65" s="413"/>
      <c r="G65" s="416"/>
      <c r="H65" s="1649">
        <f t="shared" si="0"/>
        <v>0</v>
      </c>
      <c r="I65" s="930">
        <f t="shared" si="1"/>
        <v>22.305000000000003</v>
      </c>
      <c r="J65" s="1650">
        <f t="shared" si="2"/>
        <v>22.305000000000003</v>
      </c>
      <c r="K65" s="424"/>
      <c r="L65" s="1452"/>
      <c r="M65" s="1452" t="s">
        <v>250</v>
      </c>
      <c r="N65" s="1452"/>
      <c r="O65" s="1452"/>
      <c r="P65" s="1452"/>
      <c r="Q65" s="1452">
        <v>3.6699999999999995</v>
      </c>
      <c r="R65" s="1452">
        <v>3.6699999999999995</v>
      </c>
      <c r="S65" s="1452"/>
      <c r="T65" s="1452"/>
      <c r="U65" s="1452"/>
    </row>
    <row r="66" spans="1:21" s="107" customFormat="1" ht="21.75" customHeight="1" x14ac:dyDescent="0.25">
      <c r="A66" s="424"/>
      <c r="B66" s="560">
        <v>62</v>
      </c>
      <c r="C66" s="425" t="s">
        <v>2108</v>
      </c>
      <c r="D66" s="413"/>
      <c r="E66" s="416"/>
      <c r="F66" s="413"/>
      <c r="G66" s="416">
        <v>1.38</v>
      </c>
      <c r="H66" s="1649">
        <f t="shared" si="0"/>
        <v>0</v>
      </c>
      <c r="I66" s="930">
        <f t="shared" si="1"/>
        <v>1.38</v>
      </c>
      <c r="J66" s="1650">
        <f t="shared" si="2"/>
        <v>1.38</v>
      </c>
      <c r="K66" s="424"/>
      <c r="L66" s="1452"/>
      <c r="M66" s="1452" t="s">
        <v>252</v>
      </c>
      <c r="N66" s="1452"/>
      <c r="O66" s="1452"/>
      <c r="P66" s="1452"/>
      <c r="Q66" s="1452">
        <v>40.240000000000009</v>
      </c>
      <c r="R66" s="1452">
        <v>40.240000000000009</v>
      </c>
      <c r="S66" s="1452"/>
      <c r="T66" s="1452"/>
      <c r="U66" s="1452"/>
    </row>
    <row r="67" spans="1:21" s="107" customFormat="1" ht="21.75" customHeight="1" x14ac:dyDescent="0.25">
      <c r="A67" s="424"/>
      <c r="B67" s="553">
        <v>63</v>
      </c>
      <c r="C67" s="425" t="s">
        <v>2109</v>
      </c>
      <c r="D67" s="413"/>
      <c r="E67" s="416"/>
      <c r="F67" s="413"/>
      <c r="G67" s="416">
        <v>2.9999999999999995E-2</v>
      </c>
      <c r="H67" s="1649">
        <f t="shared" si="0"/>
        <v>0</v>
      </c>
      <c r="I67" s="930">
        <f t="shared" si="1"/>
        <v>2.9999999999999995E-2</v>
      </c>
      <c r="J67" s="1650">
        <f t="shared" si="2"/>
        <v>2.9999999999999995E-2</v>
      </c>
      <c r="K67" s="424"/>
      <c r="L67" s="1452"/>
      <c r="M67" s="1452" t="s">
        <v>254</v>
      </c>
      <c r="N67" s="1452"/>
      <c r="O67" s="1452"/>
      <c r="P67" s="1452"/>
      <c r="Q67" s="1452">
        <v>1.2850000000000001</v>
      </c>
      <c r="R67" s="1452">
        <v>1.2850000000000001</v>
      </c>
      <c r="S67" s="1452"/>
      <c r="T67" s="1452"/>
      <c r="U67" s="1452"/>
    </row>
    <row r="68" spans="1:21" s="107" customFormat="1" ht="21.75" customHeight="1" x14ac:dyDescent="0.25">
      <c r="A68" s="424"/>
      <c r="B68" s="560">
        <v>64</v>
      </c>
      <c r="C68" s="425" t="s">
        <v>258</v>
      </c>
      <c r="D68" s="413"/>
      <c r="E68" s="416"/>
      <c r="F68" s="413">
        <v>6.6000000000000005</v>
      </c>
      <c r="G68" s="416"/>
      <c r="H68" s="1649">
        <f t="shared" si="0"/>
        <v>6.6000000000000005</v>
      </c>
      <c r="I68" s="930">
        <f t="shared" si="1"/>
        <v>0</v>
      </c>
      <c r="J68" s="1650">
        <f t="shared" si="2"/>
        <v>6.6000000000000005</v>
      </c>
      <c r="K68" s="424"/>
      <c r="L68" s="1452"/>
      <c r="M68" s="1452" t="s">
        <v>256</v>
      </c>
      <c r="N68" s="1452"/>
      <c r="O68" s="1452">
        <v>22.305000000000003</v>
      </c>
      <c r="P68" s="1452"/>
      <c r="Q68" s="1452"/>
      <c r="R68" s="1452">
        <v>22.305000000000003</v>
      </c>
      <c r="S68" s="1452"/>
      <c r="T68" s="1452"/>
      <c r="U68" s="1452"/>
    </row>
    <row r="69" spans="1:21" s="107" customFormat="1" ht="21.75" customHeight="1" x14ac:dyDescent="0.25">
      <c r="A69" s="424"/>
      <c r="B69" s="553">
        <v>65</v>
      </c>
      <c r="C69" s="425" t="s">
        <v>259</v>
      </c>
      <c r="D69" s="413"/>
      <c r="E69" s="416">
        <v>15.999999999999993</v>
      </c>
      <c r="F69" s="413"/>
      <c r="G69" s="416"/>
      <c r="H69" s="1649">
        <f t="shared" si="0"/>
        <v>0</v>
      </c>
      <c r="I69" s="930">
        <f t="shared" si="1"/>
        <v>15.999999999999993</v>
      </c>
      <c r="J69" s="1650">
        <f t="shared" si="2"/>
        <v>15.999999999999993</v>
      </c>
      <c r="K69" s="424"/>
      <c r="L69" s="1452"/>
      <c r="M69" s="1452" t="s">
        <v>2108</v>
      </c>
      <c r="N69" s="1452"/>
      <c r="O69" s="1452"/>
      <c r="P69" s="1452"/>
      <c r="Q69" s="1452">
        <v>1.38</v>
      </c>
      <c r="R69" s="1452">
        <v>1.38</v>
      </c>
      <c r="S69" s="1452"/>
      <c r="T69" s="1452"/>
      <c r="U69" s="1452"/>
    </row>
    <row r="70" spans="1:21" s="107" customFormat="1" ht="21.75" customHeight="1" x14ac:dyDescent="0.25">
      <c r="A70" s="424"/>
      <c r="B70" s="560">
        <v>66</v>
      </c>
      <c r="C70" s="425" t="s">
        <v>261</v>
      </c>
      <c r="D70" s="413"/>
      <c r="E70" s="416"/>
      <c r="F70" s="413">
        <v>4.71</v>
      </c>
      <c r="G70" s="416">
        <v>2.915999999999999</v>
      </c>
      <c r="H70" s="1649">
        <f t="shared" si="0"/>
        <v>4.71</v>
      </c>
      <c r="I70" s="930">
        <f t="shared" si="1"/>
        <v>2.915999999999999</v>
      </c>
      <c r="J70" s="1650">
        <f t="shared" si="2"/>
        <v>7.6259999999999994</v>
      </c>
      <c r="K70" s="424"/>
      <c r="L70" s="1452"/>
      <c r="M70" s="1452" t="s">
        <v>2109</v>
      </c>
      <c r="N70" s="1452"/>
      <c r="O70" s="1452"/>
      <c r="P70" s="1452"/>
      <c r="Q70" s="1452">
        <v>2.9999999999999995E-2</v>
      </c>
      <c r="R70" s="1452">
        <v>2.9999999999999995E-2</v>
      </c>
      <c r="S70" s="1452"/>
      <c r="T70" s="1452"/>
      <c r="U70" s="1452"/>
    </row>
    <row r="71" spans="1:21" s="107" customFormat="1" ht="21.75" customHeight="1" x14ac:dyDescent="0.25">
      <c r="A71" s="424"/>
      <c r="B71" s="553">
        <v>67</v>
      </c>
      <c r="C71" s="425" t="s">
        <v>262</v>
      </c>
      <c r="D71" s="413"/>
      <c r="E71" s="416"/>
      <c r="F71" s="413"/>
      <c r="G71" s="416">
        <v>2.6</v>
      </c>
      <c r="H71" s="1649">
        <f t="shared" ref="H71:H72" si="3">+D71+F71</f>
        <v>0</v>
      </c>
      <c r="I71" s="930">
        <f t="shared" ref="I71:I72" si="4">+E71+G71</f>
        <v>2.6</v>
      </c>
      <c r="J71" s="1650">
        <f t="shared" ref="J71:J96" si="5">SUM(H71:I71)</f>
        <v>2.6</v>
      </c>
      <c r="K71" s="424"/>
      <c r="L71" s="1452"/>
      <c r="M71" s="1452" t="s">
        <v>258</v>
      </c>
      <c r="N71" s="1452"/>
      <c r="O71" s="1452"/>
      <c r="P71" s="1452">
        <v>6.6000000000000005</v>
      </c>
      <c r="Q71" s="1452"/>
      <c r="R71" s="1452">
        <v>6.6000000000000005</v>
      </c>
      <c r="S71" s="1452"/>
      <c r="T71" s="1452"/>
      <c r="U71" s="1452"/>
    </row>
    <row r="72" spans="1:21" s="107" customFormat="1" ht="21.75" customHeight="1" x14ac:dyDescent="0.25">
      <c r="A72" s="424"/>
      <c r="B72" s="560">
        <v>68</v>
      </c>
      <c r="C72" s="425" t="s">
        <v>264</v>
      </c>
      <c r="D72" s="413"/>
      <c r="E72" s="416"/>
      <c r="F72" s="413"/>
      <c r="G72" s="416">
        <v>128.30999999999995</v>
      </c>
      <c r="H72" s="1649">
        <f t="shared" si="3"/>
        <v>0</v>
      </c>
      <c r="I72" s="930">
        <f t="shared" si="4"/>
        <v>128.30999999999995</v>
      </c>
      <c r="J72" s="1650">
        <f t="shared" si="5"/>
        <v>128.30999999999995</v>
      </c>
      <c r="K72" s="424"/>
      <c r="L72" s="1452"/>
      <c r="M72" s="1452" t="s">
        <v>259</v>
      </c>
      <c r="N72" s="1452"/>
      <c r="O72" s="1452">
        <v>15.999999999999993</v>
      </c>
      <c r="P72" s="1452"/>
      <c r="Q72" s="1452"/>
      <c r="R72" s="1452">
        <v>15.999999999999993</v>
      </c>
      <c r="S72" s="1452"/>
      <c r="T72" s="1452"/>
      <c r="U72" s="1452"/>
    </row>
    <row r="73" spans="1:21" s="107" customFormat="1" ht="21.75" customHeight="1" x14ac:dyDescent="0.25">
      <c r="A73" s="1651"/>
      <c r="B73" s="560">
        <v>69</v>
      </c>
      <c r="C73" s="425" t="s">
        <v>266</v>
      </c>
      <c r="D73" s="413"/>
      <c r="E73" s="416"/>
      <c r="F73" s="413"/>
      <c r="G73" s="416">
        <v>77.40000000000002</v>
      </c>
      <c r="H73" s="1649">
        <f t="shared" ref="H73:H96" si="6">+D73+F73</f>
        <v>0</v>
      </c>
      <c r="I73" s="930">
        <f t="shared" ref="I73:I96" si="7">+E73+G73</f>
        <v>77.40000000000002</v>
      </c>
      <c r="J73" s="1650">
        <f t="shared" si="5"/>
        <v>77.40000000000002</v>
      </c>
      <c r="K73" s="1654"/>
      <c r="L73" s="1452"/>
      <c r="M73" s="1452" t="s">
        <v>261</v>
      </c>
      <c r="N73" s="1452"/>
      <c r="O73" s="1452"/>
      <c r="P73" s="1452">
        <v>4.71</v>
      </c>
      <c r="Q73" s="1452">
        <v>2.915999999999999</v>
      </c>
      <c r="R73" s="1452">
        <v>7.6259999999999994</v>
      </c>
      <c r="S73" s="1452"/>
      <c r="T73" s="1452"/>
      <c r="U73" s="1452"/>
    </row>
    <row r="74" spans="1:21" s="107" customFormat="1" ht="21.75" customHeight="1" x14ac:dyDescent="0.25">
      <c r="A74" s="424"/>
      <c r="B74" s="560">
        <v>70</v>
      </c>
      <c r="C74" s="425" t="s">
        <v>268</v>
      </c>
      <c r="D74" s="413"/>
      <c r="E74" s="416"/>
      <c r="F74" s="413"/>
      <c r="G74" s="416">
        <v>22.808</v>
      </c>
      <c r="H74" s="1649">
        <f t="shared" si="6"/>
        <v>0</v>
      </c>
      <c r="I74" s="930">
        <f t="shared" si="7"/>
        <v>22.808</v>
      </c>
      <c r="J74" s="1650">
        <f t="shared" si="5"/>
        <v>22.808</v>
      </c>
      <c r="K74" s="424"/>
      <c r="L74" s="1452"/>
      <c r="M74" s="1452" t="s">
        <v>262</v>
      </c>
      <c r="N74" s="1452"/>
      <c r="O74" s="1452"/>
      <c r="P74" s="1452"/>
      <c r="Q74" s="1452">
        <v>2.6</v>
      </c>
      <c r="R74" s="1452">
        <v>2.6</v>
      </c>
      <c r="S74" s="1452"/>
      <c r="T74" s="1452"/>
      <c r="U74" s="1452"/>
    </row>
    <row r="75" spans="1:21" s="107" customFormat="1" ht="21.75" customHeight="1" x14ac:dyDescent="0.25">
      <c r="A75" s="424"/>
      <c r="B75" s="560">
        <v>71</v>
      </c>
      <c r="C75" s="425" t="s">
        <v>270</v>
      </c>
      <c r="D75" s="413"/>
      <c r="E75" s="416"/>
      <c r="F75" s="413"/>
      <c r="G75" s="416">
        <v>3.4500000000000006</v>
      </c>
      <c r="H75" s="1649">
        <f t="shared" si="6"/>
        <v>0</v>
      </c>
      <c r="I75" s="930">
        <f t="shared" si="7"/>
        <v>3.4500000000000006</v>
      </c>
      <c r="J75" s="1650">
        <f t="shared" si="5"/>
        <v>3.4500000000000006</v>
      </c>
      <c r="K75" s="424"/>
      <c r="L75" s="1452"/>
      <c r="M75" s="1452" t="s">
        <v>264</v>
      </c>
      <c r="N75" s="1452"/>
      <c r="O75" s="1452"/>
      <c r="P75" s="1452"/>
      <c r="Q75" s="1452">
        <v>128.30999999999995</v>
      </c>
      <c r="R75" s="1452">
        <v>128.30999999999995</v>
      </c>
      <c r="S75" s="1452"/>
      <c r="T75" s="1452"/>
      <c r="U75" s="1452"/>
    </row>
    <row r="76" spans="1:21" s="107" customFormat="1" ht="21.75" customHeight="1" x14ac:dyDescent="0.25">
      <c r="A76" s="424"/>
      <c r="B76" s="560">
        <v>72</v>
      </c>
      <c r="C76" s="425" t="s">
        <v>272</v>
      </c>
      <c r="D76" s="413"/>
      <c r="E76" s="416">
        <v>1.28</v>
      </c>
      <c r="F76" s="413"/>
      <c r="G76" s="416"/>
      <c r="H76" s="1649">
        <f t="shared" si="6"/>
        <v>0</v>
      </c>
      <c r="I76" s="930">
        <f t="shared" si="7"/>
        <v>1.28</v>
      </c>
      <c r="J76" s="1650">
        <f t="shared" si="5"/>
        <v>1.28</v>
      </c>
      <c r="K76" s="424"/>
      <c r="L76" s="1452"/>
      <c r="M76" s="1452" t="s">
        <v>266</v>
      </c>
      <c r="N76" s="1452"/>
      <c r="O76" s="1452"/>
      <c r="P76" s="1452"/>
      <c r="Q76" s="1452">
        <v>77.40000000000002</v>
      </c>
      <c r="R76" s="1452">
        <v>77.40000000000002</v>
      </c>
      <c r="S76" s="1452"/>
      <c r="T76" s="1452"/>
      <c r="U76" s="1452"/>
    </row>
    <row r="77" spans="1:21" s="107" customFormat="1" ht="21.75" customHeight="1" x14ac:dyDescent="0.25">
      <c r="A77" s="424"/>
      <c r="B77" s="560">
        <v>73</v>
      </c>
      <c r="C77" s="425" t="s">
        <v>274</v>
      </c>
      <c r="D77" s="413"/>
      <c r="E77" s="416"/>
      <c r="F77" s="413"/>
      <c r="G77" s="416">
        <v>16.682000000000002</v>
      </c>
      <c r="H77" s="1649">
        <f t="shared" si="6"/>
        <v>0</v>
      </c>
      <c r="I77" s="930">
        <f t="shared" si="7"/>
        <v>16.682000000000002</v>
      </c>
      <c r="J77" s="1650">
        <f t="shared" si="5"/>
        <v>16.682000000000002</v>
      </c>
      <c r="K77" s="424"/>
      <c r="L77" s="1452"/>
      <c r="M77" s="1452" t="s">
        <v>268</v>
      </c>
      <c r="N77" s="1452"/>
      <c r="O77" s="1452"/>
      <c r="P77" s="1452"/>
      <c r="Q77" s="1452">
        <v>22.808</v>
      </c>
      <c r="R77" s="1452">
        <v>22.808</v>
      </c>
      <c r="S77" s="1452"/>
      <c r="T77" s="1452"/>
      <c r="U77" s="1452"/>
    </row>
    <row r="78" spans="1:21" s="107" customFormat="1" ht="21.75" customHeight="1" x14ac:dyDescent="0.25">
      <c r="A78" s="424"/>
      <c r="B78" s="560">
        <v>74</v>
      </c>
      <c r="C78" s="425" t="s">
        <v>276</v>
      </c>
      <c r="D78" s="413"/>
      <c r="E78" s="416"/>
      <c r="F78" s="413"/>
      <c r="G78" s="416">
        <v>66.685000000000045</v>
      </c>
      <c r="H78" s="1649">
        <f t="shared" si="6"/>
        <v>0</v>
      </c>
      <c r="I78" s="930">
        <f t="shared" si="7"/>
        <v>66.685000000000045</v>
      </c>
      <c r="J78" s="1650">
        <f t="shared" si="5"/>
        <v>66.685000000000045</v>
      </c>
      <c r="K78" s="424"/>
      <c r="L78" s="1452"/>
      <c r="M78" s="1452" t="s">
        <v>270</v>
      </c>
      <c r="N78" s="1452"/>
      <c r="O78" s="1452"/>
      <c r="P78" s="1452"/>
      <c r="Q78" s="1452">
        <v>3.4500000000000006</v>
      </c>
      <c r="R78" s="1452">
        <v>3.4500000000000006</v>
      </c>
      <c r="S78" s="1452"/>
      <c r="T78" s="1452"/>
      <c r="U78" s="1452"/>
    </row>
    <row r="79" spans="1:21" s="107" customFormat="1" ht="21.75" customHeight="1" x14ac:dyDescent="0.25">
      <c r="A79" s="1651"/>
      <c r="B79" s="560">
        <v>75</v>
      </c>
      <c r="C79" s="425" t="s">
        <v>278</v>
      </c>
      <c r="D79" s="413"/>
      <c r="E79" s="416"/>
      <c r="F79" s="413"/>
      <c r="G79" s="416">
        <v>59.999999999999986</v>
      </c>
      <c r="H79" s="1649">
        <f t="shared" si="6"/>
        <v>0</v>
      </c>
      <c r="I79" s="930">
        <f t="shared" si="7"/>
        <v>59.999999999999986</v>
      </c>
      <c r="J79" s="1650">
        <f t="shared" si="5"/>
        <v>59.999999999999986</v>
      </c>
      <c r="K79" s="1654"/>
      <c r="L79" s="1452"/>
      <c r="M79" s="1452" t="s">
        <v>272</v>
      </c>
      <c r="N79" s="1452"/>
      <c r="O79" s="1452">
        <v>1.28</v>
      </c>
      <c r="P79" s="1452"/>
      <c r="Q79" s="1452"/>
      <c r="R79" s="1452">
        <v>1.28</v>
      </c>
      <c r="S79" s="1452"/>
      <c r="T79" s="1452"/>
      <c r="U79" s="1452"/>
    </row>
    <row r="80" spans="1:21" s="107" customFormat="1" ht="21.75" customHeight="1" x14ac:dyDescent="0.25">
      <c r="A80" s="424"/>
      <c r="B80" s="560">
        <v>76</v>
      </c>
      <c r="C80" s="425" t="s">
        <v>2114</v>
      </c>
      <c r="D80" s="413"/>
      <c r="E80" s="416"/>
      <c r="F80" s="413"/>
      <c r="G80" s="416">
        <v>1.0069999999999999</v>
      </c>
      <c r="H80" s="1649">
        <f t="shared" si="6"/>
        <v>0</v>
      </c>
      <c r="I80" s="930">
        <f t="shared" si="7"/>
        <v>1.0069999999999999</v>
      </c>
      <c r="J80" s="1650">
        <f t="shared" si="5"/>
        <v>1.0069999999999999</v>
      </c>
      <c r="K80" s="424"/>
      <c r="L80" s="1452"/>
      <c r="M80" s="1452" t="s">
        <v>274</v>
      </c>
      <c r="N80" s="1452"/>
      <c r="O80" s="1452"/>
      <c r="P80" s="1452"/>
      <c r="Q80" s="1452">
        <v>16.682000000000002</v>
      </c>
      <c r="R80" s="1452">
        <v>16.682000000000002</v>
      </c>
      <c r="S80" s="1452"/>
      <c r="T80" s="1452"/>
      <c r="U80" s="1452"/>
    </row>
    <row r="81" spans="1:21" s="107" customFormat="1" ht="21.75" customHeight="1" x14ac:dyDescent="0.25">
      <c r="A81" s="424"/>
      <c r="B81" s="560">
        <v>77</v>
      </c>
      <c r="C81" s="425" t="s">
        <v>280</v>
      </c>
      <c r="D81" s="413"/>
      <c r="E81" s="416">
        <v>2.625</v>
      </c>
      <c r="F81" s="413"/>
      <c r="G81" s="416"/>
      <c r="H81" s="1649">
        <f t="shared" si="6"/>
        <v>0</v>
      </c>
      <c r="I81" s="930">
        <f t="shared" si="7"/>
        <v>2.625</v>
      </c>
      <c r="J81" s="1650">
        <f t="shared" si="5"/>
        <v>2.625</v>
      </c>
      <c r="K81" s="424"/>
      <c r="L81" s="1452"/>
      <c r="M81" s="1452" t="s">
        <v>276</v>
      </c>
      <c r="N81" s="1452"/>
      <c r="O81" s="1452"/>
      <c r="P81" s="1452"/>
      <c r="Q81" s="1452">
        <v>66.685000000000045</v>
      </c>
      <c r="R81" s="1452">
        <v>66.685000000000045</v>
      </c>
      <c r="S81" s="1452"/>
      <c r="T81" s="1452"/>
      <c r="U81" s="1452"/>
    </row>
    <row r="82" spans="1:21" s="107" customFormat="1" ht="21.75" customHeight="1" x14ac:dyDescent="0.25">
      <c r="A82" s="424"/>
      <c r="B82" s="560">
        <v>78</v>
      </c>
      <c r="C82" s="425" t="s">
        <v>282</v>
      </c>
      <c r="D82" s="413"/>
      <c r="E82" s="416">
        <v>8.4999999999999982</v>
      </c>
      <c r="F82" s="413"/>
      <c r="G82" s="416"/>
      <c r="H82" s="1649">
        <f t="shared" si="6"/>
        <v>0</v>
      </c>
      <c r="I82" s="930">
        <f t="shared" si="7"/>
        <v>8.4999999999999982</v>
      </c>
      <c r="J82" s="1650">
        <f t="shared" si="5"/>
        <v>8.4999999999999982</v>
      </c>
      <c r="K82" s="424"/>
      <c r="L82" s="1452"/>
      <c r="M82" s="1452" t="s">
        <v>278</v>
      </c>
      <c r="N82" s="1452"/>
      <c r="O82" s="1452"/>
      <c r="P82" s="1452"/>
      <c r="Q82" s="1452">
        <v>59.999999999999986</v>
      </c>
      <c r="R82" s="1452">
        <v>59.999999999999986</v>
      </c>
      <c r="S82" s="1452"/>
      <c r="T82" s="1452"/>
      <c r="U82" s="1452"/>
    </row>
    <row r="83" spans="1:21" s="107" customFormat="1" ht="21.75" customHeight="1" x14ac:dyDescent="0.25">
      <c r="A83" s="424"/>
      <c r="B83" s="560">
        <v>79</v>
      </c>
      <c r="C83" s="425" t="s">
        <v>284</v>
      </c>
      <c r="D83" s="413"/>
      <c r="E83" s="416">
        <v>11.25</v>
      </c>
      <c r="F83" s="413"/>
      <c r="G83" s="416"/>
      <c r="H83" s="1649">
        <f t="shared" si="6"/>
        <v>0</v>
      </c>
      <c r="I83" s="930">
        <f t="shared" si="7"/>
        <v>11.25</v>
      </c>
      <c r="J83" s="1650">
        <f t="shared" si="5"/>
        <v>11.25</v>
      </c>
      <c r="K83" s="424"/>
      <c r="L83" s="1452"/>
      <c r="M83" s="1452" t="s">
        <v>2114</v>
      </c>
      <c r="N83" s="1452"/>
      <c r="O83" s="1452"/>
      <c r="P83" s="1452"/>
      <c r="Q83" s="1452">
        <v>1.0069999999999999</v>
      </c>
      <c r="R83" s="1452">
        <v>1.0069999999999999</v>
      </c>
      <c r="S83" s="1452"/>
      <c r="T83" s="1452"/>
      <c r="U83" s="1452"/>
    </row>
    <row r="84" spans="1:21" s="107" customFormat="1" ht="21.75" customHeight="1" x14ac:dyDescent="0.25">
      <c r="A84" s="424"/>
      <c r="B84" s="560">
        <v>80</v>
      </c>
      <c r="C84" s="425" t="s">
        <v>2118</v>
      </c>
      <c r="D84" s="413"/>
      <c r="E84" s="416"/>
      <c r="F84" s="413"/>
      <c r="G84" s="416">
        <v>2.0699999999999994</v>
      </c>
      <c r="H84" s="1649">
        <f t="shared" si="6"/>
        <v>0</v>
      </c>
      <c r="I84" s="930">
        <f t="shared" si="7"/>
        <v>2.0699999999999994</v>
      </c>
      <c r="J84" s="1650">
        <f t="shared" si="5"/>
        <v>2.0699999999999994</v>
      </c>
      <c r="K84" s="424"/>
      <c r="L84" s="1452"/>
      <c r="M84" s="1452" t="s">
        <v>280</v>
      </c>
      <c r="N84" s="1452"/>
      <c r="O84" s="1452">
        <v>2.625</v>
      </c>
      <c r="P84" s="1452"/>
      <c r="Q84" s="1452"/>
      <c r="R84" s="1452">
        <v>2.625</v>
      </c>
      <c r="S84" s="1452"/>
      <c r="T84" s="1452"/>
      <c r="U84" s="1452"/>
    </row>
    <row r="85" spans="1:21" s="107" customFormat="1" ht="21.75" customHeight="1" x14ac:dyDescent="0.25">
      <c r="A85" s="424"/>
      <c r="B85" s="560">
        <v>81</v>
      </c>
      <c r="C85" s="425" t="s">
        <v>286</v>
      </c>
      <c r="D85" s="413"/>
      <c r="E85" s="416"/>
      <c r="F85" s="413"/>
      <c r="G85" s="416">
        <v>2.11</v>
      </c>
      <c r="H85" s="1649">
        <f t="shared" si="6"/>
        <v>0</v>
      </c>
      <c r="I85" s="930">
        <f t="shared" si="7"/>
        <v>2.11</v>
      </c>
      <c r="J85" s="1650">
        <f t="shared" si="5"/>
        <v>2.11</v>
      </c>
      <c r="K85" s="424"/>
      <c r="L85" s="1452"/>
      <c r="M85" s="1452" t="s">
        <v>282</v>
      </c>
      <c r="N85" s="1452"/>
      <c r="O85" s="1452">
        <v>8.4999999999999982</v>
      </c>
      <c r="P85" s="1452"/>
      <c r="Q85" s="1452"/>
      <c r="R85" s="1452">
        <v>8.4999999999999982</v>
      </c>
      <c r="S85" s="1452"/>
      <c r="T85" s="1452"/>
      <c r="U85" s="1452"/>
    </row>
    <row r="86" spans="1:21" s="107" customFormat="1" ht="21.75" customHeight="1" x14ac:dyDescent="0.25">
      <c r="A86" s="424"/>
      <c r="B86" s="560">
        <v>82</v>
      </c>
      <c r="C86" s="425" t="s">
        <v>288</v>
      </c>
      <c r="D86" s="413"/>
      <c r="E86" s="416"/>
      <c r="F86" s="413">
        <v>4.3360000000000012</v>
      </c>
      <c r="G86" s="416"/>
      <c r="H86" s="1649">
        <f t="shared" si="6"/>
        <v>4.3360000000000012</v>
      </c>
      <c r="I86" s="930">
        <f t="shared" si="7"/>
        <v>0</v>
      </c>
      <c r="J86" s="1650">
        <f t="shared" si="5"/>
        <v>4.3360000000000012</v>
      </c>
      <c r="K86" s="424"/>
      <c r="L86" s="1452"/>
      <c r="M86" s="1452" t="s">
        <v>284</v>
      </c>
      <c r="N86" s="1452"/>
      <c r="O86" s="1452">
        <v>11.25</v>
      </c>
      <c r="P86" s="1452"/>
      <c r="Q86" s="1452"/>
      <c r="R86" s="1452">
        <v>11.25</v>
      </c>
      <c r="S86" s="1452"/>
      <c r="T86" s="1452"/>
      <c r="U86" s="1452"/>
    </row>
    <row r="87" spans="1:21" s="107" customFormat="1" ht="21.75" customHeight="1" x14ac:dyDescent="0.25">
      <c r="A87" s="424"/>
      <c r="B87" s="560">
        <v>83</v>
      </c>
      <c r="C87" s="425" t="s">
        <v>290</v>
      </c>
      <c r="D87" s="413"/>
      <c r="E87" s="416">
        <v>7.6000000000000023</v>
      </c>
      <c r="F87" s="413">
        <v>9</v>
      </c>
      <c r="G87" s="416">
        <v>1.25</v>
      </c>
      <c r="H87" s="1649">
        <f t="shared" si="6"/>
        <v>9</v>
      </c>
      <c r="I87" s="930">
        <f t="shared" si="7"/>
        <v>8.8500000000000014</v>
      </c>
      <c r="J87" s="1650">
        <f t="shared" si="5"/>
        <v>17.850000000000001</v>
      </c>
      <c r="K87" s="424"/>
      <c r="L87" s="1452"/>
      <c r="M87" s="1452" t="s">
        <v>2118</v>
      </c>
      <c r="N87" s="1452"/>
      <c r="O87" s="1452"/>
      <c r="P87" s="1452"/>
      <c r="Q87" s="1452">
        <v>2.0699999999999994</v>
      </c>
      <c r="R87" s="1452">
        <v>2.0699999999999994</v>
      </c>
      <c r="S87" s="1452"/>
      <c r="T87" s="1452"/>
      <c r="U87" s="1452"/>
    </row>
    <row r="88" spans="1:21" s="107" customFormat="1" ht="21.75" customHeight="1" x14ac:dyDescent="0.25">
      <c r="A88" s="424"/>
      <c r="B88" s="560">
        <v>84</v>
      </c>
      <c r="C88" s="425" t="s">
        <v>292</v>
      </c>
      <c r="D88" s="413"/>
      <c r="E88" s="416">
        <v>3</v>
      </c>
      <c r="F88" s="413"/>
      <c r="G88" s="416"/>
      <c r="H88" s="1649">
        <f t="shared" si="6"/>
        <v>0</v>
      </c>
      <c r="I88" s="930">
        <f t="shared" si="7"/>
        <v>3</v>
      </c>
      <c r="J88" s="1650">
        <f t="shared" si="5"/>
        <v>3</v>
      </c>
      <c r="K88" s="424"/>
      <c r="L88" s="1452"/>
      <c r="M88" s="1452" t="s">
        <v>286</v>
      </c>
      <c r="N88" s="1452"/>
      <c r="O88" s="1452"/>
      <c r="P88" s="1452"/>
      <c r="Q88" s="1452">
        <v>2.11</v>
      </c>
      <c r="R88" s="1452">
        <v>2.11</v>
      </c>
      <c r="S88" s="1452"/>
      <c r="T88" s="1452"/>
      <c r="U88" s="1452"/>
    </row>
    <row r="89" spans="1:21" s="107" customFormat="1" ht="21.75" customHeight="1" x14ac:dyDescent="0.25">
      <c r="B89" s="560">
        <v>85</v>
      </c>
      <c r="C89" s="425" t="s">
        <v>2122</v>
      </c>
      <c r="D89" s="413"/>
      <c r="E89" s="416"/>
      <c r="F89" s="413"/>
      <c r="G89" s="416">
        <v>2.600000000000001</v>
      </c>
      <c r="H89" s="1649">
        <f t="shared" si="6"/>
        <v>0</v>
      </c>
      <c r="I89" s="930">
        <f t="shared" si="7"/>
        <v>2.600000000000001</v>
      </c>
      <c r="J89" s="1650">
        <f t="shared" si="5"/>
        <v>2.600000000000001</v>
      </c>
      <c r="L89" s="1452"/>
      <c r="M89" s="1452" t="s">
        <v>288</v>
      </c>
      <c r="N89" s="1452"/>
      <c r="O89" s="1452"/>
      <c r="P89" s="1452">
        <v>4.3360000000000012</v>
      </c>
      <c r="Q89" s="1452"/>
      <c r="R89" s="1452">
        <v>4.3360000000000012</v>
      </c>
      <c r="S89" s="1452"/>
      <c r="T89" s="1452"/>
      <c r="U89" s="1452"/>
    </row>
    <row r="90" spans="1:21" s="107" customFormat="1" ht="21.75" customHeight="1" x14ac:dyDescent="0.25">
      <c r="B90" s="560">
        <v>86</v>
      </c>
      <c r="C90" s="425" t="s">
        <v>294</v>
      </c>
      <c r="D90" s="413"/>
      <c r="E90" s="416"/>
      <c r="F90" s="413"/>
      <c r="G90" s="416">
        <v>34.624000000000017</v>
      </c>
      <c r="H90" s="1649">
        <f t="shared" si="6"/>
        <v>0</v>
      </c>
      <c r="I90" s="930">
        <f t="shared" si="7"/>
        <v>34.624000000000017</v>
      </c>
      <c r="J90" s="1650">
        <f t="shared" si="5"/>
        <v>34.624000000000017</v>
      </c>
      <c r="L90" s="1452"/>
      <c r="M90" s="1452" t="s">
        <v>290</v>
      </c>
      <c r="N90" s="1452"/>
      <c r="O90" s="1452">
        <v>7.6000000000000023</v>
      </c>
      <c r="P90" s="1452">
        <v>9</v>
      </c>
      <c r="Q90" s="1452">
        <v>1.25</v>
      </c>
      <c r="R90" s="1452">
        <v>17.850000000000001</v>
      </c>
      <c r="S90" s="1452"/>
      <c r="T90" s="1452"/>
      <c r="U90" s="1452"/>
    </row>
    <row r="91" spans="1:21" s="107" customFormat="1" ht="21.75" customHeight="1" x14ac:dyDescent="0.25">
      <c r="B91" s="560">
        <v>87</v>
      </c>
      <c r="C91" s="425" t="s">
        <v>2124</v>
      </c>
      <c r="D91" s="413"/>
      <c r="E91" s="416"/>
      <c r="F91" s="413"/>
      <c r="G91" s="416">
        <v>4.1000000000000005</v>
      </c>
      <c r="H91" s="1649">
        <f t="shared" si="6"/>
        <v>0</v>
      </c>
      <c r="I91" s="930">
        <f t="shared" si="7"/>
        <v>4.1000000000000005</v>
      </c>
      <c r="J91" s="1650">
        <f t="shared" si="5"/>
        <v>4.1000000000000005</v>
      </c>
      <c r="L91" s="1452"/>
      <c r="M91" s="1452" t="s">
        <v>292</v>
      </c>
      <c r="N91" s="1452"/>
      <c r="O91" s="1452">
        <v>3</v>
      </c>
      <c r="P91" s="1452"/>
      <c r="Q91" s="1452"/>
      <c r="R91" s="1452">
        <v>3</v>
      </c>
      <c r="S91" s="1452"/>
      <c r="T91" s="1452"/>
      <c r="U91" s="1452"/>
    </row>
    <row r="92" spans="1:21" s="107" customFormat="1" ht="21.75" customHeight="1" x14ac:dyDescent="0.25">
      <c r="B92" s="560">
        <v>88</v>
      </c>
      <c r="C92" s="425" t="s">
        <v>296</v>
      </c>
      <c r="D92" s="413"/>
      <c r="E92" s="416">
        <v>14.999999999999998</v>
      </c>
      <c r="F92" s="413"/>
      <c r="G92" s="416"/>
      <c r="H92" s="1649">
        <f t="shared" si="6"/>
        <v>0</v>
      </c>
      <c r="I92" s="930">
        <f t="shared" si="7"/>
        <v>14.999999999999998</v>
      </c>
      <c r="J92" s="1650">
        <f t="shared" si="5"/>
        <v>14.999999999999998</v>
      </c>
      <c r="L92" s="1452"/>
      <c r="M92" s="1452" t="s">
        <v>2122</v>
      </c>
      <c r="N92" s="1452"/>
      <c r="O92" s="1452"/>
      <c r="P92" s="1452"/>
      <c r="Q92" s="1452">
        <v>2.600000000000001</v>
      </c>
      <c r="R92" s="1452">
        <v>2.600000000000001</v>
      </c>
      <c r="S92" s="1452"/>
      <c r="T92" s="1452"/>
      <c r="U92" s="1452"/>
    </row>
    <row r="93" spans="1:21" s="107" customFormat="1" ht="21.75" customHeight="1" x14ac:dyDescent="0.25">
      <c r="B93" s="560">
        <v>89</v>
      </c>
      <c r="C93" s="425" t="s">
        <v>2087</v>
      </c>
      <c r="D93" s="413">
        <v>24.699999999999985</v>
      </c>
      <c r="E93" s="416">
        <v>44.749999999999993</v>
      </c>
      <c r="F93" s="413"/>
      <c r="G93" s="416">
        <v>1.5999999999999999</v>
      </c>
      <c r="H93" s="1649">
        <f t="shared" si="6"/>
        <v>24.699999999999985</v>
      </c>
      <c r="I93" s="930">
        <f t="shared" si="7"/>
        <v>46.349999999999994</v>
      </c>
      <c r="J93" s="1650">
        <f t="shared" si="5"/>
        <v>71.049999999999983</v>
      </c>
      <c r="L93" s="1452"/>
      <c r="M93" s="1452" t="s">
        <v>294</v>
      </c>
      <c r="N93" s="1452"/>
      <c r="O93" s="1452"/>
      <c r="P93" s="1452"/>
      <c r="Q93" s="1452">
        <v>34.624000000000017</v>
      </c>
      <c r="R93" s="1452">
        <v>34.624000000000017</v>
      </c>
      <c r="S93" s="1452"/>
      <c r="T93" s="1452"/>
      <c r="U93" s="1452"/>
    </row>
    <row r="94" spans="1:21" s="107" customFormat="1" ht="21.75" customHeight="1" x14ac:dyDescent="0.25">
      <c r="B94" s="560">
        <v>90</v>
      </c>
      <c r="C94" s="425" t="s">
        <v>298</v>
      </c>
      <c r="D94" s="413"/>
      <c r="E94" s="416">
        <v>11.64</v>
      </c>
      <c r="F94" s="413"/>
      <c r="G94" s="416">
        <v>4.4000000000000004</v>
      </c>
      <c r="H94" s="1649">
        <f t="shared" si="6"/>
        <v>0</v>
      </c>
      <c r="I94" s="930">
        <f t="shared" si="7"/>
        <v>16.04</v>
      </c>
      <c r="J94" s="1650">
        <f t="shared" si="5"/>
        <v>16.04</v>
      </c>
      <c r="L94" s="1452"/>
      <c r="M94" s="1452" t="s">
        <v>2124</v>
      </c>
      <c r="N94" s="1452"/>
      <c r="O94" s="1452"/>
      <c r="P94" s="1452"/>
      <c r="Q94" s="1452">
        <v>4.1000000000000005</v>
      </c>
      <c r="R94" s="1452">
        <v>4.1000000000000005</v>
      </c>
      <c r="S94" s="1452"/>
      <c r="T94" s="1452"/>
      <c r="U94" s="1452"/>
    </row>
    <row r="95" spans="1:21" s="107" customFormat="1" ht="21.75" customHeight="1" x14ac:dyDescent="0.25">
      <c r="B95" s="560">
        <v>91</v>
      </c>
      <c r="C95" s="425" t="s">
        <v>300</v>
      </c>
      <c r="D95" s="413"/>
      <c r="E95" s="416"/>
      <c r="F95" s="413"/>
      <c r="G95" s="416">
        <v>18.325000000000003</v>
      </c>
      <c r="H95" s="1649">
        <f t="shared" si="6"/>
        <v>0</v>
      </c>
      <c r="I95" s="930">
        <f t="shared" si="7"/>
        <v>18.325000000000003</v>
      </c>
      <c r="J95" s="1650">
        <f t="shared" si="5"/>
        <v>18.325000000000003</v>
      </c>
      <c r="L95" s="1452"/>
      <c r="M95" s="1452" t="s">
        <v>296</v>
      </c>
      <c r="N95" s="1452"/>
      <c r="O95" s="1452">
        <v>14.999999999999998</v>
      </c>
      <c r="P95" s="1452"/>
      <c r="Q95" s="1452"/>
      <c r="R95" s="1452">
        <v>14.999999999999998</v>
      </c>
      <c r="S95" s="1452"/>
      <c r="T95" s="1452"/>
      <c r="U95" s="1452"/>
    </row>
    <row r="96" spans="1:21" s="107" customFormat="1" ht="21.75" customHeight="1" x14ac:dyDescent="0.25">
      <c r="B96" s="560">
        <v>92</v>
      </c>
      <c r="C96" s="425" t="s">
        <v>1564</v>
      </c>
      <c r="D96" s="413"/>
      <c r="E96" s="416"/>
      <c r="F96" s="413"/>
      <c r="G96" s="416">
        <v>8</v>
      </c>
      <c r="H96" s="1649">
        <f t="shared" si="6"/>
        <v>0</v>
      </c>
      <c r="I96" s="930">
        <f t="shared" si="7"/>
        <v>8</v>
      </c>
      <c r="J96" s="1650">
        <f t="shared" si="5"/>
        <v>8</v>
      </c>
      <c r="L96" s="1452"/>
      <c r="M96" s="1452" t="s">
        <v>2087</v>
      </c>
      <c r="N96" s="1452">
        <v>24.699999999999985</v>
      </c>
      <c r="O96" s="1452">
        <v>44.749999999999993</v>
      </c>
      <c r="P96" s="1452"/>
      <c r="Q96" s="1452">
        <v>1.5999999999999999</v>
      </c>
      <c r="R96" s="1452">
        <v>71.049999999999969</v>
      </c>
      <c r="S96" s="1452"/>
      <c r="T96" s="1452"/>
      <c r="U96" s="1452"/>
    </row>
    <row r="97" spans="2:21" s="107" customFormat="1" ht="21.75" customHeight="1" thickBot="1" x14ac:dyDescent="0.3">
      <c r="B97" s="1655">
        <v>93</v>
      </c>
      <c r="C97" s="425" t="s">
        <v>1157</v>
      </c>
      <c r="D97" s="1652"/>
      <c r="E97" s="1653"/>
      <c r="F97" s="1652">
        <v>3.0000000000000004</v>
      </c>
      <c r="G97" s="1653">
        <v>316.87099999999981</v>
      </c>
      <c r="H97" s="1649">
        <f>+D97+F97</f>
        <v>3.0000000000000004</v>
      </c>
      <c r="I97" s="930">
        <f>+E97+G97</f>
        <v>316.87099999999981</v>
      </c>
      <c r="J97" s="1650">
        <f>SUM(H97:I97)</f>
        <v>319.87099999999981</v>
      </c>
      <c r="L97" s="1452"/>
      <c r="M97" s="1452" t="s">
        <v>298</v>
      </c>
      <c r="N97" s="1452"/>
      <c r="O97" s="1452">
        <v>11.64</v>
      </c>
      <c r="P97" s="1452"/>
      <c r="Q97" s="1452">
        <v>4.4000000000000004</v>
      </c>
      <c r="R97" s="1452">
        <v>16.04</v>
      </c>
      <c r="S97" s="1452"/>
      <c r="T97" s="1452"/>
      <c r="U97" s="1452"/>
    </row>
    <row r="98" spans="2:21" s="107" customFormat="1" ht="21.75" customHeight="1" thickTop="1" x14ac:dyDescent="0.25">
      <c r="B98" s="1819" t="s">
        <v>1156</v>
      </c>
      <c r="C98" s="1820"/>
      <c r="D98" s="1656">
        <f t="shared" ref="D98:J98" si="8">SUM(D5:D97)</f>
        <v>37.29999999999999</v>
      </c>
      <c r="E98" s="1656">
        <f t="shared" si="8"/>
        <v>215.267</v>
      </c>
      <c r="F98" s="1656">
        <f t="shared" si="8"/>
        <v>92.603000000000009</v>
      </c>
      <c r="G98" s="1656">
        <f t="shared" si="8"/>
        <v>1165.854</v>
      </c>
      <c r="H98" s="1657">
        <f t="shared" si="8"/>
        <v>129.90300000000002</v>
      </c>
      <c r="I98" s="1656">
        <f t="shared" si="8"/>
        <v>1381.1210000000001</v>
      </c>
      <c r="J98" s="1658">
        <f t="shared" si="8"/>
        <v>1511.0239999999997</v>
      </c>
      <c r="L98" s="1452"/>
      <c r="M98" s="1452" t="s">
        <v>300</v>
      </c>
      <c r="N98" s="1452"/>
      <c r="O98" s="1452"/>
      <c r="P98" s="1452"/>
      <c r="Q98" s="1452">
        <v>18.325000000000003</v>
      </c>
      <c r="R98" s="1452">
        <v>18.325000000000003</v>
      </c>
      <c r="S98" s="1452"/>
      <c r="T98" s="1452"/>
      <c r="U98" s="1452"/>
    </row>
    <row r="99" spans="2:21" s="107" customFormat="1" ht="21.75" customHeight="1" x14ac:dyDescent="0.25">
      <c r="B99" s="1821"/>
      <c r="C99" s="1822"/>
      <c r="D99" s="1827">
        <f>+D98+E98</f>
        <v>252.56699999999998</v>
      </c>
      <c r="E99" s="1828"/>
      <c r="F99" s="1827">
        <f>+F98+G98</f>
        <v>1258.4570000000001</v>
      </c>
      <c r="G99" s="1828"/>
      <c r="H99" s="1827">
        <f>+H98+I98</f>
        <v>1511.0240000000001</v>
      </c>
      <c r="I99" s="1829"/>
      <c r="J99" s="570"/>
      <c r="L99" s="1452"/>
      <c r="M99" s="1452" t="s">
        <v>1564</v>
      </c>
      <c r="N99" s="1452"/>
      <c r="O99" s="1452"/>
      <c r="P99" s="1452"/>
      <c r="Q99" s="1452">
        <v>8</v>
      </c>
      <c r="R99" s="1452">
        <v>8</v>
      </c>
      <c r="S99" s="1452"/>
      <c r="T99" s="1452"/>
      <c r="U99" s="1452"/>
    </row>
    <row r="100" spans="2:21" s="107" customFormat="1" ht="21.75" customHeight="1" x14ac:dyDescent="0.25">
      <c r="B100" s="1659" t="s">
        <v>1158</v>
      </c>
      <c r="C100" s="1660" t="s">
        <v>1159</v>
      </c>
      <c r="D100" s="424"/>
      <c r="E100" s="424"/>
      <c r="F100" s="424"/>
      <c r="G100" s="424"/>
      <c r="H100" s="424"/>
      <c r="I100" s="424"/>
      <c r="J100" s="424"/>
      <c r="L100" s="1452"/>
      <c r="M100" s="1452" t="s">
        <v>1157</v>
      </c>
      <c r="N100" s="1452"/>
      <c r="O100" s="1452"/>
      <c r="P100" s="1452">
        <v>3.0000000000000004</v>
      </c>
      <c r="Q100" s="1452">
        <v>316.87099999999981</v>
      </c>
      <c r="R100" s="1452">
        <v>319.87099999999981</v>
      </c>
      <c r="S100" s="1452"/>
      <c r="T100" s="1452"/>
      <c r="U100" s="1452"/>
    </row>
    <row r="101" spans="2:21" ht="15.75" x14ac:dyDescent="0.25">
      <c r="B101" s="1102"/>
      <c r="M101" s="408" t="s">
        <v>302</v>
      </c>
      <c r="N101" s="408">
        <v>37.29999999999999</v>
      </c>
      <c r="O101" s="408">
        <v>215.267</v>
      </c>
      <c r="P101" s="408">
        <v>92.603000000000009</v>
      </c>
      <c r="Q101" s="408">
        <v>1165.854</v>
      </c>
      <c r="R101" s="408">
        <v>1511.0239999999997</v>
      </c>
    </row>
    <row r="102" spans="2:21" ht="15.75" x14ac:dyDescent="0.25">
      <c r="B102" s="1102"/>
    </row>
    <row r="103" spans="2:21" ht="15.75" x14ac:dyDescent="0.25">
      <c r="B103" s="1102"/>
    </row>
  </sheetData>
  <mergeCells count="9">
    <mergeCell ref="H3:I3"/>
    <mergeCell ref="B98:C99"/>
    <mergeCell ref="B3:B4"/>
    <mergeCell ref="C3:C4"/>
    <mergeCell ref="D3:E3"/>
    <mergeCell ref="F3:G3"/>
    <mergeCell ref="D99:E99"/>
    <mergeCell ref="F99:G99"/>
    <mergeCell ref="H99:I99"/>
  </mergeCells>
  <pageMargins left="0.78740157480314965" right="0.59055118110236227" top="0.78740157480314965" bottom="0.62992125984251968" header="0" footer="0"/>
  <pageSetup paperSize="9" scale="45" fitToHeight="0" orientation="portrait" r:id="rId1"/>
  <headerFooter alignWithMargins="0"/>
  <rowBreaks count="1" manualBreakCount="1">
    <brk id="100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>
    <pageSetUpPr fitToPage="1"/>
  </sheetPr>
  <dimension ref="A1:AD88"/>
  <sheetViews>
    <sheetView view="pageBreakPreview" zoomScale="90" zoomScaleNormal="55" zoomScaleSheetLayoutView="90" workbookViewId="0"/>
  </sheetViews>
  <sheetFormatPr baseColWidth="10" defaultRowHeight="15" x14ac:dyDescent="0.25"/>
  <cols>
    <col min="1" max="1" width="4" customWidth="1"/>
    <col min="2" max="2" width="20.85546875" customWidth="1"/>
    <col min="3" max="12" width="11.85546875" customWidth="1"/>
    <col min="13" max="13" width="12.140625" customWidth="1"/>
    <col min="14" max="14" width="11.85546875" customWidth="1"/>
    <col min="15" max="15" width="12.5703125" customWidth="1"/>
    <col min="16" max="16" width="8.28515625" customWidth="1"/>
    <col min="17" max="17" width="17.5703125" style="408" customWidth="1"/>
    <col min="18" max="18" width="22.42578125" style="408" customWidth="1"/>
    <col min="19" max="19" width="8.28515625" style="408" customWidth="1"/>
    <col min="20" max="20" width="7.28515625" style="408" customWidth="1"/>
    <col min="21" max="21" width="17.5703125" style="408" customWidth="1"/>
    <col min="22" max="22" width="13.85546875" style="408" customWidth="1"/>
    <col min="23" max="23" width="8.28515625" style="408" customWidth="1"/>
    <col min="24" max="24" width="5.42578125" style="408" customWidth="1"/>
    <col min="25" max="25" width="6.140625" style="408" customWidth="1"/>
    <col min="26" max="26" width="12.42578125" style="408" customWidth="1"/>
    <col min="27" max="27" width="11.42578125" style="408" bestFit="1" customWidth="1"/>
    <col min="28" max="28" width="16.7109375" style="408" bestFit="1" customWidth="1"/>
    <col min="29" max="29" width="11.42578125" style="408"/>
    <col min="30" max="30" width="25.7109375" style="408" bestFit="1" customWidth="1"/>
    <col min="31" max="31" width="18.28515625" bestFit="1" customWidth="1"/>
  </cols>
  <sheetData>
    <row r="1" spans="1:23" x14ac:dyDescent="0.25">
      <c r="A1" s="418"/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9"/>
      <c r="Q1" s="1363"/>
      <c r="R1" s="1363"/>
      <c r="S1" s="1363"/>
      <c r="T1" s="1363"/>
      <c r="U1" s="1363"/>
      <c r="V1" s="1363"/>
    </row>
    <row r="2" spans="1:23" x14ac:dyDescent="0.25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9"/>
      <c r="Q2" s="1363"/>
      <c r="R2" s="1363"/>
      <c r="S2" s="1363"/>
      <c r="T2" s="1363"/>
      <c r="U2" s="1363"/>
      <c r="V2" s="1363"/>
      <c r="W2" s="1364"/>
    </row>
    <row r="3" spans="1:23" ht="15.75" x14ac:dyDescent="0.25">
      <c r="A3" s="426"/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9"/>
      <c r="Q3" s="1363"/>
      <c r="R3" s="1363"/>
      <c r="S3" s="1363"/>
      <c r="T3" s="873"/>
      <c r="U3" s="407" t="s">
        <v>163</v>
      </c>
      <c r="V3" s="408" t="s">
        <v>164</v>
      </c>
    </row>
    <row r="4" spans="1:23" ht="15.75" x14ac:dyDescent="0.25">
      <c r="A4" s="426"/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9"/>
      <c r="Q4" s="1363"/>
      <c r="R4" s="1363"/>
      <c r="S4" s="1363"/>
      <c r="T4" s="873"/>
      <c r="U4" s="407" t="s">
        <v>1056</v>
      </c>
      <c r="V4" s="408" t="s">
        <v>1057</v>
      </c>
    </row>
    <row r="5" spans="1:23" ht="15.75" x14ac:dyDescent="0.25">
      <c r="A5" s="426"/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9"/>
      <c r="Q5" s="1374" t="s">
        <v>1134</v>
      </c>
      <c r="R5" s="1363"/>
      <c r="S5" s="1363"/>
      <c r="T5" s="873"/>
      <c r="U5" s="407" t="s">
        <v>165</v>
      </c>
      <c r="V5" s="408" t="s">
        <v>166</v>
      </c>
    </row>
    <row r="6" spans="1:23" ht="15.75" x14ac:dyDescent="0.25">
      <c r="A6" s="426"/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9"/>
      <c r="Q6" s="1363"/>
      <c r="R6" s="1363"/>
      <c r="S6" s="1363"/>
      <c r="T6" s="873"/>
    </row>
    <row r="7" spans="1:23" ht="15.75" x14ac:dyDescent="0.25">
      <c r="A7" s="426"/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9"/>
      <c r="Q7" s="1363" t="s">
        <v>1160</v>
      </c>
      <c r="R7" s="1363" t="s">
        <v>1148</v>
      </c>
      <c r="S7" s="1363" t="s">
        <v>1149</v>
      </c>
      <c r="T7" s="873"/>
      <c r="U7" s="408" t="s">
        <v>327</v>
      </c>
      <c r="V7" s="408" t="s">
        <v>1026</v>
      </c>
      <c r="W7" s="406"/>
    </row>
    <row r="8" spans="1:23" ht="15.75" x14ac:dyDescent="0.25">
      <c r="A8" s="426"/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9"/>
      <c r="Q8" s="1363" t="s">
        <v>265</v>
      </c>
      <c r="R8" s="1375">
        <v>128.30999999999995</v>
      </c>
      <c r="S8" s="872">
        <v>8.4915924565063222E-2</v>
      </c>
      <c r="T8" s="873"/>
      <c r="U8" s="408" t="s">
        <v>265</v>
      </c>
      <c r="V8" s="408">
        <v>128.30999999999995</v>
      </c>
      <c r="W8" s="1363"/>
    </row>
    <row r="9" spans="1:23" ht="15.75" x14ac:dyDescent="0.25">
      <c r="A9" s="426"/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9"/>
      <c r="Q9" s="1363" t="s">
        <v>267</v>
      </c>
      <c r="R9" s="1375">
        <v>77.40000000000002</v>
      </c>
      <c r="S9" s="872">
        <v>5.1223541121782387E-2</v>
      </c>
      <c r="T9" s="1363"/>
      <c r="U9" s="408" t="s">
        <v>267</v>
      </c>
      <c r="V9" s="408">
        <v>77.40000000000002</v>
      </c>
      <c r="W9" s="1363"/>
    </row>
    <row r="10" spans="1:23" ht="15.75" x14ac:dyDescent="0.25">
      <c r="A10" s="426"/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9"/>
      <c r="Q10" s="1363" t="s">
        <v>2062</v>
      </c>
      <c r="R10" s="1375">
        <v>71.050000000000011</v>
      </c>
      <c r="S10" s="872">
        <v>4.7021092980654239E-2</v>
      </c>
      <c r="T10" s="873"/>
      <c r="U10" s="408" t="s">
        <v>2062</v>
      </c>
      <c r="V10" s="408">
        <v>71.050000000000011</v>
      </c>
      <c r="W10" s="1363"/>
    </row>
    <row r="11" spans="1:23" x14ac:dyDescent="0.25">
      <c r="A11" s="418"/>
      <c r="B11" s="418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9"/>
      <c r="Q11" s="1363" t="s">
        <v>277</v>
      </c>
      <c r="R11" s="1375">
        <v>66.685000000000045</v>
      </c>
      <c r="S11" s="872">
        <v>4.4132323510414212E-2</v>
      </c>
      <c r="T11" s="1363"/>
      <c r="U11" s="408" t="s">
        <v>277</v>
      </c>
      <c r="V11" s="408">
        <v>66.685000000000045</v>
      </c>
      <c r="W11" s="1363"/>
    </row>
    <row r="12" spans="1:23" x14ac:dyDescent="0.25">
      <c r="A12" s="418"/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9"/>
      <c r="Q12" s="1363" t="s">
        <v>279</v>
      </c>
      <c r="R12" s="1375">
        <v>59.999999999999986</v>
      </c>
      <c r="S12" s="872">
        <v>3.9708171412234386E-2</v>
      </c>
      <c r="T12" s="1363"/>
      <c r="U12" s="408" t="s">
        <v>279</v>
      </c>
      <c r="V12" s="408">
        <v>59.999999999999986</v>
      </c>
      <c r="W12" s="1363"/>
    </row>
    <row r="13" spans="1:23" x14ac:dyDescent="0.25">
      <c r="A13" s="418"/>
      <c r="B13" s="418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9"/>
      <c r="Q13" s="1363" t="s">
        <v>253</v>
      </c>
      <c r="R13" s="1375">
        <v>40.240000000000009</v>
      </c>
      <c r="S13" s="872">
        <v>2.6630946960471875E-2</v>
      </c>
      <c r="T13" s="1363"/>
      <c r="U13" s="408" t="s">
        <v>253</v>
      </c>
      <c r="V13" s="408">
        <v>40.240000000000009</v>
      </c>
      <c r="W13" s="1363"/>
    </row>
    <row r="14" spans="1:23" x14ac:dyDescent="0.25">
      <c r="A14" s="418"/>
      <c r="B14" s="418"/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9"/>
      <c r="Q14" s="1363" t="s">
        <v>1150</v>
      </c>
      <c r="R14" s="1375">
        <v>1067.3389999999981</v>
      </c>
      <c r="S14" s="872">
        <v>0.70636799944937956</v>
      </c>
      <c r="T14" s="1363"/>
      <c r="U14" s="408" t="s">
        <v>302</v>
      </c>
      <c r="V14" s="408">
        <v>443.685</v>
      </c>
      <c r="W14" s="1363"/>
    </row>
    <row r="15" spans="1:23" x14ac:dyDescent="0.25">
      <c r="A15" s="418"/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9"/>
      <c r="Q15" s="1363" t="s">
        <v>1134</v>
      </c>
      <c r="R15" s="1375">
        <v>1511.0239999999983</v>
      </c>
      <c r="S15" s="872">
        <v>1</v>
      </c>
      <c r="T15" s="1363"/>
      <c r="W15" s="1363"/>
    </row>
    <row r="16" spans="1:23" x14ac:dyDescent="0.25">
      <c r="A16" s="418"/>
      <c r="B16" s="418"/>
      <c r="C16" s="418"/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9"/>
      <c r="Q16" s="1363"/>
      <c r="R16" s="1363"/>
      <c r="S16" s="1363"/>
      <c r="T16" s="1363"/>
      <c r="W16" s="1363"/>
    </row>
    <row r="17" spans="1:23" x14ac:dyDescent="0.25">
      <c r="A17" s="418"/>
      <c r="B17" s="418"/>
      <c r="C17" s="418"/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9"/>
      <c r="Q17" s="1363"/>
      <c r="R17" s="1363"/>
      <c r="S17" s="1363"/>
      <c r="T17" s="1363"/>
      <c r="W17" s="1363"/>
    </row>
    <row r="18" spans="1:23" x14ac:dyDescent="0.25">
      <c r="A18" s="418"/>
      <c r="B18" s="418"/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9"/>
      <c r="Q18" s="1363"/>
      <c r="R18" s="1363"/>
      <c r="S18" s="1363"/>
      <c r="T18" s="1363"/>
      <c r="W18" s="1363"/>
    </row>
    <row r="19" spans="1:23" x14ac:dyDescent="0.25">
      <c r="A19" s="418"/>
      <c r="B19" s="418"/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9"/>
      <c r="Q19" s="1363"/>
      <c r="R19" s="1363"/>
      <c r="S19" s="1363"/>
      <c r="T19" s="1363"/>
      <c r="W19" s="1363"/>
    </row>
    <row r="20" spans="1:23" x14ac:dyDescent="0.25">
      <c r="A20" s="418"/>
      <c r="B20" s="418"/>
      <c r="C20" s="418"/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  <c r="P20" s="419"/>
      <c r="Q20" s="1363"/>
      <c r="R20" s="1363"/>
      <c r="S20" s="1363"/>
      <c r="T20" s="1363"/>
      <c r="W20" s="1363"/>
    </row>
    <row r="21" spans="1:23" x14ac:dyDescent="0.25">
      <c r="A21" s="418"/>
      <c r="B21" s="418"/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9"/>
      <c r="Q21" s="1363"/>
      <c r="R21" s="1363"/>
      <c r="S21" s="1363"/>
      <c r="T21" s="1363"/>
      <c r="W21" s="1363"/>
    </row>
    <row r="22" spans="1:23" x14ac:dyDescent="0.25">
      <c r="A22" s="418"/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9"/>
      <c r="Q22" s="1363"/>
      <c r="R22" s="1363"/>
      <c r="S22" s="1363"/>
      <c r="T22" s="1363"/>
      <c r="W22" s="1363"/>
    </row>
    <row r="23" spans="1:23" x14ac:dyDescent="0.25">
      <c r="A23" s="418"/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9"/>
      <c r="Q23" s="1363"/>
      <c r="R23" s="1363"/>
      <c r="S23" s="1363"/>
      <c r="T23" s="1363"/>
      <c r="U23" s="1363"/>
      <c r="V23" s="1363"/>
      <c r="W23" s="1363"/>
    </row>
    <row r="24" spans="1:23" x14ac:dyDescent="0.25">
      <c r="A24" s="418"/>
      <c r="B24" s="418"/>
      <c r="C24" s="418"/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9"/>
      <c r="Q24" s="1363"/>
      <c r="R24" s="1363"/>
      <c r="S24" s="1363"/>
      <c r="T24" s="1363"/>
      <c r="U24" s="1363"/>
      <c r="V24" s="1363"/>
      <c r="W24" s="1363"/>
    </row>
    <row r="25" spans="1:23" x14ac:dyDescent="0.25">
      <c r="A25" s="418"/>
      <c r="B25" s="418"/>
      <c r="C25" s="418"/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9"/>
      <c r="Q25" s="1363"/>
      <c r="R25" s="1363"/>
      <c r="S25" s="1363"/>
      <c r="T25" s="1363"/>
      <c r="U25" s="1363"/>
      <c r="V25" s="1363"/>
      <c r="W25" s="1363"/>
    </row>
    <row r="26" spans="1:23" x14ac:dyDescent="0.25">
      <c r="A26" s="418"/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9"/>
      <c r="Q26" s="1363"/>
      <c r="R26" s="1363"/>
      <c r="S26" s="1363"/>
      <c r="T26" s="1363"/>
      <c r="U26" s="1363"/>
      <c r="V26" s="1363"/>
      <c r="W26" s="1363"/>
    </row>
    <row r="27" spans="1:23" x14ac:dyDescent="0.25">
      <c r="A27" s="418"/>
      <c r="B27" s="418"/>
      <c r="C27" s="418"/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9"/>
      <c r="Q27" s="1363"/>
      <c r="R27" s="1363"/>
      <c r="S27" s="1363"/>
      <c r="T27" s="1363"/>
      <c r="U27" s="1363"/>
      <c r="V27" s="1363"/>
      <c r="W27" s="1363"/>
    </row>
    <row r="28" spans="1:23" x14ac:dyDescent="0.25">
      <c r="A28" s="418"/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9"/>
      <c r="Q28" s="1363"/>
      <c r="R28" s="1363"/>
      <c r="S28" s="1363"/>
      <c r="T28" s="1363"/>
      <c r="U28" s="1363"/>
      <c r="V28" s="1363"/>
      <c r="W28" s="1363"/>
    </row>
    <row r="29" spans="1:23" ht="15.75" x14ac:dyDescent="0.25">
      <c r="A29" s="426"/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9"/>
      <c r="Q29" s="1363"/>
      <c r="R29" s="1363"/>
      <c r="S29" s="1363"/>
      <c r="T29" s="1363"/>
      <c r="U29" s="1363"/>
      <c r="V29" s="1363"/>
      <c r="W29" s="1363"/>
    </row>
    <row r="30" spans="1:23" ht="15.75" x14ac:dyDescent="0.25">
      <c r="A30" s="426"/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9"/>
      <c r="Q30" s="1363"/>
      <c r="R30" s="1363"/>
      <c r="S30" s="1363"/>
      <c r="T30" s="1363"/>
      <c r="U30" s="407" t="s">
        <v>163</v>
      </c>
      <c r="V30" s="408" t="s">
        <v>164</v>
      </c>
      <c r="W30" s="1363"/>
    </row>
    <row r="31" spans="1:23" ht="15.75" x14ac:dyDescent="0.25">
      <c r="A31" s="426"/>
      <c r="B31" s="418"/>
      <c r="C31" s="418"/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9"/>
      <c r="Q31" s="1363"/>
      <c r="R31" s="1363"/>
      <c r="S31" s="1363"/>
      <c r="T31" s="1363"/>
      <c r="U31" s="407" t="s">
        <v>1056</v>
      </c>
      <c r="V31" s="408" t="s">
        <v>1057</v>
      </c>
      <c r="W31" s="1363"/>
    </row>
    <row r="32" spans="1:23" ht="15.75" x14ac:dyDescent="0.25">
      <c r="A32" s="426"/>
      <c r="B32" s="418"/>
      <c r="C32" s="418"/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9"/>
      <c r="Q32" s="1363"/>
      <c r="R32" s="1363"/>
      <c r="S32" s="1363"/>
      <c r="T32" s="1363"/>
      <c r="U32" s="407" t="s">
        <v>165</v>
      </c>
      <c r="V32" s="408" t="s">
        <v>166</v>
      </c>
      <c r="W32" s="1363"/>
    </row>
    <row r="33" spans="1:23" ht="15.75" x14ac:dyDescent="0.25">
      <c r="A33" s="426"/>
      <c r="B33" s="418"/>
      <c r="C33" s="418"/>
      <c r="D33" s="418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9"/>
      <c r="Q33" s="1374" t="s">
        <v>1151</v>
      </c>
      <c r="R33" s="1363"/>
      <c r="S33" s="1363"/>
      <c r="T33" s="1363"/>
      <c r="U33" s="407" t="s">
        <v>328</v>
      </c>
      <c r="V33" s="408" t="s">
        <v>317</v>
      </c>
      <c r="W33" s="1363"/>
    </row>
    <row r="34" spans="1:23" ht="15.75" x14ac:dyDescent="0.25">
      <c r="A34" s="426"/>
      <c r="B34" s="418"/>
      <c r="C34" s="418"/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9"/>
      <c r="Q34" s="1363"/>
      <c r="R34" s="1376"/>
      <c r="S34" s="1363"/>
      <c r="T34" s="1363"/>
      <c r="W34" s="1363"/>
    </row>
    <row r="35" spans="1:23" ht="15.75" x14ac:dyDescent="0.25">
      <c r="A35" s="426"/>
      <c r="B35" s="418"/>
      <c r="C35" s="418"/>
      <c r="D35" s="418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9"/>
      <c r="Q35" s="1363" t="s">
        <v>1160</v>
      </c>
      <c r="R35" s="1363" t="s">
        <v>1148</v>
      </c>
      <c r="S35" s="1363" t="s">
        <v>1149</v>
      </c>
      <c r="T35" s="1363"/>
      <c r="U35" s="408" t="s">
        <v>327</v>
      </c>
      <c r="V35" s="408" t="s">
        <v>1026</v>
      </c>
      <c r="W35" s="1363"/>
    </row>
    <row r="36" spans="1:23" ht="15.75" x14ac:dyDescent="0.25">
      <c r="A36" s="426"/>
      <c r="B36" s="41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9"/>
      <c r="Q36" s="1363" t="s">
        <v>2062</v>
      </c>
      <c r="R36" s="1375">
        <v>24.699999999999985</v>
      </c>
      <c r="S36" s="872">
        <v>0.19014187509141434</v>
      </c>
      <c r="T36" s="1376"/>
      <c r="U36" s="408" t="s">
        <v>2062</v>
      </c>
      <c r="V36" s="408">
        <v>24.699999999999985</v>
      </c>
      <c r="W36" s="1363"/>
    </row>
    <row r="37" spans="1:23" ht="15.75" x14ac:dyDescent="0.25">
      <c r="A37" s="418"/>
      <c r="B37" s="418"/>
      <c r="C37" s="418"/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9"/>
      <c r="Q37" s="1363" t="s">
        <v>216</v>
      </c>
      <c r="R37" s="1375">
        <v>23.384000000000022</v>
      </c>
      <c r="S37" s="872">
        <v>0.18001123915537004</v>
      </c>
      <c r="T37" s="874"/>
      <c r="U37" s="408" t="s">
        <v>216</v>
      </c>
      <c r="V37" s="408">
        <v>23.384000000000022</v>
      </c>
      <c r="W37" s="1363"/>
    </row>
    <row r="38" spans="1:23" ht="15.75" x14ac:dyDescent="0.25">
      <c r="A38" s="418"/>
      <c r="B38" s="418"/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9"/>
      <c r="Q38" s="1363" t="s">
        <v>228</v>
      </c>
      <c r="R38" s="1375">
        <v>12.600000000000003</v>
      </c>
      <c r="S38" s="872">
        <v>9.69954504514908E-2</v>
      </c>
      <c r="T38" s="874"/>
      <c r="U38" s="408" t="s">
        <v>228</v>
      </c>
      <c r="V38" s="408">
        <v>12.600000000000003</v>
      </c>
      <c r="W38" s="1363"/>
    </row>
    <row r="39" spans="1:23" ht="15.75" x14ac:dyDescent="0.25">
      <c r="A39" s="418"/>
      <c r="B39" s="418"/>
      <c r="C39" s="418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9"/>
      <c r="Q39" s="1363" t="s">
        <v>220</v>
      </c>
      <c r="R39" s="1375">
        <v>11.500000000000002</v>
      </c>
      <c r="S39" s="872">
        <v>8.8527593666043181E-2</v>
      </c>
      <c r="T39" s="874"/>
      <c r="U39" s="408" t="s">
        <v>220</v>
      </c>
      <c r="V39" s="408">
        <v>11.500000000000002</v>
      </c>
      <c r="W39" s="1363"/>
    </row>
    <row r="40" spans="1:23" ht="15.75" x14ac:dyDescent="0.25">
      <c r="A40" s="418"/>
      <c r="B40" s="418"/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9"/>
      <c r="Q40" s="1363" t="s">
        <v>208</v>
      </c>
      <c r="R40" s="1375">
        <v>10.852999999999996</v>
      </c>
      <c r="S40" s="872">
        <v>8.3546954265875314E-2</v>
      </c>
      <c r="T40" s="874"/>
      <c r="U40" s="408" t="s">
        <v>208</v>
      </c>
      <c r="V40" s="408">
        <v>10.852999999999996</v>
      </c>
      <c r="W40" s="1363"/>
    </row>
    <row r="41" spans="1:23" ht="15.75" x14ac:dyDescent="0.25">
      <c r="A41" s="418"/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9"/>
      <c r="Q41" s="1363" t="s">
        <v>291</v>
      </c>
      <c r="R41" s="1375">
        <v>9</v>
      </c>
      <c r="S41" s="872">
        <v>6.9282464608207694E-2</v>
      </c>
      <c r="T41" s="874"/>
      <c r="U41" s="408" t="s">
        <v>291</v>
      </c>
      <c r="V41" s="408">
        <v>9</v>
      </c>
      <c r="W41" s="1363"/>
    </row>
    <row r="42" spans="1:23" ht="15.75" x14ac:dyDescent="0.25">
      <c r="A42" s="418"/>
      <c r="B42" s="418"/>
      <c r="C42" s="418"/>
      <c r="D42" s="418"/>
      <c r="E42" s="418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9"/>
      <c r="Q42" s="1363" t="s">
        <v>1150</v>
      </c>
      <c r="R42" s="1367">
        <v>37.865999999999929</v>
      </c>
      <c r="S42" s="872">
        <v>0.29149442276159865</v>
      </c>
      <c r="T42" s="873"/>
      <c r="U42" s="408" t="s">
        <v>302</v>
      </c>
      <c r="V42" s="408">
        <v>92.037000000000006</v>
      </c>
      <c r="W42" s="1363"/>
    </row>
    <row r="43" spans="1:23" ht="15.75" x14ac:dyDescent="0.25">
      <c r="A43" s="418"/>
      <c r="B43" s="418"/>
      <c r="C43" s="418"/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9"/>
      <c r="Q43" s="1363" t="s">
        <v>1134</v>
      </c>
      <c r="R43" s="1367">
        <v>129.90299999999993</v>
      </c>
      <c r="S43" s="872">
        <v>1</v>
      </c>
      <c r="T43" s="873"/>
      <c r="W43" s="1363"/>
    </row>
    <row r="44" spans="1:23" x14ac:dyDescent="0.25">
      <c r="A44" s="418"/>
      <c r="B44" s="418"/>
      <c r="C44" s="418"/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9"/>
      <c r="Q44" s="1363"/>
      <c r="R44" s="1363"/>
      <c r="S44" s="1363"/>
      <c r="T44" s="1363"/>
      <c r="W44" s="1363"/>
    </row>
    <row r="45" spans="1:23" x14ac:dyDescent="0.25">
      <c r="A45" s="418"/>
      <c r="B45" s="418"/>
      <c r="C45" s="418"/>
      <c r="D45" s="418"/>
      <c r="E45" s="418"/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19"/>
      <c r="Q45" s="1363"/>
      <c r="R45" s="1363"/>
      <c r="S45" s="1363"/>
      <c r="T45" s="1363"/>
      <c r="W45" s="1363"/>
    </row>
    <row r="46" spans="1:23" x14ac:dyDescent="0.25">
      <c r="A46" s="418"/>
      <c r="B46" s="418"/>
      <c r="C46" s="418"/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9"/>
      <c r="Q46" s="1363"/>
      <c r="R46" s="1363"/>
      <c r="S46" s="1363"/>
      <c r="T46" s="1363"/>
      <c r="W46" s="1363"/>
    </row>
    <row r="47" spans="1:23" x14ac:dyDescent="0.25">
      <c r="A47" s="418"/>
      <c r="B47" s="418"/>
      <c r="C47" s="418"/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9"/>
      <c r="Q47" s="1363"/>
      <c r="R47" s="1363"/>
      <c r="S47" s="1363"/>
      <c r="T47" s="1363"/>
      <c r="W47" s="1363"/>
    </row>
    <row r="48" spans="1:23" x14ac:dyDescent="0.25">
      <c r="A48" s="418"/>
      <c r="B48" s="418"/>
      <c r="C48" s="418"/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9"/>
      <c r="Q48" s="1363"/>
      <c r="R48" s="1363"/>
      <c r="S48" s="1363"/>
      <c r="T48" s="1363"/>
      <c r="W48" s="1363"/>
    </row>
    <row r="49" spans="1:23" x14ac:dyDescent="0.25">
      <c r="A49" s="418"/>
      <c r="B49" s="418"/>
      <c r="C49" s="418"/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9"/>
      <c r="Q49" s="1363"/>
      <c r="R49" s="1363"/>
      <c r="S49" s="1363"/>
      <c r="T49" s="1363"/>
      <c r="W49" s="1363"/>
    </row>
    <row r="50" spans="1:23" x14ac:dyDescent="0.25">
      <c r="A50" s="418"/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9"/>
      <c r="Q50" s="1363"/>
      <c r="R50" s="1363"/>
      <c r="S50" s="1363"/>
      <c r="T50" s="1363"/>
      <c r="W50" s="1363"/>
    </row>
    <row r="51" spans="1:23" x14ac:dyDescent="0.25">
      <c r="A51" s="418"/>
      <c r="B51" s="418"/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9"/>
      <c r="Q51" s="1363"/>
      <c r="R51" s="1363"/>
      <c r="S51" s="1363"/>
      <c r="T51" s="1363"/>
      <c r="W51" s="1363"/>
    </row>
    <row r="52" spans="1:23" x14ac:dyDescent="0.25">
      <c r="A52" s="418"/>
      <c r="B52" s="418"/>
      <c r="C52" s="418"/>
      <c r="D52" s="418"/>
      <c r="E52" s="418"/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9"/>
      <c r="Q52" s="1363"/>
      <c r="R52" s="1363"/>
      <c r="S52" s="1363"/>
      <c r="T52" s="1363"/>
      <c r="W52" s="1363"/>
    </row>
    <row r="53" spans="1:23" x14ac:dyDescent="0.25">
      <c r="A53" s="418"/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9"/>
      <c r="Q53" s="1363"/>
      <c r="R53" s="1363"/>
      <c r="S53" s="1363"/>
      <c r="T53" s="1363"/>
      <c r="W53" s="1363"/>
    </row>
    <row r="54" spans="1:23" ht="15.75" x14ac:dyDescent="0.25">
      <c r="A54" s="426"/>
      <c r="B54" s="418"/>
      <c r="C54" s="418"/>
      <c r="D54" s="418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9"/>
      <c r="Q54" s="1363"/>
      <c r="R54" s="1363"/>
      <c r="S54" s="1363"/>
      <c r="T54" s="1363"/>
      <c r="U54" s="1363"/>
      <c r="V54" s="1363"/>
      <c r="W54" s="1363"/>
    </row>
    <row r="55" spans="1:23" ht="15.75" x14ac:dyDescent="0.25">
      <c r="A55" s="426"/>
      <c r="B55" s="418"/>
      <c r="C55" s="418"/>
      <c r="D55" s="418"/>
      <c r="E55" s="418"/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9"/>
      <c r="Q55" s="1363"/>
      <c r="R55" s="1363"/>
      <c r="S55" s="1363"/>
      <c r="T55" s="1363"/>
      <c r="U55" s="407" t="s">
        <v>163</v>
      </c>
      <c r="V55" s="408" t="s">
        <v>164</v>
      </c>
      <c r="W55" s="1363"/>
    </row>
    <row r="56" spans="1:23" ht="15.75" x14ac:dyDescent="0.25">
      <c r="A56" s="426"/>
      <c r="B56" s="418"/>
      <c r="C56" s="418"/>
      <c r="D56" s="418"/>
      <c r="E56" s="418"/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9"/>
      <c r="Q56" s="1367"/>
      <c r="R56" s="1363"/>
      <c r="S56" s="1363"/>
      <c r="T56" s="1363"/>
      <c r="U56" s="407" t="s">
        <v>1056</v>
      </c>
      <c r="V56" s="408" t="s">
        <v>1057</v>
      </c>
      <c r="W56" s="1363"/>
    </row>
    <row r="57" spans="1:23" ht="15.75" x14ac:dyDescent="0.25">
      <c r="A57" s="426"/>
      <c r="B57" s="418"/>
      <c r="C57" s="418"/>
      <c r="D57" s="418"/>
      <c r="E57" s="418"/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9"/>
      <c r="Q57" s="1363"/>
      <c r="R57" s="1363"/>
      <c r="S57" s="1363"/>
      <c r="T57" s="1363"/>
      <c r="U57" s="407" t="s">
        <v>165</v>
      </c>
      <c r="V57" s="408" t="s">
        <v>166</v>
      </c>
      <c r="W57" s="1363"/>
    </row>
    <row r="58" spans="1:23" ht="15.75" x14ac:dyDescent="0.25">
      <c r="A58" s="426"/>
      <c r="B58" s="418"/>
      <c r="C58" s="418"/>
      <c r="D58" s="418"/>
      <c r="E58" s="418"/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9"/>
      <c r="Q58" s="1374" t="s">
        <v>1152</v>
      </c>
      <c r="R58" s="1363"/>
      <c r="S58" s="1363"/>
      <c r="T58" s="1363"/>
      <c r="U58" s="407" t="s">
        <v>328</v>
      </c>
      <c r="V58" s="408" t="s">
        <v>318</v>
      </c>
      <c r="W58" s="1363"/>
    </row>
    <row r="59" spans="1:23" ht="15.75" x14ac:dyDescent="0.25">
      <c r="A59" s="426"/>
      <c r="B59" s="418"/>
      <c r="C59" s="418"/>
      <c r="D59" s="418"/>
      <c r="E59" s="418"/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9"/>
      <c r="Q59" s="1363"/>
      <c r="R59" s="1363"/>
      <c r="S59" s="1363"/>
      <c r="T59" s="1363"/>
      <c r="W59" s="1363"/>
    </row>
    <row r="60" spans="1:23" ht="15.75" x14ac:dyDescent="0.25">
      <c r="A60" s="426"/>
      <c r="B60" s="418"/>
      <c r="C60" s="418"/>
      <c r="D60" s="418"/>
      <c r="E60" s="418"/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9"/>
      <c r="Q60" s="1363" t="s">
        <v>1160</v>
      </c>
      <c r="R60" s="1363" t="s">
        <v>1148</v>
      </c>
      <c r="S60" s="1363" t="s">
        <v>1149</v>
      </c>
      <c r="T60" s="1363"/>
      <c r="U60" s="408" t="s">
        <v>327</v>
      </c>
      <c r="V60" s="408" t="s">
        <v>1026</v>
      </c>
      <c r="W60" s="1363"/>
    </row>
    <row r="61" spans="1:23" ht="15.75" x14ac:dyDescent="0.25">
      <c r="A61" s="426"/>
      <c r="B61" s="418"/>
      <c r="C61" s="418"/>
      <c r="D61" s="418"/>
      <c r="E61" s="418"/>
      <c r="F61" s="418"/>
      <c r="G61" s="418"/>
      <c r="H61" s="418"/>
      <c r="I61" s="418"/>
      <c r="J61" s="418"/>
      <c r="K61" s="418"/>
      <c r="L61" s="418"/>
      <c r="M61" s="418"/>
      <c r="N61" s="418"/>
      <c r="O61" s="418"/>
      <c r="P61" s="419"/>
      <c r="Q61" s="1363" t="s">
        <v>265</v>
      </c>
      <c r="R61" s="1375">
        <v>128.30999999999995</v>
      </c>
      <c r="S61" s="872">
        <v>9.2902794179510778E-2</v>
      </c>
      <c r="T61" s="1363"/>
      <c r="U61" s="408" t="s">
        <v>265</v>
      </c>
      <c r="V61" s="408">
        <v>128.30999999999995</v>
      </c>
      <c r="W61" s="1363"/>
    </row>
    <row r="62" spans="1:23" x14ac:dyDescent="0.25">
      <c r="A62" s="418"/>
      <c r="B62" s="418"/>
      <c r="C62" s="418"/>
      <c r="D62" s="418"/>
      <c r="E62" s="418"/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P62" s="419"/>
      <c r="Q62" s="1363" t="s">
        <v>267</v>
      </c>
      <c r="R62" s="1375">
        <v>77.40000000000002</v>
      </c>
      <c r="S62" s="872">
        <v>5.6041433009852225E-2</v>
      </c>
      <c r="T62" s="1363"/>
      <c r="U62" s="408" t="s">
        <v>267</v>
      </c>
      <c r="V62" s="408">
        <v>77.40000000000002</v>
      </c>
      <c r="W62" s="1363"/>
    </row>
    <row r="63" spans="1:23" x14ac:dyDescent="0.25">
      <c r="A63" s="418"/>
      <c r="B63" s="418"/>
      <c r="C63" s="418"/>
      <c r="D63" s="418"/>
      <c r="E63" s="418"/>
      <c r="F63" s="418"/>
      <c r="G63" s="418"/>
      <c r="H63" s="418"/>
      <c r="I63" s="418"/>
      <c r="J63" s="418"/>
      <c r="K63" s="418"/>
      <c r="L63" s="418"/>
      <c r="M63" s="418"/>
      <c r="N63" s="418"/>
      <c r="O63" s="418"/>
      <c r="P63" s="419"/>
      <c r="Q63" s="1363" t="s">
        <v>277</v>
      </c>
      <c r="R63" s="1375">
        <v>66.685000000000045</v>
      </c>
      <c r="S63" s="872">
        <v>4.8283242380645956E-2</v>
      </c>
      <c r="T63" s="1363"/>
      <c r="U63" s="408" t="s">
        <v>277</v>
      </c>
      <c r="V63" s="408">
        <v>66.685000000000045</v>
      </c>
      <c r="W63" s="1363"/>
    </row>
    <row r="64" spans="1:23" x14ac:dyDescent="0.25">
      <c r="A64" s="418"/>
      <c r="B64" s="418"/>
      <c r="C64" s="418"/>
      <c r="D64" s="418"/>
      <c r="E64" s="418"/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9"/>
      <c r="Q64" s="1363" t="s">
        <v>279</v>
      </c>
      <c r="R64" s="1375">
        <v>59.999999999999986</v>
      </c>
      <c r="S64" s="872">
        <v>4.3442971325466824E-2</v>
      </c>
      <c r="T64" s="1363"/>
      <c r="U64" s="408" t="s">
        <v>279</v>
      </c>
      <c r="V64" s="408">
        <v>59.999999999999986</v>
      </c>
      <c r="W64" s="1363"/>
    </row>
    <row r="65" spans="1:23" x14ac:dyDescent="0.25">
      <c r="A65" s="418"/>
      <c r="B65" s="418"/>
      <c r="C65" s="418"/>
      <c r="D65" s="418"/>
      <c r="E65" s="418"/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9"/>
      <c r="Q65" s="1363" t="s">
        <v>2062</v>
      </c>
      <c r="R65" s="1375">
        <v>46.350000000000016</v>
      </c>
      <c r="S65" s="872">
        <v>3.3559695348923141E-2</v>
      </c>
      <c r="T65" s="1363"/>
      <c r="U65" s="408" t="s">
        <v>2062</v>
      </c>
      <c r="V65" s="408">
        <v>46.350000000000016</v>
      </c>
      <c r="W65" s="1363"/>
    </row>
    <row r="66" spans="1:23" x14ac:dyDescent="0.25">
      <c r="A66" s="418"/>
      <c r="B66" s="418"/>
      <c r="C66" s="418"/>
      <c r="D66" s="418"/>
      <c r="E66" s="418"/>
      <c r="F66" s="418"/>
      <c r="G66" s="418"/>
      <c r="H66" s="418"/>
      <c r="I66" s="418"/>
      <c r="J66" s="418"/>
      <c r="K66" s="418"/>
      <c r="L66" s="418"/>
      <c r="M66" s="418"/>
      <c r="N66" s="418"/>
      <c r="O66" s="418"/>
      <c r="P66" s="419"/>
      <c r="Q66" s="1363" t="s">
        <v>253</v>
      </c>
      <c r="R66" s="1375">
        <v>40.240000000000009</v>
      </c>
      <c r="S66" s="872">
        <v>2.9135752768946428E-2</v>
      </c>
      <c r="T66" s="1363"/>
      <c r="U66" s="408" t="s">
        <v>253</v>
      </c>
      <c r="V66" s="408">
        <v>40.240000000000009</v>
      </c>
      <c r="W66" s="1363"/>
    </row>
    <row r="67" spans="1:23" x14ac:dyDescent="0.25">
      <c r="A67" s="418"/>
      <c r="B67" s="418"/>
      <c r="C67" s="418"/>
      <c r="D67" s="418"/>
      <c r="E67" s="418"/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9"/>
      <c r="Q67" s="1363" t="s">
        <v>1150</v>
      </c>
      <c r="R67" s="1367">
        <v>962.13599999999815</v>
      </c>
      <c r="S67" s="872">
        <v>0.69663411098665462</v>
      </c>
      <c r="T67" s="1363"/>
      <c r="U67" s="408" t="s">
        <v>302</v>
      </c>
      <c r="V67" s="408">
        <v>418.98500000000001</v>
      </c>
      <c r="W67" s="1363"/>
    </row>
    <row r="68" spans="1:23" x14ac:dyDescent="0.25">
      <c r="A68" s="418"/>
      <c r="B68" s="418"/>
      <c r="C68" s="418"/>
      <c r="D68" s="418"/>
      <c r="E68" s="418"/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9"/>
      <c r="Q68" s="1363" t="s">
        <v>1134</v>
      </c>
      <c r="R68" s="1367">
        <v>1381.1209999999983</v>
      </c>
      <c r="S68" s="872">
        <v>1</v>
      </c>
      <c r="T68" s="1363"/>
      <c r="W68" s="1363"/>
    </row>
    <row r="69" spans="1:23" x14ac:dyDescent="0.25">
      <c r="A69" s="418"/>
      <c r="B69" s="418"/>
      <c r="C69" s="418"/>
      <c r="D69" s="418"/>
      <c r="E69" s="418"/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9"/>
      <c r="Q69" s="1363"/>
      <c r="R69" s="875"/>
      <c r="S69" s="1363"/>
      <c r="T69" s="1363"/>
      <c r="W69" s="1363"/>
    </row>
    <row r="70" spans="1:23" x14ac:dyDescent="0.25">
      <c r="A70" s="418"/>
      <c r="B70" s="418"/>
      <c r="C70" s="418"/>
      <c r="D70" s="418"/>
      <c r="E70" s="418"/>
      <c r="F70" s="418"/>
      <c r="G70" s="418"/>
      <c r="H70" s="418"/>
      <c r="I70" s="418"/>
      <c r="J70" s="418"/>
      <c r="K70" s="418"/>
      <c r="L70" s="418"/>
      <c r="M70" s="418"/>
      <c r="N70" s="418"/>
      <c r="O70" s="418"/>
      <c r="P70" s="419"/>
      <c r="Q70" s="1363"/>
      <c r="R70" s="875"/>
      <c r="S70" s="1363"/>
      <c r="T70" s="1363"/>
      <c r="W70" s="1363"/>
    </row>
    <row r="71" spans="1:23" x14ac:dyDescent="0.25">
      <c r="A71" s="418"/>
      <c r="B71" s="418"/>
      <c r="C71" s="418"/>
      <c r="D71" s="418"/>
      <c r="E71" s="418"/>
      <c r="F71" s="418"/>
      <c r="G71" s="418"/>
      <c r="H71" s="418"/>
      <c r="I71" s="418"/>
      <c r="J71" s="418"/>
      <c r="K71" s="418"/>
      <c r="L71" s="418"/>
      <c r="M71" s="418"/>
      <c r="N71" s="418"/>
      <c r="O71" s="418"/>
      <c r="P71" s="419"/>
      <c r="Q71" s="1363"/>
      <c r="R71" s="875"/>
      <c r="S71" s="1363"/>
      <c r="T71" s="1363"/>
      <c r="W71" s="1363"/>
    </row>
    <row r="72" spans="1:23" x14ac:dyDescent="0.25">
      <c r="A72" s="418"/>
      <c r="B72" s="418"/>
      <c r="C72" s="418"/>
      <c r="D72" s="418"/>
      <c r="E72" s="418"/>
      <c r="F72" s="418"/>
      <c r="G72" s="418"/>
      <c r="H72" s="418"/>
      <c r="I72" s="418"/>
      <c r="J72" s="418"/>
      <c r="K72" s="418"/>
      <c r="L72" s="418"/>
      <c r="M72" s="418"/>
      <c r="N72" s="418"/>
      <c r="O72" s="418"/>
      <c r="P72" s="419"/>
      <c r="Q72" s="1363"/>
      <c r="R72" s="875"/>
      <c r="S72" s="1363"/>
      <c r="T72" s="1363"/>
      <c r="W72" s="1363"/>
    </row>
    <row r="73" spans="1:23" x14ac:dyDescent="0.25">
      <c r="A73" s="418"/>
      <c r="B73" s="418"/>
      <c r="C73" s="418"/>
      <c r="D73" s="418"/>
      <c r="E73" s="418"/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9"/>
      <c r="Q73" s="1363"/>
      <c r="R73" s="872"/>
      <c r="S73" s="1367"/>
      <c r="T73" s="1363"/>
      <c r="W73" s="1363"/>
    </row>
    <row r="74" spans="1:23" x14ac:dyDescent="0.25">
      <c r="A74" s="418"/>
      <c r="B74" s="418"/>
      <c r="C74" s="418"/>
      <c r="D74" s="418"/>
      <c r="E74" s="418"/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9"/>
      <c r="Q74" s="1363"/>
      <c r="R74" s="872"/>
      <c r="S74" s="1363"/>
      <c r="T74" s="1363"/>
      <c r="W74" s="1363"/>
    </row>
    <row r="75" spans="1:23" x14ac:dyDescent="0.25">
      <c r="A75" s="418"/>
      <c r="B75" s="418"/>
      <c r="C75" s="418"/>
      <c r="D75" s="418"/>
      <c r="E75" s="418"/>
      <c r="F75" s="418"/>
      <c r="G75" s="418"/>
      <c r="H75" s="418"/>
      <c r="I75" s="418"/>
      <c r="J75" s="418"/>
      <c r="K75" s="418"/>
      <c r="L75" s="418"/>
      <c r="M75" s="418"/>
      <c r="N75" s="418"/>
      <c r="O75" s="418"/>
      <c r="P75" s="419"/>
      <c r="Q75" s="1363"/>
      <c r="R75" s="1363"/>
      <c r="S75" s="1363"/>
      <c r="T75" s="1363"/>
      <c r="W75" s="1363"/>
    </row>
    <row r="76" spans="1:23" x14ac:dyDescent="0.25">
      <c r="A76" s="418"/>
      <c r="B76" s="418"/>
      <c r="C76" s="418"/>
      <c r="D76" s="418"/>
      <c r="E76" s="418"/>
      <c r="F76" s="418"/>
      <c r="G76" s="418"/>
      <c r="H76" s="418"/>
      <c r="I76" s="418"/>
      <c r="J76" s="418"/>
      <c r="K76" s="418"/>
      <c r="L76" s="418"/>
      <c r="M76" s="418"/>
      <c r="N76" s="418"/>
      <c r="O76" s="418"/>
      <c r="P76" s="419"/>
      <c r="Q76" s="1363"/>
      <c r="R76" s="1363"/>
      <c r="S76" s="1363"/>
      <c r="T76" s="1363"/>
      <c r="W76" s="1363"/>
    </row>
    <row r="77" spans="1:23" x14ac:dyDescent="0.25">
      <c r="A77" s="418"/>
      <c r="B77" s="418"/>
      <c r="C77" s="418"/>
      <c r="D77" s="418"/>
      <c r="E77" s="418"/>
      <c r="F77" s="418"/>
      <c r="G77" s="418"/>
      <c r="H77" s="418"/>
      <c r="I77" s="418"/>
      <c r="J77" s="418"/>
      <c r="K77" s="418"/>
      <c r="L77" s="418"/>
      <c r="M77" s="418"/>
      <c r="N77" s="418"/>
      <c r="O77" s="418"/>
      <c r="P77" s="419"/>
      <c r="Q77" s="407" t="s">
        <v>163</v>
      </c>
      <c r="R77" s="408" t="s">
        <v>306</v>
      </c>
    </row>
    <row r="78" spans="1:23" ht="15.75" x14ac:dyDescent="0.25">
      <c r="A78" s="418"/>
      <c r="B78" s="418"/>
      <c r="C78" s="418"/>
      <c r="D78" s="427"/>
      <c r="E78" s="427"/>
      <c r="F78" s="427"/>
      <c r="G78" s="427"/>
      <c r="H78" s="427"/>
      <c r="I78" s="427"/>
      <c r="J78" s="427"/>
      <c r="K78" s="427"/>
      <c r="L78" s="418"/>
      <c r="M78" s="418"/>
      <c r="N78" s="418"/>
      <c r="O78" s="418"/>
      <c r="P78" s="421"/>
      <c r="Q78" s="407" t="s">
        <v>1056</v>
      </c>
      <c r="R78" s="408" t="s">
        <v>1057</v>
      </c>
    </row>
    <row r="79" spans="1:23" ht="18" x14ac:dyDescent="0.25">
      <c r="A79" s="428" t="s">
        <v>1161</v>
      </c>
      <c r="B79" s="427"/>
      <c r="C79" s="427"/>
      <c r="D79" s="427"/>
      <c r="E79" s="427"/>
      <c r="F79" s="427"/>
      <c r="G79" s="427"/>
      <c r="H79" s="427"/>
      <c r="I79" s="427"/>
      <c r="J79" s="427"/>
      <c r="K79" s="427"/>
      <c r="L79" s="429"/>
      <c r="M79" s="418"/>
      <c r="N79" s="418"/>
      <c r="O79" s="418"/>
      <c r="P79" s="419"/>
      <c r="Q79" s="407" t="s">
        <v>168</v>
      </c>
      <c r="R79" s="408" t="s">
        <v>306</v>
      </c>
    </row>
    <row r="80" spans="1:23" ht="15.75" x14ac:dyDescent="0.25">
      <c r="A80" s="429"/>
      <c r="B80" s="429"/>
      <c r="C80" s="427"/>
      <c r="D80" s="427"/>
      <c r="E80" s="427"/>
      <c r="F80" s="427"/>
      <c r="G80" s="427"/>
      <c r="H80" s="427"/>
      <c r="I80" s="427"/>
      <c r="J80" s="427"/>
      <c r="K80" s="427"/>
      <c r="L80" s="429"/>
      <c r="M80" s="418"/>
      <c r="N80" s="418"/>
      <c r="O80" s="418"/>
      <c r="P80" s="419"/>
    </row>
    <row r="81" spans="1:26" ht="16.5" thickBot="1" x14ac:dyDescent="0.3">
      <c r="A81" s="427"/>
      <c r="B81" s="427"/>
      <c r="C81" s="427"/>
      <c r="D81" s="427"/>
      <c r="E81" s="427"/>
      <c r="F81" s="427"/>
      <c r="G81" s="427"/>
      <c r="H81" s="430"/>
      <c r="I81" s="427"/>
      <c r="J81" s="427"/>
      <c r="K81" s="427"/>
      <c r="L81" s="429"/>
      <c r="M81" s="418"/>
      <c r="N81" s="418"/>
      <c r="O81" s="418"/>
      <c r="P81" s="419"/>
      <c r="Q81" s="408" t="s">
        <v>1026</v>
      </c>
      <c r="R81" s="408" t="s">
        <v>312</v>
      </c>
    </row>
    <row r="82" spans="1:26" x14ac:dyDescent="0.25">
      <c r="A82" s="1830" t="s">
        <v>1162</v>
      </c>
      <c r="B82" s="1831"/>
      <c r="C82" s="1834" t="s">
        <v>1137</v>
      </c>
      <c r="D82" s="1835"/>
      <c r="E82" s="1835"/>
      <c r="F82" s="1836"/>
      <c r="G82" s="1834" t="s">
        <v>1139</v>
      </c>
      <c r="H82" s="1835"/>
      <c r="I82" s="1835"/>
      <c r="J82" s="1836"/>
      <c r="K82" s="1831" t="s">
        <v>891</v>
      </c>
      <c r="L82" s="1831"/>
      <c r="M82" s="1831"/>
      <c r="N82" s="1831"/>
      <c r="O82" s="1121" t="s">
        <v>1074</v>
      </c>
      <c r="P82" s="419"/>
      <c r="R82" s="408" t="s">
        <v>1137</v>
      </c>
      <c r="V82" s="408" t="s">
        <v>1138</v>
      </c>
      <c r="Z82" s="408" t="s">
        <v>302</v>
      </c>
    </row>
    <row r="83" spans="1:26" x14ac:dyDescent="0.25">
      <c r="A83" s="1832"/>
      <c r="B83" s="1833"/>
      <c r="C83" s="1122" t="s">
        <v>1127</v>
      </c>
      <c r="D83" s="1122" t="s">
        <v>1128</v>
      </c>
      <c r="E83" s="1122" t="s">
        <v>319</v>
      </c>
      <c r="F83" s="1122" t="s">
        <v>1129</v>
      </c>
      <c r="G83" s="1122" t="s">
        <v>1127</v>
      </c>
      <c r="H83" s="1122" t="s">
        <v>1128</v>
      </c>
      <c r="I83" s="1122" t="s">
        <v>319</v>
      </c>
      <c r="J83" s="1122" t="s">
        <v>1129</v>
      </c>
      <c r="K83" s="1122" t="s">
        <v>1127</v>
      </c>
      <c r="L83" s="1122" t="s">
        <v>1128</v>
      </c>
      <c r="M83" s="1122" t="s">
        <v>319</v>
      </c>
      <c r="N83" s="1122" t="s">
        <v>1129</v>
      </c>
      <c r="O83" s="1123" t="s">
        <v>1144</v>
      </c>
      <c r="P83" s="419"/>
      <c r="Q83" s="408" t="s">
        <v>327</v>
      </c>
      <c r="R83" s="408" t="s">
        <v>317</v>
      </c>
      <c r="S83" s="408" t="s">
        <v>318</v>
      </c>
      <c r="T83" s="408" t="s">
        <v>319</v>
      </c>
      <c r="U83" s="408" t="s">
        <v>320</v>
      </c>
      <c r="V83" s="408" t="s">
        <v>317</v>
      </c>
      <c r="W83" s="408" t="s">
        <v>318</v>
      </c>
      <c r="X83" s="408" t="s">
        <v>319</v>
      </c>
      <c r="Y83" s="408" t="s">
        <v>320</v>
      </c>
    </row>
    <row r="84" spans="1:26" x14ac:dyDescent="0.25">
      <c r="A84" s="431" t="s">
        <v>1163</v>
      </c>
      <c r="B84" s="432"/>
      <c r="C84" s="433">
        <v>5364.2370000000001</v>
      </c>
      <c r="D84" s="433">
        <v>7816.5870000000259</v>
      </c>
      <c r="E84" s="433">
        <v>286.5</v>
      </c>
      <c r="F84" s="433">
        <v>538.28999999999974</v>
      </c>
      <c r="G84" s="433">
        <v>20.173999999999964</v>
      </c>
      <c r="H84" s="433">
        <v>221.97999999999951</v>
      </c>
      <c r="I84" s="433">
        <v>0.01</v>
      </c>
      <c r="J84" s="433">
        <v>0.7</v>
      </c>
      <c r="K84" s="433">
        <f>+C84+G84</f>
        <v>5384.4110000000001</v>
      </c>
      <c r="L84" s="433">
        <f>+D84+H84</f>
        <v>8038.5670000000255</v>
      </c>
      <c r="M84" s="434">
        <f>+E84+I84</f>
        <v>286.51</v>
      </c>
      <c r="N84" s="434">
        <f>+F84+J84</f>
        <v>538.98999999999978</v>
      </c>
      <c r="O84" s="435">
        <f>SUM(K84:N84)</f>
        <v>14248.478000000025</v>
      </c>
      <c r="P84" s="419"/>
      <c r="Q84" s="408" t="s">
        <v>304</v>
      </c>
      <c r="R84" s="408">
        <v>5364.2370000000001</v>
      </c>
      <c r="S84" s="408">
        <v>7816.5870000000259</v>
      </c>
      <c r="T84" s="408">
        <v>286.5</v>
      </c>
      <c r="U84" s="408">
        <v>538.28999999999974</v>
      </c>
      <c r="V84" s="408">
        <v>20.173999999999964</v>
      </c>
      <c r="W84" s="408">
        <v>221.97999999999951</v>
      </c>
      <c r="X84" s="408">
        <v>0.01</v>
      </c>
      <c r="Y84" s="408">
        <v>0.7</v>
      </c>
      <c r="Z84" s="408">
        <v>14248.478000000025</v>
      </c>
    </row>
    <row r="85" spans="1:26" ht="15.75" thickBot="1" x14ac:dyDescent="0.3">
      <c r="A85" s="431" t="s">
        <v>1164</v>
      </c>
      <c r="B85" s="432"/>
      <c r="C85" s="433">
        <v>37.299999999999983</v>
      </c>
      <c r="D85" s="433">
        <v>215.26700000000039</v>
      </c>
      <c r="E85" s="433"/>
      <c r="F85" s="433"/>
      <c r="G85" s="433">
        <v>92.602999999999938</v>
      </c>
      <c r="H85" s="433">
        <v>1165.8539999999998</v>
      </c>
      <c r="I85" s="433"/>
      <c r="J85" s="433"/>
      <c r="K85" s="433">
        <f>+C85+G85</f>
        <v>129.90299999999991</v>
      </c>
      <c r="L85" s="433">
        <f>+D85+H85</f>
        <v>1381.1210000000001</v>
      </c>
      <c r="M85" s="434"/>
      <c r="N85" s="434"/>
      <c r="O85" s="435">
        <f>SUM(K85:N85)</f>
        <v>1511.0239999999999</v>
      </c>
      <c r="P85" s="436"/>
      <c r="Q85" s="408" t="s">
        <v>166</v>
      </c>
      <c r="R85" s="408">
        <v>37.299999999999983</v>
      </c>
      <c r="S85" s="408">
        <v>215.26700000000039</v>
      </c>
      <c r="V85" s="408">
        <v>92.602999999999938</v>
      </c>
      <c r="W85" s="408">
        <v>1165.8539999999998</v>
      </c>
      <c r="Z85" s="408">
        <v>1511.0240000000001</v>
      </c>
    </row>
    <row r="86" spans="1:26" ht="17.25" thickTop="1" thickBot="1" x14ac:dyDescent="0.3">
      <c r="A86" s="437" t="s">
        <v>1165</v>
      </c>
      <c r="B86" s="438"/>
      <c r="C86" s="439">
        <f t="shared" ref="C86:O86" si="0">SUM(C84:C85)</f>
        <v>5401.5370000000003</v>
      </c>
      <c r="D86" s="439">
        <f t="shared" si="0"/>
        <v>8031.8540000000266</v>
      </c>
      <c r="E86" s="439">
        <f t="shared" si="0"/>
        <v>286.5</v>
      </c>
      <c r="F86" s="439">
        <f t="shared" si="0"/>
        <v>538.28999999999974</v>
      </c>
      <c r="G86" s="439">
        <f t="shared" si="0"/>
        <v>112.7769999999999</v>
      </c>
      <c r="H86" s="439">
        <f t="shared" si="0"/>
        <v>1387.8339999999994</v>
      </c>
      <c r="I86" s="439">
        <f t="shared" si="0"/>
        <v>0.01</v>
      </c>
      <c r="J86" s="439">
        <f t="shared" si="0"/>
        <v>0.7</v>
      </c>
      <c r="K86" s="439">
        <f t="shared" si="0"/>
        <v>5514.3140000000003</v>
      </c>
      <c r="L86" s="439">
        <f t="shared" si="0"/>
        <v>9419.6880000000256</v>
      </c>
      <c r="M86" s="440">
        <f t="shared" si="0"/>
        <v>286.51</v>
      </c>
      <c r="N86" s="440">
        <f t="shared" si="0"/>
        <v>538.98999999999978</v>
      </c>
      <c r="O86" s="441">
        <f t="shared" si="0"/>
        <v>15759.502000000024</v>
      </c>
      <c r="P86" s="419"/>
      <c r="Q86" s="408" t="s">
        <v>302</v>
      </c>
      <c r="R86" s="408">
        <v>5401.5370000000003</v>
      </c>
      <c r="S86" s="408">
        <v>8031.8540000000266</v>
      </c>
      <c r="T86" s="408">
        <v>286.5</v>
      </c>
      <c r="U86" s="408">
        <v>538.28999999999974</v>
      </c>
      <c r="V86" s="408">
        <v>112.7769999999999</v>
      </c>
      <c r="W86" s="408">
        <v>1387.8339999999994</v>
      </c>
      <c r="X86" s="408">
        <v>0.01</v>
      </c>
      <c r="Y86" s="408">
        <v>0.7</v>
      </c>
      <c r="Z86" s="408">
        <v>15759.502000000024</v>
      </c>
    </row>
    <row r="87" spans="1:26" ht="16.5" thickBot="1" x14ac:dyDescent="0.3">
      <c r="A87" s="442" t="s">
        <v>1166</v>
      </c>
      <c r="B87" s="443"/>
      <c r="C87" s="1837">
        <f>SUM(C86:F86)</f>
        <v>14258.181000000026</v>
      </c>
      <c r="D87" s="1837"/>
      <c r="E87" s="1837"/>
      <c r="F87" s="1837"/>
      <c r="G87" s="1838">
        <f>SUM(G86:J86)</f>
        <v>1501.3209999999992</v>
      </c>
      <c r="H87" s="1839"/>
      <c r="I87" s="1839"/>
      <c r="J87" s="1840"/>
      <c r="K87" s="1839">
        <f>SUM(K86:N86)</f>
        <v>15759.502000000026</v>
      </c>
      <c r="L87" s="1839"/>
      <c r="M87" s="1839"/>
      <c r="N87" s="1841"/>
      <c r="O87" s="418"/>
      <c r="P87" s="419"/>
    </row>
    <row r="88" spans="1:26" ht="15.75" x14ac:dyDescent="0.25">
      <c r="A88" s="429"/>
      <c r="B88" s="429"/>
      <c r="C88" s="429"/>
      <c r="D88" s="429"/>
      <c r="E88" s="444"/>
      <c r="F88" s="429"/>
      <c r="G88" s="429"/>
      <c r="H88" s="429"/>
      <c r="I88" s="429"/>
      <c r="J88" s="429"/>
      <c r="K88" s="429"/>
      <c r="L88" s="429"/>
      <c r="M88" s="418"/>
      <c r="N88" s="418"/>
      <c r="O88" s="418"/>
      <c r="P88" s="419"/>
      <c r="Q88" s="1363"/>
      <c r="R88" s="1363"/>
      <c r="S88" s="1363"/>
      <c r="T88" s="1363"/>
      <c r="U88" s="1363"/>
      <c r="V88" s="1363"/>
      <c r="W88" s="1363"/>
      <c r="X88" s="1363"/>
    </row>
  </sheetData>
  <mergeCells count="7">
    <mergeCell ref="A82:B83"/>
    <mergeCell ref="C82:F82"/>
    <mergeCell ref="G82:J82"/>
    <mergeCell ref="K82:N82"/>
    <mergeCell ref="C87:F87"/>
    <mergeCell ref="G87:J87"/>
    <mergeCell ref="K87:N87"/>
  </mergeCells>
  <printOptions horizontalCentered="1"/>
  <pageMargins left="0.78740157480314965" right="0.59055118110236227" top="0.78740157480314965" bottom="0.78740157480314965" header="0" footer="0"/>
  <pageSetup paperSize="9" scale="48" fitToHeight="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>
    <pageSetUpPr fitToPage="1"/>
  </sheetPr>
  <dimension ref="A1:U75"/>
  <sheetViews>
    <sheetView view="pageBreakPreview" zoomScale="90" zoomScaleNormal="85" zoomScaleSheetLayoutView="90" workbookViewId="0">
      <selection activeCell="B2" sqref="B2"/>
    </sheetView>
  </sheetViews>
  <sheetFormatPr baseColWidth="10" defaultRowHeight="15" x14ac:dyDescent="0.25"/>
  <cols>
    <col min="1" max="1" width="1.5703125" style="45" customWidth="1"/>
    <col min="2" max="2" width="24" style="43" customWidth="1"/>
    <col min="3" max="3" width="10.5703125" style="43" customWidth="1"/>
    <col min="4" max="5" width="9.85546875" style="43" customWidth="1"/>
    <col min="6" max="6" width="8.7109375" style="43" customWidth="1"/>
    <col min="7" max="7" width="10.28515625" style="43" bestFit="1" customWidth="1"/>
    <col min="8" max="9" width="11.42578125" style="43"/>
    <col min="10" max="10" width="13.7109375" style="43" customWidth="1"/>
    <col min="11" max="11" width="24.140625" style="43" customWidth="1"/>
    <col min="12" max="12" width="13.5703125" style="43" customWidth="1"/>
    <col min="13" max="13" width="4.85546875" style="43" customWidth="1"/>
    <col min="14" max="14" width="18.28515625" style="406" customWidth="1"/>
    <col min="15" max="15" width="21.42578125" style="406" customWidth="1"/>
    <col min="16" max="16" width="7.7109375" style="406" customWidth="1"/>
    <col min="17" max="17" width="5.28515625" style="406" customWidth="1"/>
    <col min="18" max="18" width="6" style="406" customWidth="1"/>
    <col min="19" max="19" width="11.85546875" style="406" customWidth="1"/>
    <col min="20" max="21" width="6" style="408" customWidth="1"/>
    <col min="22" max="22" width="6" bestFit="1" customWidth="1"/>
    <col min="23" max="23" width="6" customWidth="1"/>
    <col min="24" max="24" width="5" customWidth="1"/>
    <col min="25" max="25" width="6" bestFit="1" customWidth="1"/>
    <col min="26" max="26" width="5" customWidth="1"/>
    <col min="27" max="27" width="6" customWidth="1"/>
    <col min="28" max="28" width="5" customWidth="1"/>
    <col min="29" max="29" width="6" customWidth="1"/>
    <col min="30" max="30" width="6" bestFit="1" customWidth="1"/>
    <col min="31" max="31" width="5" customWidth="1"/>
    <col min="32" max="32" width="6" bestFit="1" customWidth="1"/>
    <col min="33" max="33" width="6" customWidth="1"/>
    <col min="34" max="34" width="6" bestFit="1" customWidth="1"/>
    <col min="35" max="35" width="4" customWidth="1"/>
    <col min="36" max="38" width="5" customWidth="1"/>
    <col min="39" max="39" width="6" customWidth="1"/>
    <col min="40" max="41" width="5" customWidth="1"/>
    <col min="42" max="42" width="6" customWidth="1"/>
    <col min="43" max="43" width="5" customWidth="1"/>
    <col min="44" max="44" width="6" customWidth="1"/>
    <col min="45" max="45" width="5" bestFit="1" customWidth="1"/>
    <col min="46" max="46" width="6" bestFit="1" customWidth="1"/>
    <col min="47" max="47" width="5" customWidth="1"/>
    <col min="48" max="48" width="6" customWidth="1"/>
    <col min="49" max="49" width="4" customWidth="1"/>
    <col min="50" max="53" width="5" customWidth="1"/>
    <col min="54" max="54" width="6" customWidth="1"/>
    <col min="55" max="55" width="5" customWidth="1"/>
    <col min="56" max="56" width="6" bestFit="1" customWidth="1"/>
    <col min="57" max="57" width="6" customWidth="1"/>
    <col min="58" max="58" width="5" customWidth="1"/>
    <col min="59" max="59" width="5" bestFit="1" customWidth="1"/>
    <col min="60" max="60" width="6" bestFit="1" customWidth="1"/>
    <col min="61" max="61" width="4" customWidth="1"/>
    <col min="62" max="63" width="5" customWidth="1"/>
    <col min="64" max="64" width="6" customWidth="1"/>
    <col min="65" max="65" width="6" bestFit="1" customWidth="1"/>
    <col min="66" max="66" width="5" bestFit="1" customWidth="1"/>
    <col min="67" max="67" width="6" bestFit="1" customWidth="1"/>
    <col min="68" max="68" width="6" customWidth="1"/>
    <col min="69" max="69" width="6" bestFit="1" customWidth="1"/>
    <col min="70" max="70" width="5" customWidth="1"/>
    <col min="71" max="71" width="4" customWidth="1"/>
    <col min="72" max="73" width="5" customWidth="1"/>
    <col min="74" max="74" width="6" bestFit="1" customWidth="1"/>
    <col min="75" max="75" width="5" customWidth="1"/>
    <col min="76" max="76" width="6" bestFit="1" customWidth="1"/>
    <col min="77" max="78" width="5" customWidth="1"/>
    <col min="79" max="79" width="6" customWidth="1"/>
    <col min="80" max="80" width="4" customWidth="1"/>
    <col min="81" max="82" width="5" customWidth="1"/>
    <col min="83" max="83" width="6" bestFit="1" customWidth="1"/>
    <col min="84" max="84" width="5" customWidth="1"/>
    <col min="85" max="85" width="6" customWidth="1"/>
    <col min="86" max="86" width="4" customWidth="1"/>
    <col min="87" max="89" width="5" customWidth="1"/>
    <col min="90" max="90" width="6" bestFit="1" customWidth="1"/>
    <col min="91" max="91" width="5" customWidth="1"/>
    <col min="92" max="92" width="6" bestFit="1" customWidth="1"/>
    <col min="93" max="93" width="4" customWidth="1"/>
    <col min="94" max="94" width="5" customWidth="1"/>
    <col min="95" max="95" width="5" bestFit="1" customWidth="1"/>
    <col min="96" max="96" width="6" customWidth="1"/>
    <col min="97" max="97" width="6" bestFit="1" customWidth="1"/>
    <col min="98" max="98" width="5" bestFit="1" customWidth="1"/>
    <col min="99" max="99" width="5" customWidth="1"/>
    <col min="100" max="100" width="6" bestFit="1" customWidth="1"/>
    <col min="101" max="101" width="2" customWidth="1"/>
    <col min="102" max="102" width="6" bestFit="1" customWidth="1"/>
    <col min="103" max="103" width="4" customWidth="1"/>
    <col min="104" max="104" width="5" customWidth="1"/>
    <col min="105" max="105" width="4" customWidth="1"/>
    <col min="106" max="108" width="5" customWidth="1"/>
    <col min="109" max="109" width="4" customWidth="1"/>
    <col min="110" max="110" width="5" customWidth="1"/>
    <col min="111" max="111" width="6" customWidth="1"/>
    <col min="112" max="112" width="5" bestFit="1" customWidth="1"/>
    <col min="113" max="113" width="4" customWidth="1"/>
    <col min="114" max="114" width="6" customWidth="1"/>
    <col min="115" max="115" width="5" bestFit="1" customWidth="1"/>
    <col min="116" max="116" width="6" bestFit="1" customWidth="1"/>
    <col min="117" max="117" width="5" customWidth="1"/>
    <col min="118" max="118" width="6" customWidth="1"/>
    <col min="119" max="119" width="6" bestFit="1" customWidth="1"/>
    <col min="120" max="121" width="4" customWidth="1"/>
    <col min="122" max="122" width="6" bestFit="1" customWidth="1"/>
    <col min="123" max="123" width="5" bestFit="1" customWidth="1"/>
    <col min="124" max="124" width="6" bestFit="1" customWidth="1"/>
    <col min="125" max="125" width="6" customWidth="1"/>
    <col min="126" max="127" width="5" customWidth="1"/>
    <col min="128" max="128" width="6" bestFit="1" customWidth="1"/>
    <col min="129" max="129" width="2" customWidth="1"/>
    <col min="130" max="131" width="4" customWidth="1"/>
    <col min="132" max="132" width="6" customWidth="1"/>
    <col min="133" max="134" width="5" customWidth="1"/>
    <col min="135" max="135" width="4" customWidth="1"/>
    <col min="136" max="136" width="2" customWidth="1"/>
    <col min="137" max="137" width="6" customWidth="1"/>
    <col min="138" max="139" width="6" bestFit="1" customWidth="1"/>
    <col min="140" max="140" width="6" customWidth="1"/>
    <col min="141" max="142" width="6" bestFit="1" customWidth="1"/>
    <col min="143" max="143" width="4" customWidth="1"/>
    <col min="144" max="144" width="5" bestFit="1" customWidth="1"/>
    <col min="145" max="145" width="6" bestFit="1" customWidth="1"/>
    <col min="146" max="146" width="4" customWidth="1"/>
    <col min="147" max="147" width="5" bestFit="1" customWidth="1"/>
    <col min="148" max="148" width="4" customWidth="1"/>
    <col min="149" max="149" width="5" customWidth="1"/>
    <col min="150" max="152" width="4" customWidth="1"/>
    <col min="153" max="153" width="6" customWidth="1"/>
    <col min="154" max="154" width="6" bestFit="1" customWidth="1"/>
    <col min="155" max="155" width="2" customWidth="1"/>
    <col min="156" max="157" width="6" customWidth="1"/>
    <col min="158" max="160" width="4" customWidth="1"/>
    <col min="161" max="161" width="5" customWidth="1"/>
    <col min="162" max="162" width="4" customWidth="1"/>
    <col min="163" max="163" width="5" customWidth="1"/>
    <col min="164" max="165" width="6" bestFit="1" customWidth="1"/>
    <col min="166" max="166" width="5" customWidth="1"/>
    <col min="167" max="167" width="2" customWidth="1"/>
    <col min="168" max="168" width="6" customWidth="1"/>
    <col min="169" max="169" width="5" customWidth="1"/>
    <col min="170" max="170" width="4" customWidth="1"/>
    <col min="171" max="171" width="5" customWidth="1"/>
    <col min="172" max="172" width="4" customWidth="1"/>
    <col min="173" max="173" width="5" bestFit="1" customWidth="1"/>
    <col min="174" max="174" width="5" customWidth="1"/>
    <col min="175" max="176" width="6" customWidth="1"/>
    <col min="177" max="177" width="5" customWidth="1"/>
    <col min="178" max="178" width="6" customWidth="1"/>
    <col min="179" max="179" width="6" bestFit="1" customWidth="1"/>
    <col min="180" max="180" width="3" customWidth="1"/>
    <col min="181" max="182" width="6" customWidth="1"/>
    <col min="183" max="184" width="7" customWidth="1"/>
    <col min="185" max="185" width="7" bestFit="1" customWidth="1"/>
    <col min="186" max="187" width="7" customWidth="1"/>
    <col min="188" max="189" width="5" customWidth="1"/>
    <col min="190" max="190" width="7" customWidth="1"/>
    <col min="191" max="191" width="6" customWidth="1"/>
    <col min="192" max="193" width="7" customWidth="1"/>
    <col min="194" max="194" width="5" customWidth="1"/>
    <col min="195" max="197" width="7" customWidth="1"/>
    <col min="198" max="198" width="7" bestFit="1" customWidth="1"/>
    <col min="199" max="199" width="6" customWidth="1"/>
    <col min="200" max="200" width="7" customWidth="1"/>
    <col min="201" max="201" width="7" bestFit="1" customWidth="1"/>
    <col min="202" max="204" width="7" customWidth="1"/>
    <col min="205" max="205" width="7" bestFit="1" customWidth="1"/>
    <col min="206" max="206" width="7" customWidth="1"/>
    <col min="207" max="207" width="6" customWidth="1"/>
    <col min="208" max="209" width="7" customWidth="1"/>
    <col min="210" max="210" width="6" customWidth="1"/>
    <col min="211" max="211" width="7" customWidth="1"/>
    <col min="212" max="212" width="7" bestFit="1" customWidth="1"/>
    <col min="213" max="213" width="7" customWidth="1"/>
    <col min="214" max="216" width="6" customWidth="1"/>
    <col min="217" max="221" width="7" customWidth="1"/>
    <col min="222" max="222" width="7" bestFit="1" customWidth="1"/>
    <col min="223" max="223" width="6" customWidth="1"/>
    <col min="224" max="225" width="7" customWidth="1"/>
    <col min="226" max="226" width="7" bestFit="1" customWidth="1"/>
    <col min="227" max="232" width="7" customWidth="1"/>
    <col min="233" max="234" width="5" customWidth="1"/>
    <col min="235" max="236" width="6" customWidth="1"/>
    <col min="237" max="240" width="7" customWidth="1"/>
    <col min="241" max="242" width="7" bestFit="1" customWidth="1"/>
    <col min="243" max="243" width="6" customWidth="1"/>
    <col min="244" max="244" width="7" bestFit="1" customWidth="1"/>
    <col min="245" max="245" width="6" customWidth="1"/>
    <col min="246" max="246" width="7" bestFit="1" customWidth="1"/>
    <col min="247" max="250" width="7" customWidth="1"/>
    <col min="251" max="251" width="6" customWidth="1"/>
    <col min="252" max="252" width="6" bestFit="1" customWidth="1"/>
    <col min="253" max="253" width="7" bestFit="1" customWidth="1"/>
    <col min="254" max="255" width="6" customWidth="1"/>
    <col min="256" max="256" width="4" customWidth="1"/>
    <col min="257" max="259" width="8" bestFit="1" customWidth="1"/>
    <col min="260" max="261" width="7" bestFit="1" customWidth="1"/>
    <col min="262" max="262" width="14.42578125" bestFit="1" customWidth="1"/>
    <col min="263" max="263" width="9.7109375" bestFit="1" customWidth="1"/>
    <col min="264" max="264" width="5" customWidth="1"/>
    <col min="265" max="265" width="6" bestFit="1" customWidth="1"/>
    <col min="266" max="266" width="6" customWidth="1"/>
    <col min="267" max="267" width="5" customWidth="1"/>
    <col min="268" max="268" width="6" bestFit="1" customWidth="1"/>
    <col min="269" max="269" width="6" customWidth="1"/>
    <col min="270" max="270" width="6" bestFit="1" customWidth="1"/>
    <col min="271" max="271" width="6" customWidth="1"/>
    <col min="272" max="272" width="5" customWidth="1"/>
    <col min="273" max="273" width="6" customWidth="1"/>
    <col min="274" max="274" width="6" bestFit="1" customWidth="1"/>
    <col min="275" max="275" width="5" customWidth="1"/>
    <col min="276" max="276" width="6" bestFit="1" customWidth="1"/>
    <col min="277" max="277" width="5" customWidth="1"/>
    <col min="278" max="278" width="6" customWidth="1"/>
    <col min="279" max="279" width="6" bestFit="1" customWidth="1"/>
    <col min="280" max="280" width="6" customWidth="1"/>
    <col min="281" max="281" width="5" customWidth="1"/>
    <col min="282" max="282" width="6" customWidth="1"/>
    <col min="283" max="283" width="5" customWidth="1"/>
    <col min="284" max="284" width="6" customWidth="1"/>
    <col min="285" max="285" width="5" customWidth="1"/>
    <col min="286" max="288" width="6" customWidth="1"/>
    <col min="289" max="289" width="6" bestFit="1" customWidth="1"/>
    <col min="290" max="290" width="6" customWidth="1"/>
    <col min="291" max="291" width="5" customWidth="1"/>
    <col min="292" max="294" width="6" customWidth="1"/>
    <col min="295" max="295" width="4" customWidth="1"/>
    <col min="296" max="296" width="6" customWidth="1"/>
    <col min="297" max="297" width="5" customWidth="1"/>
    <col min="298" max="301" width="6" customWidth="1"/>
    <col min="302" max="302" width="6" bestFit="1" customWidth="1"/>
    <col min="303" max="303" width="5" customWidth="1"/>
    <col min="304" max="304" width="6" bestFit="1" customWidth="1"/>
    <col min="305" max="305" width="6" customWidth="1"/>
    <col min="306" max="306" width="6" bestFit="1" customWidth="1"/>
    <col min="307" max="307" width="6" customWidth="1"/>
    <col min="308" max="308" width="6" bestFit="1" customWidth="1"/>
    <col min="309" max="309" width="5" customWidth="1"/>
    <col min="310" max="310" width="6" customWidth="1"/>
    <col min="311" max="311" width="5" customWidth="1"/>
    <col min="312" max="312" width="6" customWidth="1"/>
    <col min="313" max="313" width="5" customWidth="1"/>
    <col min="314" max="314" width="6" customWidth="1"/>
    <col min="315" max="315" width="5" customWidth="1"/>
    <col min="316" max="317" width="6" customWidth="1"/>
    <col min="318" max="318" width="5" customWidth="1"/>
    <col min="319" max="319" width="6" bestFit="1" customWidth="1"/>
    <col min="320" max="320" width="5" customWidth="1"/>
    <col min="321" max="321" width="6" bestFit="1" customWidth="1"/>
    <col min="322" max="322" width="5" customWidth="1"/>
    <col min="323" max="323" width="6" bestFit="1" customWidth="1"/>
    <col min="324" max="325" width="6" customWidth="1"/>
    <col min="326" max="326" width="4" customWidth="1"/>
    <col min="327" max="327" width="6" customWidth="1"/>
    <col min="328" max="328" width="5" customWidth="1"/>
    <col min="329" max="329" width="6" bestFit="1" customWidth="1"/>
    <col min="330" max="330" width="6" customWidth="1"/>
    <col min="331" max="331" width="6" bestFit="1" customWidth="1"/>
    <col min="332" max="332" width="5" customWidth="1"/>
    <col min="333" max="333" width="6" customWidth="1"/>
    <col min="334" max="334" width="5" customWidth="1"/>
    <col min="335" max="335" width="6" customWidth="1"/>
    <col min="336" max="337" width="5" customWidth="1"/>
    <col min="338" max="339" width="6" customWidth="1"/>
    <col min="340" max="340" width="6" bestFit="1" customWidth="1"/>
    <col min="341" max="341" width="5" bestFit="1" customWidth="1"/>
    <col min="342" max="342" width="6" customWidth="1"/>
    <col min="343" max="343" width="6" bestFit="1" customWidth="1"/>
    <col min="344" max="344" width="6" customWidth="1"/>
    <col min="345" max="345" width="5" customWidth="1"/>
    <col min="346" max="346" width="4" customWidth="1"/>
    <col min="347" max="347" width="6" bestFit="1" customWidth="1"/>
    <col min="348" max="348" width="5" customWidth="1"/>
    <col min="349" max="349" width="6" customWidth="1"/>
    <col min="350" max="350" width="6" bestFit="1" customWidth="1"/>
    <col min="351" max="351" width="5" customWidth="1"/>
    <col min="352" max="352" width="6" customWidth="1"/>
    <col min="353" max="353" width="6" bestFit="1" customWidth="1"/>
    <col min="354" max="354" width="5" customWidth="1"/>
    <col min="355" max="355" width="6" bestFit="1" customWidth="1"/>
    <col min="356" max="356" width="6" customWidth="1"/>
    <col min="357" max="357" width="5" customWidth="1"/>
    <col min="358" max="358" width="6" customWidth="1"/>
    <col min="359" max="359" width="5" customWidth="1"/>
    <col min="360" max="360" width="6" bestFit="1" customWidth="1"/>
    <col min="361" max="361" width="5" customWidth="1"/>
    <col min="362" max="362" width="5" bestFit="1" customWidth="1"/>
    <col min="363" max="363" width="6" customWidth="1"/>
    <col min="364" max="364" width="4" customWidth="1"/>
    <col min="365" max="365" width="6" customWidth="1"/>
    <col min="366" max="366" width="6" bestFit="1" customWidth="1"/>
    <col min="367" max="367" width="5" customWidth="1"/>
    <col min="368" max="368" width="6" customWidth="1"/>
    <col min="369" max="369" width="5" customWidth="1"/>
    <col min="370" max="371" width="6" customWidth="1"/>
    <col min="372" max="372" width="6" bestFit="1" customWidth="1"/>
    <col min="373" max="373" width="6" customWidth="1"/>
    <col min="374" max="374" width="5" customWidth="1"/>
    <col min="375" max="375" width="6" bestFit="1" customWidth="1"/>
    <col min="376" max="376" width="6" customWidth="1"/>
    <col min="377" max="377" width="5" customWidth="1"/>
    <col min="378" max="378" width="6" bestFit="1" customWidth="1"/>
    <col min="379" max="379" width="5" customWidth="1"/>
    <col min="380" max="380" width="6" customWidth="1"/>
    <col min="381" max="381" width="6" bestFit="1" customWidth="1"/>
    <col min="382" max="383" width="5" customWidth="1"/>
    <col min="384" max="384" width="6" bestFit="1" customWidth="1"/>
    <col min="385" max="385" width="4" customWidth="1"/>
    <col min="386" max="389" width="6" customWidth="1"/>
    <col min="390" max="390" width="6" bestFit="1" customWidth="1"/>
    <col min="391" max="391" width="5" customWidth="1"/>
    <col min="392" max="393" width="6" customWidth="1"/>
    <col min="394" max="394" width="6" bestFit="1" customWidth="1"/>
    <col min="395" max="396" width="5" customWidth="1"/>
    <col min="397" max="397" width="6" bestFit="1" customWidth="1"/>
    <col min="398" max="398" width="5" customWidth="1"/>
    <col min="399" max="401" width="6" customWidth="1"/>
    <col min="402" max="402" width="6" bestFit="1" customWidth="1"/>
    <col min="403" max="403" width="4" customWidth="1"/>
    <col min="404" max="404" width="6" bestFit="1" customWidth="1"/>
    <col min="405" max="405" width="5" customWidth="1"/>
    <col min="406" max="408" width="6" customWidth="1"/>
    <col min="409" max="411" width="5" customWidth="1"/>
    <col min="412" max="412" width="7" bestFit="1" customWidth="1"/>
    <col min="413" max="413" width="5" customWidth="1"/>
    <col min="414" max="414" width="6" customWidth="1"/>
    <col min="415" max="415" width="5" customWidth="1"/>
    <col min="416" max="416" width="6" customWidth="1"/>
    <col min="417" max="417" width="4" customWidth="1"/>
    <col min="418" max="418" width="5" customWidth="1"/>
    <col min="419" max="419" width="5" bestFit="1" customWidth="1"/>
    <col min="420" max="420" width="6" customWidth="1"/>
    <col min="421" max="421" width="5" customWidth="1"/>
    <col min="422" max="422" width="6" bestFit="1" customWidth="1"/>
    <col min="423" max="423" width="4" customWidth="1"/>
    <col min="424" max="424" width="6" bestFit="1" customWidth="1"/>
    <col min="425" max="425" width="6" customWidth="1"/>
    <col min="426" max="426" width="5" customWidth="1"/>
    <col min="427" max="427" width="6" bestFit="1" customWidth="1"/>
    <col min="428" max="428" width="5" customWidth="1"/>
    <col min="429" max="432" width="6" customWidth="1"/>
    <col min="433" max="433" width="4" customWidth="1"/>
    <col min="434" max="435" width="6" customWidth="1"/>
    <col min="436" max="439" width="5" customWidth="1"/>
    <col min="440" max="440" width="6" customWidth="1"/>
    <col min="441" max="441" width="6" bestFit="1" customWidth="1"/>
    <col min="442" max="442" width="6" customWidth="1"/>
    <col min="443" max="443" width="2" customWidth="1"/>
    <col min="444" max="444" width="6" bestFit="1" customWidth="1"/>
    <col min="445" max="445" width="6" customWidth="1"/>
    <col min="446" max="448" width="5" customWidth="1"/>
    <col min="449" max="449" width="6" bestFit="1" customWidth="1"/>
    <col min="450" max="450" width="5" customWidth="1"/>
    <col min="451" max="451" width="4" customWidth="1"/>
    <col min="452" max="452" width="6" customWidth="1"/>
    <col min="453" max="454" width="5" customWidth="1"/>
    <col min="455" max="455" width="4" customWidth="1"/>
    <col min="456" max="456" width="6" customWidth="1"/>
    <col min="457" max="457" width="6" bestFit="1" customWidth="1"/>
    <col min="458" max="458" width="6" customWidth="1"/>
    <col min="459" max="459" width="7" bestFit="1" customWidth="1"/>
    <col min="460" max="460" width="5" bestFit="1" customWidth="1"/>
    <col min="461" max="461" width="6" customWidth="1"/>
    <col min="462" max="462" width="5" customWidth="1"/>
    <col min="463" max="463" width="4" customWidth="1"/>
    <col min="464" max="464" width="6" customWidth="1"/>
    <col min="465" max="466" width="6" bestFit="1" customWidth="1"/>
    <col min="467" max="469" width="5" customWidth="1"/>
    <col min="470" max="470" width="6" bestFit="1" customWidth="1"/>
    <col min="471" max="471" width="4" customWidth="1"/>
    <col min="472" max="473" width="5" customWidth="1"/>
    <col min="474" max="474" width="6" bestFit="1" customWidth="1"/>
    <col min="475" max="475" width="5" customWidth="1"/>
    <col min="476" max="476" width="6" bestFit="1" customWidth="1"/>
    <col min="477" max="477" width="4" customWidth="1"/>
    <col min="478" max="478" width="5" customWidth="1"/>
    <col min="479" max="479" width="6" bestFit="1" customWidth="1"/>
    <col min="480" max="480" width="6" customWidth="1"/>
    <col min="481" max="481" width="5" customWidth="1"/>
    <col min="482" max="482" width="5" bestFit="1" customWidth="1"/>
    <col min="483" max="483" width="4" customWidth="1"/>
    <col min="484" max="484" width="6" customWidth="1"/>
    <col min="485" max="488" width="5" customWidth="1"/>
    <col min="489" max="489" width="4" customWidth="1"/>
    <col min="490" max="490" width="5" customWidth="1"/>
    <col min="491" max="491" width="6" customWidth="1"/>
    <col min="492" max="492" width="5" customWidth="1"/>
    <col min="493" max="493" width="6" bestFit="1" customWidth="1"/>
    <col min="494" max="494" width="4" customWidth="1"/>
    <col min="495" max="495" width="6" bestFit="1" customWidth="1"/>
    <col min="496" max="496" width="6" customWidth="1"/>
    <col min="497" max="499" width="5" customWidth="1"/>
    <col min="500" max="500" width="6" bestFit="1" customWidth="1"/>
    <col min="501" max="501" width="5" customWidth="1"/>
    <col min="502" max="502" width="6" bestFit="1" customWidth="1"/>
    <col min="503" max="503" width="5" customWidth="1"/>
    <col min="504" max="504" width="6" bestFit="1" customWidth="1"/>
    <col min="505" max="506" width="5" customWidth="1"/>
    <col min="507" max="507" width="5" bestFit="1" customWidth="1"/>
    <col min="508" max="508" width="5" customWidth="1"/>
    <col min="509" max="509" width="2" customWidth="1"/>
    <col min="510" max="510" width="6" bestFit="1" customWidth="1"/>
    <col min="511" max="512" width="5" customWidth="1"/>
    <col min="513" max="513" width="6" customWidth="1"/>
    <col min="514" max="514" width="4" customWidth="1"/>
    <col min="515" max="516" width="5" customWidth="1"/>
    <col min="517" max="517" width="4" customWidth="1"/>
    <col min="518" max="518" width="5" customWidth="1"/>
    <col min="519" max="519" width="6" bestFit="1" customWidth="1"/>
    <col min="520" max="521" width="5" customWidth="1"/>
    <col min="522" max="522" width="8" bestFit="1" customWidth="1"/>
    <col min="523" max="524" width="6" bestFit="1" customWidth="1"/>
    <col min="525" max="525" width="6" customWidth="1"/>
    <col min="526" max="526" width="4" customWidth="1"/>
    <col min="527" max="527" width="5" customWidth="1"/>
    <col min="528" max="528" width="4" customWidth="1"/>
    <col min="529" max="529" width="6" customWidth="1"/>
    <col min="530" max="530" width="6" bestFit="1" customWidth="1"/>
    <col min="531" max="531" width="6" customWidth="1"/>
    <col min="532" max="533" width="5" customWidth="1"/>
    <col min="534" max="534" width="5" bestFit="1" customWidth="1"/>
    <col min="535" max="535" width="6" bestFit="1" customWidth="1"/>
    <col min="536" max="536" width="6" customWidth="1"/>
    <col min="537" max="537" width="6" bestFit="1" customWidth="1"/>
    <col min="538" max="538" width="4" customWidth="1"/>
    <col min="539" max="539" width="6" customWidth="1"/>
    <col min="540" max="541" width="5" customWidth="1"/>
    <col min="542" max="542" width="4" customWidth="1"/>
    <col min="543" max="543" width="5" bestFit="1" customWidth="1"/>
    <col min="544" max="544" width="6" bestFit="1" customWidth="1"/>
    <col min="545" max="545" width="2" customWidth="1"/>
    <col min="546" max="546" width="5" bestFit="1" customWidth="1"/>
    <col min="547" max="547" width="5" customWidth="1"/>
    <col min="548" max="548" width="6" customWidth="1"/>
    <col min="549" max="549" width="5" bestFit="1" customWidth="1"/>
    <col min="550" max="550" width="6" customWidth="1"/>
    <col min="551" max="551" width="8" bestFit="1" customWidth="1"/>
    <col min="552" max="552" width="5" bestFit="1" customWidth="1"/>
    <col min="553" max="553" width="4" customWidth="1"/>
    <col min="554" max="554" width="5" customWidth="1"/>
    <col min="555" max="555" width="5" bestFit="1" customWidth="1"/>
    <col min="556" max="556" width="4" customWidth="1"/>
    <col min="557" max="557" width="5" customWidth="1"/>
    <col min="558" max="558" width="6" customWidth="1"/>
    <col min="559" max="559" width="5" customWidth="1"/>
    <col min="560" max="560" width="6" bestFit="1" customWidth="1"/>
    <col min="561" max="561" width="4" customWidth="1"/>
    <col min="562" max="562" width="6" customWidth="1"/>
    <col min="563" max="563" width="5" customWidth="1"/>
    <col min="564" max="564" width="4" customWidth="1"/>
    <col min="565" max="565" width="5" bestFit="1" customWidth="1"/>
    <col min="566" max="566" width="4" customWidth="1"/>
    <col min="567" max="567" width="5" customWidth="1"/>
    <col min="568" max="568" width="6" customWidth="1"/>
    <col min="569" max="569" width="4" customWidth="1"/>
    <col min="570" max="570" width="6" bestFit="1" customWidth="1"/>
    <col min="571" max="572" width="5" bestFit="1" customWidth="1"/>
    <col min="573" max="573" width="2" customWidth="1"/>
    <col min="574" max="574" width="5" customWidth="1"/>
    <col min="575" max="575" width="6" bestFit="1" customWidth="1"/>
    <col min="576" max="576" width="6" customWidth="1"/>
    <col min="577" max="579" width="5" customWidth="1"/>
    <col min="580" max="581" width="6" customWidth="1"/>
    <col min="582" max="582" width="5" customWidth="1"/>
    <col min="583" max="583" width="2" customWidth="1"/>
    <col min="584" max="584" width="6" bestFit="1" customWidth="1"/>
    <col min="585" max="586" width="5" bestFit="1" customWidth="1"/>
    <col min="587" max="587" width="6" customWidth="1"/>
    <col min="588" max="588" width="4" customWidth="1"/>
    <col min="589" max="589" width="6" customWidth="1"/>
    <col min="590" max="590" width="6" bestFit="1" customWidth="1"/>
    <col min="591" max="591" width="4" customWidth="1"/>
    <col min="592" max="592" width="6" bestFit="1" customWidth="1"/>
    <col min="593" max="593" width="2" customWidth="1"/>
    <col min="594" max="594" width="5" customWidth="1"/>
    <col min="595" max="596" width="4" customWidth="1"/>
    <col min="597" max="597" width="4" bestFit="1" customWidth="1"/>
    <col min="598" max="598" width="2" customWidth="1"/>
    <col min="599" max="600" width="4" customWidth="1"/>
    <col min="601" max="601" width="6" bestFit="1" customWidth="1"/>
    <col min="602" max="602" width="5" customWidth="1"/>
    <col min="603" max="603" width="4" bestFit="1" customWidth="1"/>
    <col min="604" max="604" width="4" customWidth="1"/>
    <col min="605" max="605" width="5" customWidth="1"/>
    <col min="606" max="607" width="6" customWidth="1"/>
    <col min="608" max="608" width="4" customWidth="1"/>
    <col min="609" max="610" width="5" customWidth="1"/>
    <col min="611" max="611" width="6" customWidth="1"/>
    <col min="612" max="612" width="4" customWidth="1"/>
    <col min="613" max="613" width="6" customWidth="1"/>
    <col min="614" max="614" width="4" bestFit="1" customWidth="1"/>
    <col min="615" max="615" width="6" customWidth="1"/>
    <col min="616" max="616" width="3" customWidth="1"/>
    <col min="617" max="617" width="6" customWidth="1"/>
    <col min="618" max="618" width="6" bestFit="1" customWidth="1"/>
    <col min="619" max="619" width="5" customWidth="1"/>
    <col min="620" max="621" width="7" bestFit="1" customWidth="1"/>
    <col min="622" max="622" width="6" customWidth="1"/>
    <col min="623" max="623" width="7" customWidth="1"/>
    <col min="624" max="624" width="7" bestFit="1" customWidth="1"/>
    <col min="625" max="626" width="7" customWidth="1"/>
    <col min="627" max="627" width="5" customWidth="1"/>
    <col min="628" max="628" width="6" customWidth="1"/>
    <col min="629" max="629" width="3" customWidth="1"/>
    <col min="630" max="631" width="6" customWidth="1"/>
    <col min="632" max="632" width="7" bestFit="1" customWidth="1"/>
    <col min="633" max="633" width="6" bestFit="1" customWidth="1"/>
    <col min="634" max="634" width="6" customWidth="1"/>
    <col min="635" max="635" width="3" customWidth="1"/>
    <col min="636" max="636" width="6" bestFit="1" customWidth="1"/>
    <col min="637" max="637" width="7" bestFit="1" customWidth="1"/>
    <col min="638" max="638" width="6" customWidth="1"/>
    <col min="639" max="640" width="7" customWidth="1"/>
    <col min="641" max="641" width="6" customWidth="1"/>
    <col min="642" max="642" width="7" bestFit="1" customWidth="1"/>
    <col min="643" max="643" width="5" customWidth="1"/>
    <col min="644" max="645" width="7" customWidth="1"/>
    <col min="646" max="646" width="5" customWidth="1"/>
    <col min="647" max="647" width="3" customWidth="1"/>
    <col min="648" max="648" width="6" customWidth="1"/>
    <col min="649" max="650" width="5" customWidth="1"/>
    <col min="651" max="651" width="3" customWidth="1"/>
    <col min="652" max="652" width="7" customWidth="1"/>
    <col min="653" max="653" width="6" customWidth="1"/>
    <col min="654" max="655" width="7" customWidth="1"/>
    <col min="656" max="657" width="6" customWidth="1"/>
    <col min="658" max="661" width="7" customWidth="1"/>
    <col min="662" max="663" width="8" customWidth="1"/>
    <col min="664" max="664" width="7" customWidth="1"/>
    <col min="665" max="666" width="8" customWidth="1"/>
    <col min="667" max="667" width="7" customWidth="1"/>
    <col min="668" max="668" width="8" customWidth="1"/>
    <col min="669" max="669" width="6" customWidth="1"/>
    <col min="670" max="671" width="8" customWidth="1"/>
    <col min="672" max="673" width="7" customWidth="1"/>
    <col min="674" max="675" width="8" bestFit="1" customWidth="1"/>
    <col min="676" max="677" width="8" customWidth="1"/>
    <col min="678" max="680" width="8" bestFit="1" customWidth="1"/>
    <col min="681" max="681" width="8" customWidth="1"/>
    <col min="682" max="682" width="7" customWidth="1"/>
    <col min="683" max="689" width="8" bestFit="1" customWidth="1"/>
    <col min="690" max="690" width="7" bestFit="1" customWidth="1"/>
    <col min="691" max="691" width="7" customWidth="1"/>
    <col min="692" max="693" width="8" bestFit="1" customWidth="1"/>
    <col min="694" max="694" width="7" bestFit="1" customWidth="1"/>
    <col min="695" max="695" width="12.7109375" bestFit="1" customWidth="1"/>
    <col min="696" max="696" width="7.28515625" bestFit="1" customWidth="1"/>
    <col min="697" max="697" width="6" bestFit="1" customWidth="1"/>
    <col min="698" max="698" width="5" customWidth="1"/>
    <col min="699" max="701" width="7" bestFit="1" customWidth="1"/>
    <col min="702" max="702" width="6" bestFit="1" customWidth="1"/>
    <col min="703" max="703" width="3" customWidth="1"/>
    <col min="704" max="704" width="6" customWidth="1"/>
    <col min="705" max="705" width="3" customWidth="1"/>
    <col min="706" max="706" width="10" customWidth="1"/>
    <col min="707" max="707" width="8" customWidth="1"/>
    <col min="708" max="709" width="5" customWidth="1"/>
    <col min="710" max="711" width="6" customWidth="1"/>
    <col min="712" max="712" width="5" customWidth="1"/>
    <col min="713" max="715" width="6" customWidth="1"/>
    <col min="716" max="716" width="5" customWidth="1"/>
    <col min="717" max="717" width="6" customWidth="1"/>
    <col min="718" max="719" width="3" customWidth="1"/>
    <col min="720" max="720" width="4" customWidth="1"/>
    <col min="721" max="721" width="10.7109375" customWidth="1"/>
    <col min="722" max="722" width="12.28515625" bestFit="1" customWidth="1"/>
  </cols>
  <sheetData>
    <row r="1" spans="1:21" ht="15.75" x14ac:dyDescent="0.25">
      <c r="A1" s="359" t="s">
        <v>1167</v>
      </c>
      <c r="B1" s="358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8"/>
      <c r="N1" s="405"/>
      <c r="O1" s="405"/>
      <c r="P1" s="405"/>
      <c r="Q1" s="405"/>
      <c r="R1" s="405"/>
      <c r="S1" s="405"/>
    </row>
    <row r="2" spans="1:21" x14ac:dyDescent="0.25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21" x14ac:dyDescent="0.25">
      <c r="B3" s="128" t="s">
        <v>1168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21" x14ac:dyDescent="0.25">
      <c r="B4" s="128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21" ht="15.75" thickBot="1" x14ac:dyDescent="0.3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21" x14ac:dyDescent="0.25">
      <c r="B6" s="1124" t="s">
        <v>1126</v>
      </c>
      <c r="C6" s="1727" t="s">
        <v>1127</v>
      </c>
      <c r="D6" s="1727" t="s">
        <v>1128</v>
      </c>
      <c r="E6" s="1727" t="s">
        <v>319</v>
      </c>
      <c r="F6" s="1861" t="s">
        <v>1129</v>
      </c>
      <c r="G6" s="1863" t="s">
        <v>1074</v>
      </c>
      <c r="H6" s="45"/>
      <c r="I6" s="45"/>
      <c r="J6" s="45"/>
      <c r="K6" s="45"/>
      <c r="L6" s="45"/>
      <c r="N6" s="408" t="s">
        <v>1056</v>
      </c>
      <c r="O6" s="408" t="s">
        <v>1057</v>
      </c>
      <c r="P6" s="408"/>
      <c r="Q6" s="408"/>
      <c r="R6" s="408"/>
      <c r="S6" s="408"/>
    </row>
    <row r="7" spans="1:21" x14ac:dyDescent="0.25">
      <c r="B7" s="1125" t="s">
        <v>1130</v>
      </c>
      <c r="C7" s="1860"/>
      <c r="D7" s="1860"/>
      <c r="E7" s="1860"/>
      <c r="F7" s="1862"/>
      <c r="G7" s="1864"/>
      <c r="H7" s="45"/>
      <c r="I7" s="45"/>
      <c r="J7" s="45"/>
      <c r="K7" s="45"/>
      <c r="L7" s="45"/>
      <c r="N7" s="408" t="s">
        <v>1061</v>
      </c>
      <c r="O7" s="408" t="s">
        <v>306</v>
      </c>
      <c r="P7" s="408"/>
      <c r="Q7" s="408"/>
      <c r="R7" s="408"/>
      <c r="S7" s="408"/>
    </row>
    <row r="8" spans="1:21" x14ac:dyDescent="0.25">
      <c r="B8" s="445"/>
      <c r="C8" s="161"/>
      <c r="D8" s="161"/>
      <c r="E8" s="161"/>
      <c r="F8" s="161"/>
      <c r="G8" s="446"/>
      <c r="H8" s="45"/>
      <c r="I8" s="45"/>
      <c r="J8" s="45"/>
      <c r="K8" s="45"/>
      <c r="L8" s="45"/>
      <c r="N8" s="408"/>
      <c r="O8" s="408"/>
      <c r="P8" s="408"/>
      <c r="Q8" s="408"/>
      <c r="R8" s="408"/>
      <c r="S8" s="408"/>
    </row>
    <row r="9" spans="1:21" x14ac:dyDescent="0.25">
      <c r="B9" s="392" t="s">
        <v>1169</v>
      </c>
      <c r="C9" s="447">
        <v>5376.8919999999998</v>
      </c>
      <c r="D9" s="448">
        <v>7497.1000000000031</v>
      </c>
      <c r="E9" s="448">
        <v>285.31700000000001</v>
      </c>
      <c r="F9" s="448">
        <v>538.99</v>
      </c>
      <c r="G9" s="449">
        <f>SUM(C9:F9)</f>
        <v>13698.299000000001</v>
      </c>
      <c r="H9" s="45"/>
      <c r="I9" s="45"/>
      <c r="J9" s="45"/>
      <c r="K9" s="45"/>
      <c r="L9" s="45"/>
      <c r="N9" s="408" t="s">
        <v>2137</v>
      </c>
      <c r="O9" s="408" t="s">
        <v>312</v>
      </c>
      <c r="P9" s="408"/>
      <c r="Q9" s="408"/>
      <c r="R9" s="408"/>
      <c r="S9" s="408"/>
    </row>
    <row r="10" spans="1:21" x14ac:dyDescent="0.25">
      <c r="B10" s="157"/>
      <c r="C10" s="450"/>
      <c r="D10" s="450"/>
      <c r="E10" s="450"/>
      <c r="F10" s="161"/>
      <c r="G10" s="451">
        <f>+G9/G13</f>
        <v>0.91462289778619155</v>
      </c>
      <c r="H10" s="45"/>
      <c r="I10" s="45"/>
      <c r="J10" s="45"/>
      <c r="K10" s="45"/>
      <c r="L10" s="45"/>
      <c r="N10" s="408" t="s">
        <v>327</v>
      </c>
      <c r="O10" s="408" t="s">
        <v>317</v>
      </c>
      <c r="P10" s="408" t="s">
        <v>318</v>
      </c>
      <c r="Q10" s="408" t="s">
        <v>319</v>
      </c>
      <c r="R10" s="408" t="s">
        <v>320</v>
      </c>
      <c r="S10" s="408" t="s">
        <v>302</v>
      </c>
    </row>
    <row r="11" spans="1:21" x14ac:dyDescent="0.25">
      <c r="B11" s="392" t="s">
        <v>1133</v>
      </c>
      <c r="C11" s="448">
        <v>116.39599999999997</v>
      </c>
      <c r="D11" s="448">
        <v>1162.2961000000007</v>
      </c>
      <c r="E11" s="448"/>
      <c r="F11" s="452"/>
      <c r="G11" s="453">
        <f>SUM(C11:F11)</f>
        <v>1278.6921000000007</v>
      </c>
      <c r="H11" s="45"/>
      <c r="I11" s="45"/>
      <c r="J11" s="45"/>
      <c r="K11" s="45"/>
      <c r="L11" s="45"/>
      <c r="N11" s="408" t="s">
        <v>1059</v>
      </c>
      <c r="O11" s="408">
        <v>5376.8919999999998</v>
      </c>
      <c r="P11" s="408">
        <v>7497.1000000000031</v>
      </c>
      <c r="Q11" s="408">
        <v>285.31700000000001</v>
      </c>
      <c r="R11" s="408">
        <v>538.99</v>
      </c>
      <c r="S11" s="408">
        <v>13698.299000000001</v>
      </c>
    </row>
    <row r="12" spans="1:21" ht="15.75" thickBot="1" x14ac:dyDescent="0.3">
      <c r="B12" s="454"/>
      <c r="C12" s="455"/>
      <c r="D12" s="455"/>
      <c r="E12" s="455"/>
      <c r="F12" s="456"/>
      <c r="G12" s="457">
        <f>+G11/G13</f>
        <v>8.5377102213808523E-2</v>
      </c>
      <c r="H12" s="45"/>
      <c r="I12" s="45"/>
      <c r="J12" s="45"/>
      <c r="K12" s="45"/>
      <c r="L12" s="45"/>
      <c r="N12" s="408" t="s">
        <v>1111</v>
      </c>
      <c r="O12" s="408">
        <v>116.39599999999997</v>
      </c>
      <c r="P12" s="408">
        <v>1162.2961000000007</v>
      </c>
      <c r="Q12" s="408"/>
      <c r="R12" s="408"/>
      <c r="S12" s="408">
        <v>1278.6921000000007</v>
      </c>
    </row>
    <row r="13" spans="1:21" ht="15.75" thickTop="1" x14ac:dyDescent="0.25">
      <c r="B13" s="399" t="s">
        <v>1134</v>
      </c>
      <c r="C13" s="458">
        <f>SUM(C9:C11)</f>
        <v>5493.2879999999996</v>
      </c>
      <c r="D13" s="458">
        <f t="shared" ref="D13:F13" si="0">SUM(D9:D11)</f>
        <v>8659.3961000000036</v>
      </c>
      <c r="E13" s="459">
        <f t="shared" si="0"/>
        <v>285.31700000000001</v>
      </c>
      <c r="F13" s="459">
        <f t="shared" si="0"/>
        <v>538.99</v>
      </c>
      <c r="G13" s="460">
        <f>+G9+G11</f>
        <v>14976.991100000001</v>
      </c>
      <c r="H13" s="45"/>
      <c r="I13" s="45"/>
      <c r="J13" s="45"/>
      <c r="K13" s="45"/>
      <c r="L13" s="45"/>
      <c r="N13" s="408" t="s">
        <v>302</v>
      </c>
      <c r="O13" s="408">
        <v>5493.2879999999996</v>
      </c>
      <c r="P13" s="408">
        <v>8659.3961000000036</v>
      </c>
      <c r="Q13" s="408">
        <v>285.31700000000001</v>
      </c>
      <c r="R13" s="408">
        <v>538.99</v>
      </c>
      <c r="S13" s="408">
        <v>14976.991100000001</v>
      </c>
    </row>
    <row r="14" spans="1:21" ht="15.75" thickBot="1" x14ac:dyDescent="0.3">
      <c r="B14" s="172"/>
      <c r="C14" s="514">
        <f>+C13/$G$13</f>
        <v>0.36678181640903823</v>
      </c>
      <c r="D14" s="514">
        <f t="shared" ref="D14:F14" si="1">+D13/$G$13</f>
        <v>0.5781799589905614</v>
      </c>
      <c r="E14" s="514">
        <f t="shared" si="1"/>
        <v>1.9050355181155179E-2</v>
      </c>
      <c r="F14" s="514">
        <f t="shared" si="1"/>
        <v>3.5987869419245366E-2</v>
      </c>
      <c r="G14" s="462"/>
      <c r="H14" s="45"/>
      <c r="I14" s="45"/>
      <c r="J14" s="45"/>
      <c r="K14" s="45"/>
      <c r="L14" s="45"/>
      <c r="N14" s="408"/>
      <c r="O14" s="408"/>
      <c r="P14" s="408"/>
      <c r="Q14" s="408"/>
      <c r="R14" s="408"/>
      <c r="S14" s="408"/>
    </row>
    <row r="15" spans="1:21" x14ac:dyDescent="0.25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N15" s="408"/>
      <c r="O15" s="408"/>
      <c r="P15" s="408"/>
      <c r="Q15" s="408"/>
      <c r="U15" s="1378"/>
    </row>
    <row r="16" spans="1:21" x14ac:dyDescent="0.25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N16" s="408"/>
      <c r="O16" s="408"/>
      <c r="P16" s="408"/>
      <c r="Q16" s="408"/>
      <c r="S16" s="1377"/>
    </row>
    <row r="17" spans="2:19" x14ac:dyDescent="0.25">
      <c r="B17" s="388"/>
      <c r="C17" s="388"/>
      <c r="D17" s="388"/>
      <c r="E17" s="388"/>
      <c r="F17" s="45"/>
      <c r="G17" s="45"/>
      <c r="H17" s="45"/>
      <c r="I17" s="45"/>
      <c r="J17" s="45"/>
      <c r="K17" s="45"/>
      <c r="L17" s="45"/>
      <c r="N17" s="408"/>
      <c r="O17" s="408"/>
      <c r="P17" s="408"/>
      <c r="Q17" s="408"/>
    </row>
    <row r="18" spans="2:19" x14ac:dyDescent="0.25">
      <c r="B18" s="388"/>
      <c r="C18" s="388"/>
      <c r="D18" s="388"/>
      <c r="E18" s="388"/>
      <c r="F18" s="45"/>
      <c r="G18" s="45"/>
      <c r="H18" s="45"/>
      <c r="I18" s="45"/>
      <c r="J18" s="45"/>
      <c r="K18" s="45"/>
      <c r="L18" s="45"/>
      <c r="N18" s="408"/>
      <c r="O18" s="408"/>
      <c r="P18" s="408"/>
      <c r="Q18" s="408"/>
    </row>
    <row r="19" spans="2:19" x14ac:dyDescent="0.25">
      <c r="B19" s="388"/>
      <c r="C19" s="388"/>
      <c r="D19" s="388"/>
      <c r="E19" s="388"/>
      <c r="F19" s="45"/>
      <c r="G19" s="45"/>
      <c r="H19" s="45"/>
      <c r="I19" s="45"/>
      <c r="J19" s="45"/>
      <c r="K19" s="45"/>
      <c r="L19" s="45"/>
      <c r="P19" s="408"/>
      <c r="Q19" s="408"/>
    </row>
    <row r="20" spans="2:19" x14ac:dyDescent="0.25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2:19" x14ac:dyDescent="0.25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2:19" x14ac:dyDescent="0.25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2:19" x14ac:dyDescent="0.25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spans="2:19" x14ac:dyDescent="0.25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2:19" x14ac:dyDescent="0.2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2:19" x14ac:dyDescent="0.25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2:19" x14ac:dyDescent="0.25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2:19" x14ac:dyDescent="0.25">
      <c r="B28" s="128" t="s">
        <v>1170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2:19" ht="15.75" thickBot="1" x14ac:dyDescent="0.3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N29" s="408" t="s">
        <v>1056</v>
      </c>
      <c r="O29" s="408" t="s">
        <v>1057</v>
      </c>
    </row>
    <row r="30" spans="2:19" x14ac:dyDescent="0.25">
      <c r="B30" s="1124" t="s">
        <v>1126</v>
      </c>
      <c r="C30" s="1727" t="s">
        <v>1127</v>
      </c>
      <c r="D30" s="1727" t="s">
        <v>1128</v>
      </c>
      <c r="E30" s="1727" t="s">
        <v>319</v>
      </c>
      <c r="F30" s="1861" t="s">
        <v>1129</v>
      </c>
      <c r="G30" s="1863" t="s">
        <v>1074</v>
      </c>
      <c r="H30" s="45"/>
      <c r="I30" s="45"/>
      <c r="J30" s="45"/>
      <c r="K30" s="45"/>
      <c r="L30" s="45"/>
      <c r="N30" s="408" t="s">
        <v>1061</v>
      </c>
      <c r="O30" s="408" t="s">
        <v>306</v>
      </c>
      <c r="P30" s="408"/>
      <c r="Q30" s="408"/>
      <c r="R30" s="408"/>
      <c r="S30" s="408"/>
    </row>
    <row r="31" spans="2:19" x14ac:dyDescent="0.25">
      <c r="B31" s="1125" t="s">
        <v>1136</v>
      </c>
      <c r="C31" s="1860"/>
      <c r="D31" s="1860"/>
      <c r="E31" s="1860"/>
      <c r="F31" s="1862"/>
      <c r="G31" s="1864"/>
      <c r="H31" s="45"/>
      <c r="I31" s="45"/>
      <c r="J31" s="45"/>
      <c r="K31" s="45"/>
      <c r="L31" s="45"/>
      <c r="N31" s="408" t="s">
        <v>165</v>
      </c>
      <c r="O31" s="408" t="s">
        <v>1925</v>
      </c>
      <c r="P31" s="408"/>
      <c r="Q31" s="408"/>
      <c r="R31" s="408"/>
      <c r="S31" s="408"/>
    </row>
    <row r="32" spans="2:19" x14ac:dyDescent="0.25">
      <c r="B32" s="445"/>
      <c r="C32" s="161"/>
      <c r="D32" s="161"/>
      <c r="E32" s="161"/>
      <c r="F32" s="161"/>
      <c r="G32" s="446"/>
      <c r="H32" s="45"/>
      <c r="I32" s="45"/>
      <c r="J32" s="45"/>
      <c r="K32" s="45"/>
      <c r="L32" s="45"/>
      <c r="N32" s="408"/>
      <c r="O32" s="408"/>
      <c r="P32" s="408"/>
      <c r="Q32" s="408"/>
      <c r="R32" s="408"/>
      <c r="S32" s="408"/>
    </row>
    <row r="33" spans="2:19" x14ac:dyDescent="0.25">
      <c r="B33" s="463" t="s">
        <v>1137</v>
      </c>
      <c r="C33" s="447">
        <v>5396.0009999999975</v>
      </c>
      <c r="D33" s="447">
        <v>7509.4119999999966</v>
      </c>
      <c r="E33" s="448">
        <v>285.30700000000002</v>
      </c>
      <c r="F33" s="448">
        <v>538.29</v>
      </c>
      <c r="G33" s="464">
        <f>SUM(C33:F33)</f>
        <v>13729.009999999995</v>
      </c>
      <c r="H33" s="45"/>
      <c r="I33" s="45"/>
      <c r="J33" s="45"/>
      <c r="K33" s="45"/>
      <c r="L33" s="45"/>
      <c r="N33" s="408" t="s">
        <v>2137</v>
      </c>
      <c r="O33" s="408" t="s">
        <v>312</v>
      </c>
      <c r="P33" s="408"/>
      <c r="Q33" s="408"/>
      <c r="R33" s="408"/>
      <c r="S33" s="408"/>
    </row>
    <row r="34" spans="2:19" x14ac:dyDescent="0.25">
      <c r="B34" s="157"/>
      <c r="C34" s="450"/>
      <c r="D34" s="450"/>
      <c r="E34" s="450"/>
      <c r="F34" s="161"/>
      <c r="G34" s="451">
        <f>+G33/G37</f>
        <v>0.91667344317244048</v>
      </c>
      <c r="H34" s="45"/>
      <c r="I34" s="45"/>
      <c r="J34" s="45"/>
      <c r="K34" s="45"/>
      <c r="L34" s="45"/>
      <c r="N34" s="408" t="s">
        <v>327</v>
      </c>
      <c r="O34" s="408" t="s">
        <v>317</v>
      </c>
      <c r="P34" s="408" t="s">
        <v>318</v>
      </c>
      <c r="Q34" s="408" t="s">
        <v>319</v>
      </c>
      <c r="R34" s="408" t="s">
        <v>320</v>
      </c>
      <c r="S34" s="408" t="s">
        <v>302</v>
      </c>
    </row>
    <row r="35" spans="2:19" x14ac:dyDescent="0.25">
      <c r="B35" s="463" t="s">
        <v>1139</v>
      </c>
      <c r="C35" s="448">
        <v>97.286999999999935</v>
      </c>
      <c r="D35" s="448">
        <v>1149.9841000000024</v>
      </c>
      <c r="E35" s="448">
        <v>0.01</v>
      </c>
      <c r="F35" s="448">
        <v>0.7</v>
      </c>
      <c r="G35" s="464">
        <f>SUM(C35:F35)</f>
        <v>1247.9811000000025</v>
      </c>
      <c r="H35" s="45"/>
      <c r="I35" s="45"/>
      <c r="J35" s="45"/>
      <c r="K35" s="45"/>
      <c r="L35" s="45"/>
      <c r="N35" s="408" t="s">
        <v>1137</v>
      </c>
      <c r="O35" s="408">
        <v>5396.0009999999975</v>
      </c>
      <c r="P35" s="408">
        <v>7509.4119999999966</v>
      </c>
      <c r="Q35" s="408">
        <v>285.30700000000002</v>
      </c>
      <c r="R35" s="408">
        <v>538.29</v>
      </c>
      <c r="S35" s="408">
        <v>13729.009999999995</v>
      </c>
    </row>
    <row r="36" spans="2:19" ht="15.75" thickBot="1" x14ac:dyDescent="0.3">
      <c r="B36" s="454"/>
      <c r="C36" s="455"/>
      <c r="D36" s="455"/>
      <c r="E36" s="455"/>
      <c r="F36" s="456"/>
      <c r="G36" s="457">
        <f>+G35/G37</f>
        <v>8.3326556827559489E-2</v>
      </c>
      <c r="H36" s="45"/>
      <c r="I36" s="45"/>
      <c r="J36" s="45"/>
      <c r="K36" s="45"/>
      <c r="L36" s="45"/>
      <c r="N36" s="408" t="s">
        <v>1138</v>
      </c>
      <c r="O36" s="408">
        <v>97.286999999999935</v>
      </c>
      <c r="P36" s="408">
        <v>1149.9841000000024</v>
      </c>
      <c r="Q36" s="408">
        <v>0.01</v>
      </c>
      <c r="R36" s="408">
        <v>0.7</v>
      </c>
      <c r="S36" s="408">
        <v>1247.9811000000025</v>
      </c>
    </row>
    <row r="37" spans="2:19" ht="15.75" thickTop="1" x14ac:dyDescent="0.25">
      <c r="B37" s="399" t="s">
        <v>1134</v>
      </c>
      <c r="C37" s="458">
        <f>SUM(C33:C35)</f>
        <v>5493.2879999999977</v>
      </c>
      <c r="D37" s="458">
        <f t="shared" ref="D37:F37" si="2">SUM(D33:D35)</f>
        <v>8659.3960999999981</v>
      </c>
      <c r="E37" s="459">
        <f t="shared" si="2"/>
        <v>285.31700000000001</v>
      </c>
      <c r="F37" s="459">
        <f t="shared" si="2"/>
        <v>538.99</v>
      </c>
      <c r="G37" s="460">
        <f>+G33+G35</f>
        <v>14976.991099999997</v>
      </c>
      <c r="H37" s="45"/>
      <c r="I37" s="45"/>
      <c r="J37" s="45"/>
      <c r="K37" s="45"/>
      <c r="L37" s="45"/>
      <c r="N37" s="408" t="s">
        <v>302</v>
      </c>
      <c r="O37" s="408">
        <v>5493.2879999999977</v>
      </c>
      <c r="P37" s="408">
        <v>8659.3960999999981</v>
      </c>
      <c r="Q37" s="408">
        <v>285.31700000000001</v>
      </c>
      <c r="R37" s="408">
        <v>538.99</v>
      </c>
      <c r="S37" s="408">
        <v>14976.991099999997</v>
      </c>
    </row>
    <row r="38" spans="2:19" ht="15.75" thickBot="1" x14ac:dyDescent="0.3">
      <c r="B38" s="172"/>
      <c r="C38" s="514">
        <f>+C37/$G$37</f>
        <v>0.36678181640903817</v>
      </c>
      <c r="D38" s="514">
        <f t="shared" ref="D38:F38" si="3">+D37/$G$37</f>
        <v>0.57817995899056118</v>
      </c>
      <c r="E38" s="514">
        <f t="shared" si="3"/>
        <v>1.9050355181155183E-2</v>
      </c>
      <c r="F38" s="514">
        <f t="shared" si="3"/>
        <v>3.5987869419245373E-2</v>
      </c>
      <c r="G38" s="462"/>
      <c r="H38" s="45"/>
      <c r="I38" s="45"/>
      <c r="J38" s="45"/>
      <c r="K38" s="45"/>
      <c r="L38" s="45"/>
    </row>
    <row r="39" spans="2:19" x14ac:dyDescent="0.25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2:19" x14ac:dyDescent="0.25">
      <c r="B40" s="388"/>
      <c r="C40" s="388"/>
      <c r="D40" s="388"/>
      <c r="E40" s="388"/>
      <c r="F40" s="45"/>
      <c r="G40" s="45"/>
      <c r="H40" s="45"/>
      <c r="I40" s="45"/>
      <c r="J40" s="45"/>
      <c r="K40" s="45"/>
      <c r="L40" s="45"/>
    </row>
    <row r="41" spans="2:19" x14ac:dyDescent="0.25">
      <c r="B41" s="388"/>
      <c r="C41" s="388"/>
      <c r="D41" s="388"/>
      <c r="E41" s="388"/>
      <c r="F41" s="45"/>
      <c r="G41" s="45"/>
      <c r="H41" s="45"/>
      <c r="I41" s="45"/>
      <c r="J41" s="45"/>
      <c r="K41" s="45"/>
      <c r="L41" s="45"/>
    </row>
    <row r="42" spans="2:19" x14ac:dyDescent="0.25">
      <c r="B42" s="388"/>
      <c r="C42" s="388"/>
      <c r="D42" s="388"/>
      <c r="E42" s="388"/>
      <c r="F42" s="45"/>
      <c r="G42" s="45"/>
      <c r="H42" s="45"/>
      <c r="I42" s="45"/>
      <c r="J42" s="45"/>
      <c r="K42" s="45"/>
      <c r="L42" s="45"/>
    </row>
    <row r="43" spans="2:19" x14ac:dyDescent="0.25">
      <c r="B43" s="388"/>
      <c r="C43" s="388"/>
      <c r="D43" s="388"/>
      <c r="E43" s="388"/>
      <c r="F43" s="45"/>
      <c r="G43" s="45"/>
      <c r="H43" s="45"/>
      <c r="I43" s="45"/>
      <c r="J43" s="45"/>
      <c r="K43" s="45"/>
      <c r="L43" s="45"/>
    </row>
    <row r="44" spans="2:19" x14ac:dyDescent="0.25">
      <c r="B44" s="388"/>
      <c r="C44" s="388"/>
      <c r="D44" s="388"/>
      <c r="E44" s="388"/>
      <c r="F44" s="45"/>
      <c r="G44" s="45"/>
      <c r="H44" s="45"/>
      <c r="I44" s="45"/>
      <c r="J44" s="45"/>
      <c r="K44" s="45"/>
      <c r="L44" s="45"/>
    </row>
    <row r="45" spans="2:19" x14ac:dyDescent="0.25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2:19" x14ac:dyDescent="0.25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2:19" x14ac:dyDescent="0.25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2:19" x14ac:dyDescent="0.25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2:19" x14ac:dyDescent="0.25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2:19" x14ac:dyDescent="0.25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2:19" x14ac:dyDescent="0.25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R51" s="408"/>
      <c r="S51" s="408"/>
    </row>
    <row r="52" spans="2:19" x14ac:dyDescent="0.25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R52" s="408"/>
      <c r="S52" s="408"/>
    </row>
    <row r="53" spans="2:19" x14ac:dyDescent="0.25">
      <c r="B53" s="128" t="s">
        <v>1171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R53" s="408"/>
      <c r="S53" s="408"/>
    </row>
    <row r="54" spans="2:19" ht="15.75" thickBot="1" x14ac:dyDescent="0.3">
      <c r="B54" s="389"/>
      <c r="C54" s="45"/>
      <c r="D54" s="45"/>
      <c r="E54" s="45"/>
      <c r="F54" s="45"/>
      <c r="G54" s="45"/>
      <c r="H54" s="45"/>
      <c r="I54" s="45"/>
      <c r="J54" s="45"/>
      <c r="K54" s="45"/>
      <c r="L54" s="45"/>
      <c r="R54" s="408"/>
      <c r="S54" s="408"/>
    </row>
    <row r="55" spans="2:19" x14ac:dyDescent="0.25">
      <c r="B55" s="1124" t="s">
        <v>1136</v>
      </c>
      <c r="C55" s="1865" t="s">
        <v>1137</v>
      </c>
      <c r="D55" s="1865" t="s">
        <v>1139</v>
      </c>
      <c r="E55" s="1867"/>
      <c r="F55" s="1869" t="s">
        <v>1074</v>
      </c>
      <c r="G55" s="1794"/>
      <c r="H55" s="45"/>
      <c r="I55" s="45"/>
      <c r="J55" s="45"/>
      <c r="K55" s="45"/>
      <c r="L55" s="45"/>
      <c r="N55" s="408" t="s">
        <v>1056</v>
      </c>
      <c r="O55" s="408" t="s">
        <v>1057</v>
      </c>
      <c r="R55" s="408"/>
      <c r="S55" s="408"/>
    </row>
    <row r="56" spans="2:19" x14ac:dyDescent="0.25">
      <c r="B56" s="1125" t="s">
        <v>1130</v>
      </c>
      <c r="C56" s="1866"/>
      <c r="D56" s="1866"/>
      <c r="E56" s="1868"/>
      <c r="F56" s="1870"/>
      <c r="G56" s="1871"/>
      <c r="H56" s="45"/>
      <c r="I56" s="45"/>
      <c r="J56" s="45"/>
      <c r="K56" s="45"/>
      <c r="L56" s="45"/>
      <c r="N56" s="408" t="s">
        <v>1061</v>
      </c>
      <c r="O56" s="408" t="s">
        <v>306</v>
      </c>
      <c r="P56" s="408"/>
      <c r="Q56" s="408"/>
      <c r="R56" s="408"/>
      <c r="S56" s="408"/>
    </row>
    <row r="57" spans="2:19" x14ac:dyDescent="0.25">
      <c r="B57" s="445"/>
      <c r="C57" s="161"/>
      <c r="D57" s="1872"/>
      <c r="E57" s="1873"/>
      <c r="F57" s="1874"/>
      <c r="G57" s="1875"/>
      <c r="H57" s="45"/>
      <c r="I57" s="45"/>
      <c r="J57" s="45"/>
      <c r="K57" s="45"/>
      <c r="L57" s="45"/>
      <c r="N57" s="408" t="s">
        <v>1140</v>
      </c>
      <c r="O57" s="408" t="s">
        <v>306</v>
      </c>
      <c r="P57" s="408"/>
      <c r="Q57" s="408"/>
      <c r="R57" s="408"/>
      <c r="S57" s="408"/>
    </row>
    <row r="58" spans="2:19" x14ac:dyDescent="0.25">
      <c r="B58" s="445" t="s">
        <v>1132</v>
      </c>
      <c r="C58" s="447">
        <v>13507.626000000006</v>
      </c>
      <c r="D58" s="1842">
        <v>190.673</v>
      </c>
      <c r="E58" s="1843"/>
      <c r="F58" s="1844">
        <f>SUM(C58:E58)</f>
        <v>13698.299000000006</v>
      </c>
      <c r="G58" s="1845"/>
      <c r="H58" s="45"/>
      <c r="I58" s="45"/>
      <c r="J58" s="45"/>
      <c r="K58" s="45"/>
      <c r="L58" s="45"/>
      <c r="N58" s="408"/>
      <c r="O58" s="408"/>
      <c r="P58" s="408"/>
      <c r="Q58" s="408"/>
      <c r="R58" s="408"/>
      <c r="S58" s="408"/>
    </row>
    <row r="59" spans="2:19" x14ac:dyDescent="0.25">
      <c r="B59" s="157"/>
      <c r="C59" s="465">
        <f>+C58/F58</f>
        <v>0.98608053452476108</v>
      </c>
      <c r="D59" s="1852">
        <f>+D58/F58</f>
        <v>1.3919465475238927E-2</v>
      </c>
      <c r="E59" s="1853"/>
      <c r="F59" s="1854">
        <f>+F58/F62</f>
        <v>0.91462289778619155</v>
      </c>
      <c r="G59" s="1855"/>
      <c r="H59" s="45"/>
      <c r="I59" s="45"/>
      <c r="J59" s="45"/>
      <c r="K59" s="45"/>
      <c r="L59" s="45"/>
      <c r="N59" s="408" t="s">
        <v>2137</v>
      </c>
      <c r="O59" s="408" t="s">
        <v>312</v>
      </c>
      <c r="P59" s="408"/>
      <c r="Q59" s="408"/>
      <c r="R59" s="408"/>
      <c r="S59" s="408"/>
    </row>
    <row r="60" spans="2:19" ht="15" customHeight="1" x14ac:dyDescent="0.25">
      <c r="B60" s="445" t="s">
        <v>1164</v>
      </c>
      <c r="C60" s="1697">
        <v>221.38400000000007</v>
      </c>
      <c r="D60" s="1842">
        <v>1057.3081</v>
      </c>
      <c r="E60" s="1843"/>
      <c r="F60" s="1844">
        <f>SUM(C60:E60)</f>
        <v>1278.6921</v>
      </c>
      <c r="G60" s="1845"/>
      <c r="H60" s="45"/>
      <c r="I60" s="45"/>
      <c r="J60" s="45"/>
      <c r="K60" s="45"/>
      <c r="L60" s="45"/>
      <c r="N60" s="408" t="s">
        <v>327</v>
      </c>
      <c r="O60" s="408" t="s">
        <v>1137</v>
      </c>
      <c r="P60" s="408" t="s">
        <v>1138</v>
      </c>
      <c r="Q60" s="408" t="s">
        <v>302</v>
      </c>
    </row>
    <row r="61" spans="2:19" ht="15.75" customHeight="1" thickBot="1" x14ac:dyDescent="0.3">
      <c r="B61" s="454"/>
      <c r="C61" s="466">
        <f>+C60/F60</f>
        <v>0.17313315691869846</v>
      </c>
      <c r="D61" s="1856">
        <f>+D60/F60</f>
        <v>0.82686684308130154</v>
      </c>
      <c r="E61" s="1857"/>
      <c r="F61" s="1858">
        <f>+F60/F62</f>
        <v>8.5377102213808453E-2</v>
      </c>
      <c r="G61" s="1859"/>
      <c r="H61" s="45"/>
      <c r="I61" s="45"/>
      <c r="J61" s="45"/>
      <c r="K61" s="45"/>
      <c r="L61" s="45"/>
      <c r="N61" s="408" t="s">
        <v>1059</v>
      </c>
      <c r="O61" s="408">
        <v>13507.626000000006</v>
      </c>
      <c r="P61" s="408">
        <v>190.67299999999977</v>
      </c>
      <c r="Q61" s="408">
        <v>13698.299000000006</v>
      </c>
    </row>
    <row r="62" spans="2:19" ht="15.75" customHeight="1" thickTop="1" x14ac:dyDescent="0.25">
      <c r="B62" s="399" t="s">
        <v>1134</v>
      </c>
      <c r="C62" s="458">
        <f>+C58+C60</f>
        <v>13729.010000000006</v>
      </c>
      <c r="D62" s="1770">
        <f>+D58+D60</f>
        <v>1247.9811</v>
      </c>
      <c r="E62" s="1846"/>
      <c r="F62" s="1847">
        <f>+F58+F60</f>
        <v>14976.991100000007</v>
      </c>
      <c r="G62" s="1848"/>
      <c r="H62" s="45"/>
      <c r="I62" s="45"/>
      <c r="J62" s="45"/>
      <c r="K62" s="45"/>
      <c r="L62" s="45"/>
      <c r="N62" s="408" t="s">
        <v>1111</v>
      </c>
      <c r="O62" s="408">
        <v>221.38400000000007</v>
      </c>
      <c r="P62" s="408">
        <v>1057.3081000000013</v>
      </c>
      <c r="Q62" s="408">
        <v>1278.6921000000013</v>
      </c>
    </row>
    <row r="63" spans="2:19" ht="15.75" customHeight="1" thickBot="1" x14ac:dyDescent="0.3">
      <c r="B63" s="172"/>
      <c r="C63" s="461">
        <f>+C62/F62</f>
        <v>0.91667344317244071</v>
      </c>
      <c r="D63" s="1774">
        <f>+D62/F62</f>
        <v>8.3326556827559267E-2</v>
      </c>
      <c r="E63" s="1849"/>
      <c r="F63" s="1850"/>
      <c r="G63" s="1851"/>
      <c r="H63" s="45"/>
      <c r="I63" s="45"/>
      <c r="J63" s="45"/>
      <c r="K63" s="45"/>
      <c r="L63" s="45"/>
      <c r="N63" s="408" t="s">
        <v>302</v>
      </c>
      <c r="O63" s="408">
        <v>13729.010000000006</v>
      </c>
      <c r="P63" s="408">
        <v>1247.9811000000011</v>
      </c>
      <c r="Q63" s="408">
        <v>14976.991100000008</v>
      </c>
    </row>
    <row r="64" spans="2:19" x14ac:dyDescent="0.2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2:12" x14ac:dyDescent="0.25">
      <c r="B65" s="45"/>
      <c r="C65" s="403"/>
      <c r="D65" s="45"/>
      <c r="E65" s="45"/>
      <c r="F65" s="45"/>
      <c r="G65" s="45"/>
      <c r="H65" s="45"/>
      <c r="I65" s="45"/>
      <c r="J65" s="45"/>
      <c r="K65" s="45"/>
      <c r="L65" s="45"/>
    </row>
    <row r="66" spans="2:12" x14ac:dyDescent="0.25">
      <c r="B66" s="45"/>
      <c r="C66" s="403"/>
      <c r="D66" s="45"/>
      <c r="E66" s="45"/>
      <c r="F66" s="45"/>
      <c r="G66" s="45"/>
      <c r="H66" s="45"/>
      <c r="I66" s="45"/>
      <c r="J66" s="45"/>
      <c r="K66" s="45"/>
      <c r="L66" s="45"/>
    </row>
    <row r="67" spans="2:12" x14ac:dyDescent="0.25">
      <c r="B67" s="45"/>
      <c r="C67" s="403"/>
      <c r="D67" s="45"/>
      <c r="E67" s="45"/>
      <c r="F67" s="45"/>
      <c r="G67" s="45"/>
      <c r="H67" s="45"/>
      <c r="I67" s="45"/>
      <c r="J67" s="45"/>
      <c r="K67" s="45"/>
      <c r="L67" s="45"/>
    </row>
    <row r="68" spans="2:12" x14ac:dyDescent="0.25">
      <c r="B68" s="45"/>
      <c r="C68" s="403"/>
      <c r="D68" s="45"/>
      <c r="E68" s="45"/>
      <c r="F68" s="45"/>
      <c r="G68" s="45"/>
      <c r="H68" s="45"/>
      <c r="I68" s="45"/>
      <c r="J68" s="45"/>
      <c r="K68" s="45"/>
      <c r="L68" s="45"/>
    </row>
    <row r="69" spans="2:12" x14ac:dyDescent="0.25">
      <c r="B69" s="45"/>
      <c r="C69" s="388"/>
      <c r="D69" s="388"/>
      <c r="E69" s="403"/>
      <c r="F69" s="403"/>
      <c r="G69" s="45"/>
      <c r="H69" s="45"/>
      <c r="I69" s="45"/>
      <c r="J69" s="45"/>
      <c r="K69" s="45"/>
      <c r="L69" s="45"/>
    </row>
    <row r="70" spans="2:12" x14ac:dyDescent="0.25">
      <c r="B70" s="45"/>
      <c r="C70" s="388"/>
      <c r="D70" s="388"/>
      <c r="E70" s="403"/>
      <c r="F70" s="403"/>
      <c r="G70" s="45"/>
      <c r="H70" s="45"/>
      <c r="I70" s="45"/>
      <c r="J70" s="45"/>
      <c r="K70" s="45"/>
      <c r="L70" s="45"/>
    </row>
    <row r="71" spans="2:12" x14ac:dyDescent="0.25">
      <c r="B71" s="45"/>
      <c r="C71" s="388"/>
      <c r="D71" s="388"/>
      <c r="E71" s="45"/>
      <c r="F71" s="45"/>
      <c r="G71" s="45"/>
      <c r="H71" s="45"/>
      <c r="I71" s="45"/>
      <c r="J71" s="45"/>
      <c r="K71" s="45"/>
      <c r="L71" s="45"/>
    </row>
    <row r="72" spans="2:12" x14ac:dyDescent="0.25">
      <c r="B72" s="45"/>
      <c r="C72" s="403"/>
      <c r="D72" s="403"/>
      <c r="E72" s="403"/>
      <c r="F72" s="403"/>
      <c r="G72" s="45"/>
      <c r="H72" s="45"/>
      <c r="I72" s="45"/>
      <c r="J72" s="45"/>
      <c r="K72" s="45"/>
      <c r="L72" s="45"/>
    </row>
    <row r="73" spans="2:12" x14ac:dyDescent="0.25">
      <c r="B73" s="45"/>
      <c r="C73" s="403"/>
      <c r="D73" s="403"/>
      <c r="E73" s="403"/>
      <c r="F73" s="45"/>
      <c r="G73" s="45"/>
      <c r="H73" s="45"/>
      <c r="I73" s="45"/>
      <c r="J73" s="45"/>
      <c r="K73" s="45"/>
      <c r="L73" s="45"/>
    </row>
    <row r="74" spans="2:12" x14ac:dyDescent="0.25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</row>
    <row r="75" spans="2:12" x14ac:dyDescent="0.25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</row>
  </sheetData>
  <mergeCells count="27">
    <mergeCell ref="C55:C56"/>
    <mergeCell ref="D55:E56"/>
    <mergeCell ref="F55:G56"/>
    <mergeCell ref="D57:E57"/>
    <mergeCell ref="C30:C31"/>
    <mergeCell ref="D30:D31"/>
    <mergeCell ref="E30:E31"/>
    <mergeCell ref="F30:F31"/>
    <mergeCell ref="G30:G31"/>
    <mergeCell ref="F57:G57"/>
    <mergeCell ref="C6:C7"/>
    <mergeCell ref="D6:D7"/>
    <mergeCell ref="E6:E7"/>
    <mergeCell ref="F6:F7"/>
    <mergeCell ref="G6:G7"/>
    <mergeCell ref="D58:E58"/>
    <mergeCell ref="F58:G58"/>
    <mergeCell ref="D62:E62"/>
    <mergeCell ref="F62:G62"/>
    <mergeCell ref="D63:E63"/>
    <mergeCell ref="F63:G63"/>
    <mergeCell ref="D59:E59"/>
    <mergeCell ref="F59:G59"/>
    <mergeCell ref="D60:E60"/>
    <mergeCell ref="F60:G60"/>
    <mergeCell ref="D61:E61"/>
    <mergeCell ref="F61:G61"/>
  </mergeCells>
  <pageMargins left="0.78740157480314965" right="0.59055118110236227" top="0.9055118110236221" bottom="0.62992125984251968" header="0" footer="0"/>
  <pageSetup paperSize="9" scale="58" fitToHeight="0" orientation="portrait" r:id="rId1"/>
  <headerFooter alignWithMargins="0"/>
  <ignoredErrors>
    <ignoredError sqref="E63 E62 F59 C62" 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pageSetUpPr fitToPage="1"/>
  </sheetPr>
  <dimension ref="A1:AH97"/>
  <sheetViews>
    <sheetView view="pageBreakPreview" zoomScale="90" zoomScaleNormal="70" zoomScaleSheetLayoutView="90" workbookViewId="0">
      <selection activeCell="J15" sqref="J15"/>
    </sheetView>
  </sheetViews>
  <sheetFormatPr baseColWidth="10" defaultRowHeight="15" x14ac:dyDescent="0.25"/>
  <cols>
    <col min="1" max="1" width="2.5703125" customWidth="1"/>
    <col min="2" max="2" width="5.140625" customWidth="1"/>
    <col min="3" max="3" width="52.28515625" customWidth="1"/>
    <col min="4" max="4" width="12.28515625" customWidth="1"/>
    <col min="5" max="7" width="10.42578125" customWidth="1"/>
    <col min="8" max="8" width="11.28515625" customWidth="1"/>
    <col min="9" max="11" width="10.42578125" customWidth="1"/>
    <col min="12" max="12" width="11.85546875" customWidth="1"/>
    <col min="13" max="15" width="10.42578125" customWidth="1"/>
    <col min="16" max="16" width="14" bestFit="1" customWidth="1"/>
    <col min="17" max="17" width="4.42578125" customWidth="1"/>
    <col min="18" max="18" width="11.42578125" style="408"/>
    <col min="19" max="19" width="51.28515625" style="408" customWidth="1"/>
    <col min="20" max="20" width="22.42578125" style="408" customWidth="1"/>
    <col min="21" max="21" width="10.140625" style="408" customWidth="1"/>
    <col min="22" max="22" width="8.85546875" style="408" customWidth="1"/>
    <col min="23" max="23" width="8.5703125" style="408" customWidth="1"/>
    <col min="24" max="24" width="11.28515625" style="408" customWidth="1"/>
    <col min="25" max="25" width="9.85546875" style="408" customWidth="1"/>
    <col min="26" max="26" width="8.5703125" style="408" customWidth="1"/>
    <col min="27" max="28" width="6.28515625" style="408" customWidth="1"/>
    <col min="29" max="29" width="8.5703125" style="408" customWidth="1"/>
    <col min="30" max="30" width="12.42578125" style="408" customWidth="1"/>
    <col min="31" max="31" width="9.7109375" style="408" bestFit="1" customWidth="1"/>
    <col min="32" max="32" width="10.7109375" bestFit="1" customWidth="1"/>
    <col min="33" max="33" width="9.42578125" bestFit="1" customWidth="1"/>
    <col min="34" max="34" width="12.28515625" bestFit="1" customWidth="1"/>
  </cols>
  <sheetData>
    <row r="1" spans="1:34" s="43" customFormat="1" ht="15.75" x14ac:dyDescent="0.25">
      <c r="A1" s="467" t="s">
        <v>1172</v>
      </c>
      <c r="B1" s="52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5"/>
      <c r="R1" s="406"/>
      <c r="S1" s="407" t="s">
        <v>163</v>
      </c>
      <c r="T1" s="408" t="s">
        <v>306</v>
      </c>
      <c r="U1" s="408"/>
      <c r="V1" s="406"/>
      <c r="W1" s="406"/>
      <c r="X1" s="406"/>
      <c r="Y1" s="406"/>
      <c r="Z1" s="406"/>
      <c r="AA1" s="406"/>
      <c r="AB1" s="406"/>
      <c r="AC1" s="406"/>
      <c r="AD1" s="406"/>
      <c r="AE1" s="406"/>
    </row>
    <row r="2" spans="1:34" s="43" customFormat="1" ht="13.5" customHeight="1" x14ac:dyDescent="0.25">
      <c r="A2" s="45"/>
      <c r="B2" s="469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5"/>
      <c r="R2" s="406"/>
      <c r="S2" s="407" t="s">
        <v>165</v>
      </c>
      <c r="T2" s="408" t="s">
        <v>304</v>
      </c>
      <c r="U2" s="408"/>
      <c r="V2" s="406"/>
      <c r="W2" s="406"/>
      <c r="X2" s="406"/>
      <c r="Y2" s="406"/>
      <c r="Z2" s="406"/>
      <c r="AA2" s="406"/>
      <c r="AB2" s="406"/>
      <c r="AC2" s="406"/>
      <c r="AD2" s="406"/>
      <c r="AE2" s="406"/>
    </row>
    <row r="3" spans="1:34" s="43" customFormat="1" x14ac:dyDescent="0.25">
      <c r="A3" s="45"/>
      <c r="B3" s="470" t="s">
        <v>1173</v>
      </c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5"/>
      <c r="R3" s="406"/>
      <c r="S3" s="407" t="s">
        <v>1056</v>
      </c>
      <c r="T3" s="408" t="s">
        <v>1057</v>
      </c>
      <c r="U3" s="408"/>
      <c r="V3" s="406"/>
      <c r="W3" s="406"/>
      <c r="X3" s="406"/>
      <c r="Y3" s="406"/>
      <c r="Z3" s="406"/>
      <c r="AA3" s="406"/>
      <c r="AB3" s="406"/>
      <c r="AC3" s="406"/>
      <c r="AD3" s="406"/>
      <c r="AE3" s="406"/>
    </row>
    <row r="4" spans="1:34" s="43" customFormat="1" ht="9" customHeight="1" thickBot="1" x14ac:dyDescent="0.3">
      <c r="A4" s="45"/>
      <c r="B4" s="471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5"/>
      <c r="R4" s="406"/>
      <c r="S4" s="408"/>
      <c r="T4" s="408"/>
      <c r="U4" s="408"/>
      <c r="V4" s="406"/>
      <c r="W4" s="406"/>
      <c r="X4" s="406"/>
      <c r="Y4" s="406"/>
      <c r="Z4" s="406"/>
      <c r="AA4" s="406"/>
      <c r="AB4" s="406"/>
      <c r="AC4" s="406"/>
      <c r="AD4" s="406"/>
      <c r="AE4" s="406"/>
    </row>
    <row r="5" spans="1:34" s="43" customFormat="1" ht="21.75" customHeight="1" x14ac:dyDescent="0.25">
      <c r="A5" s="45"/>
      <c r="B5" s="1725" t="s">
        <v>802</v>
      </c>
      <c r="C5" s="1727" t="s">
        <v>4</v>
      </c>
      <c r="D5" s="1732" t="s">
        <v>1137</v>
      </c>
      <c r="E5" s="1878"/>
      <c r="F5" s="1878"/>
      <c r="G5" s="1733"/>
      <c r="H5" s="1732" t="s">
        <v>1139</v>
      </c>
      <c r="I5" s="1878"/>
      <c r="J5" s="1878"/>
      <c r="K5" s="1733"/>
      <c r="L5" s="1732" t="s">
        <v>891</v>
      </c>
      <c r="M5" s="1878"/>
      <c r="N5" s="1878"/>
      <c r="O5" s="1733"/>
      <c r="P5" s="1876" t="s">
        <v>1174</v>
      </c>
      <c r="Q5" s="45"/>
      <c r="R5" s="406"/>
      <c r="S5" s="408" t="s">
        <v>1039</v>
      </c>
      <c r="T5" s="408" t="s">
        <v>312</v>
      </c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/>
      <c r="AG5"/>
      <c r="AH5"/>
    </row>
    <row r="6" spans="1:34" s="43" customFormat="1" ht="21.75" customHeight="1" thickBot="1" x14ac:dyDescent="0.3">
      <c r="A6" s="45"/>
      <c r="B6" s="1726"/>
      <c r="C6" s="1728"/>
      <c r="D6" s="1059" t="s">
        <v>1127</v>
      </c>
      <c r="E6" s="1059" t="s">
        <v>1128</v>
      </c>
      <c r="F6" s="1059" t="s">
        <v>319</v>
      </c>
      <c r="G6" s="1059" t="s">
        <v>1129</v>
      </c>
      <c r="H6" s="1059" t="s">
        <v>1127</v>
      </c>
      <c r="I6" s="1059" t="s">
        <v>1128</v>
      </c>
      <c r="J6" s="1059" t="s">
        <v>319</v>
      </c>
      <c r="K6" s="1059" t="s">
        <v>1129</v>
      </c>
      <c r="L6" s="1059" t="s">
        <v>1127</v>
      </c>
      <c r="M6" s="1059" t="s">
        <v>1128</v>
      </c>
      <c r="N6" s="1059" t="s">
        <v>319</v>
      </c>
      <c r="O6" s="1059" t="s">
        <v>1129</v>
      </c>
      <c r="P6" s="1877"/>
      <c r="Q6" s="472"/>
      <c r="R6" s="406"/>
      <c r="S6" s="408"/>
      <c r="T6" s="408" t="s">
        <v>1137</v>
      </c>
      <c r="U6" s="408"/>
      <c r="V6" s="408"/>
      <c r="W6" s="408"/>
      <c r="X6" s="408" t="s">
        <v>1924</v>
      </c>
      <c r="Y6" s="408" t="s">
        <v>1138</v>
      </c>
      <c r="Z6" s="408"/>
      <c r="AA6" s="408"/>
      <c r="AB6" s="408"/>
      <c r="AC6" s="408" t="s">
        <v>1923</v>
      </c>
      <c r="AD6" s="408" t="s">
        <v>302</v>
      </c>
      <c r="AE6" s="408"/>
      <c r="AF6"/>
      <c r="AG6"/>
      <c r="AH6"/>
    </row>
    <row r="7" spans="1:34" s="108" customFormat="1" ht="22.5" customHeight="1" x14ac:dyDescent="0.25">
      <c r="A7" s="72"/>
      <c r="B7" s="473">
        <v>1</v>
      </c>
      <c r="C7" s="474" t="s">
        <v>6</v>
      </c>
      <c r="D7" s="475"/>
      <c r="E7" s="476">
        <v>13.450000000000001</v>
      </c>
      <c r="F7" s="476"/>
      <c r="G7" s="477"/>
      <c r="H7" s="478"/>
      <c r="I7" s="476"/>
      <c r="J7" s="476"/>
      <c r="K7" s="479"/>
      <c r="L7" s="928">
        <f t="shared" ref="L7:O8" si="0">+D7+H7</f>
        <v>0</v>
      </c>
      <c r="M7" s="928">
        <f t="shared" si="0"/>
        <v>13.450000000000001</v>
      </c>
      <c r="N7" s="928">
        <f t="shared" si="0"/>
        <v>0</v>
      </c>
      <c r="O7" s="929">
        <f t="shared" si="0"/>
        <v>0</v>
      </c>
      <c r="P7" s="480">
        <f>SUM(L7:O7)</f>
        <v>13.450000000000001</v>
      </c>
      <c r="Q7" s="1690"/>
      <c r="R7" s="1421"/>
      <c r="S7" s="1452" t="s">
        <v>327</v>
      </c>
      <c r="T7" s="1452" t="s">
        <v>317</v>
      </c>
      <c r="U7" s="1452" t="s">
        <v>318</v>
      </c>
      <c r="V7" s="1452" t="s">
        <v>319</v>
      </c>
      <c r="W7" s="1452" t="s">
        <v>320</v>
      </c>
      <c r="X7" s="1452"/>
      <c r="Y7" s="1452" t="s">
        <v>317</v>
      </c>
      <c r="Z7" s="1452" t="s">
        <v>318</v>
      </c>
      <c r="AA7" s="1452" t="s">
        <v>319</v>
      </c>
      <c r="AB7" s="1452" t="s">
        <v>320</v>
      </c>
      <c r="AC7" s="1452"/>
      <c r="AD7" s="1452"/>
      <c r="AE7" s="1452"/>
      <c r="AF7" s="107"/>
      <c r="AG7" s="107"/>
      <c r="AH7" s="107"/>
    </row>
    <row r="8" spans="1:34" s="108" customFormat="1" ht="22.5" customHeight="1" x14ac:dyDescent="0.25">
      <c r="A8" s="72"/>
      <c r="B8" s="481">
        <v>2</v>
      </c>
      <c r="C8" s="412" t="s">
        <v>8</v>
      </c>
      <c r="D8" s="482"/>
      <c r="E8" s="416">
        <v>20.389000000000006</v>
      </c>
      <c r="F8" s="416"/>
      <c r="G8" s="483"/>
      <c r="H8" s="484"/>
      <c r="I8" s="416"/>
      <c r="J8" s="416"/>
      <c r="K8" s="485"/>
      <c r="L8" s="930">
        <f t="shared" si="0"/>
        <v>0</v>
      </c>
      <c r="M8" s="930">
        <f t="shared" si="0"/>
        <v>20.389000000000006</v>
      </c>
      <c r="N8" s="930">
        <f t="shared" si="0"/>
        <v>0</v>
      </c>
      <c r="O8" s="931">
        <f t="shared" si="0"/>
        <v>0</v>
      </c>
      <c r="P8" s="486">
        <f>SUM(L8:O8)</f>
        <v>20.389000000000006</v>
      </c>
      <c r="Q8" s="1690"/>
      <c r="R8" s="1421"/>
      <c r="S8" s="1452" t="s">
        <v>6</v>
      </c>
      <c r="T8" s="1452"/>
      <c r="U8" s="1452">
        <v>13.450000000000001</v>
      </c>
      <c r="V8" s="1452"/>
      <c r="W8" s="1452"/>
      <c r="X8" s="1452">
        <v>13.450000000000001</v>
      </c>
      <c r="Y8" s="1452"/>
      <c r="Z8" s="1452"/>
      <c r="AA8" s="1452"/>
      <c r="AB8" s="1452"/>
      <c r="AC8" s="1452"/>
      <c r="AD8" s="1452">
        <v>13.450000000000001</v>
      </c>
      <c r="AE8" s="1452"/>
      <c r="AF8" s="107"/>
      <c r="AG8" s="107"/>
      <c r="AH8" s="107"/>
    </row>
    <row r="9" spans="1:34" s="108" customFormat="1" ht="22.5" customHeight="1" x14ac:dyDescent="0.25">
      <c r="A9" s="72"/>
      <c r="B9" s="473">
        <v>3</v>
      </c>
      <c r="C9" s="412" t="s">
        <v>160</v>
      </c>
      <c r="D9" s="482"/>
      <c r="E9" s="416">
        <v>8.1500000000000021</v>
      </c>
      <c r="F9" s="416"/>
      <c r="G9" s="483"/>
      <c r="H9" s="484"/>
      <c r="I9" s="416"/>
      <c r="J9" s="416"/>
      <c r="K9" s="485"/>
      <c r="L9" s="930">
        <f t="shared" ref="L9:L72" si="1">+D9+H9</f>
        <v>0</v>
      </c>
      <c r="M9" s="930">
        <f t="shared" ref="M9:M72" si="2">+E9+I9</f>
        <v>8.1500000000000021</v>
      </c>
      <c r="N9" s="930">
        <f t="shared" ref="N9:N72" si="3">+F9+J9</f>
        <v>0</v>
      </c>
      <c r="O9" s="931">
        <f t="shared" ref="O9:O72" si="4">+G9+K9</f>
        <v>0</v>
      </c>
      <c r="P9" s="486">
        <f t="shared" ref="P9:P72" si="5">SUM(L9:O9)</f>
        <v>8.1500000000000021</v>
      </c>
      <c r="Q9" s="1690"/>
      <c r="R9" s="1421"/>
      <c r="S9" s="1452" t="s">
        <v>8</v>
      </c>
      <c r="T9" s="1452"/>
      <c r="U9" s="1452">
        <v>20.389000000000006</v>
      </c>
      <c r="V9" s="1452"/>
      <c r="W9" s="1452"/>
      <c r="X9" s="1452">
        <v>20.389000000000006</v>
      </c>
      <c r="Y9" s="1452"/>
      <c r="Z9" s="1452"/>
      <c r="AA9" s="1452"/>
      <c r="AB9" s="1452"/>
      <c r="AC9" s="1452"/>
      <c r="AD9" s="1452">
        <v>20.389000000000006</v>
      </c>
      <c r="AE9" s="1452"/>
      <c r="AF9" s="107"/>
      <c r="AG9" s="107"/>
      <c r="AH9" s="107"/>
    </row>
    <row r="10" spans="1:34" s="108" customFormat="1" ht="22.5" customHeight="1" x14ac:dyDescent="0.25">
      <c r="A10" s="72"/>
      <c r="B10" s="481">
        <v>4</v>
      </c>
      <c r="C10" s="412" t="s">
        <v>11</v>
      </c>
      <c r="D10" s="482">
        <v>20</v>
      </c>
      <c r="E10" s="416"/>
      <c r="F10" s="416"/>
      <c r="G10" s="483"/>
      <c r="H10" s="484"/>
      <c r="I10" s="416"/>
      <c r="J10" s="416"/>
      <c r="K10" s="485"/>
      <c r="L10" s="930">
        <f t="shared" si="1"/>
        <v>20</v>
      </c>
      <c r="M10" s="930">
        <f t="shared" si="2"/>
        <v>0</v>
      </c>
      <c r="N10" s="930">
        <f t="shared" si="3"/>
        <v>0</v>
      </c>
      <c r="O10" s="931">
        <f t="shared" si="4"/>
        <v>0</v>
      </c>
      <c r="P10" s="486">
        <f t="shared" si="5"/>
        <v>20</v>
      </c>
      <c r="Q10" s="1690"/>
      <c r="R10" s="1421"/>
      <c r="S10" s="1452" t="s">
        <v>160</v>
      </c>
      <c r="T10" s="1452"/>
      <c r="U10" s="1452">
        <v>8.1500000000000021</v>
      </c>
      <c r="V10" s="1452"/>
      <c r="W10" s="1452"/>
      <c r="X10" s="1452">
        <v>8.1500000000000021</v>
      </c>
      <c r="Y10" s="1452"/>
      <c r="Z10" s="1452"/>
      <c r="AA10" s="1452"/>
      <c r="AB10" s="1452"/>
      <c r="AC10" s="1452"/>
      <c r="AD10" s="1452">
        <v>8.1500000000000021</v>
      </c>
      <c r="AE10" s="1452"/>
      <c r="AF10" s="107"/>
      <c r="AG10" s="107"/>
      <c r="AH10" s="107"/>
    </row>
    <row r="11" spans="1:34" s="108" customFormat="1" ht="22.5" customHeight="1" x14ac:dyDescent="0.25">
      <c r="A11" s="72"/>
      <c r="B11" s="473">
        <v>5</v>
      </c>
      <c r="C11" s="412" t="s">
        <v>13</v>
      </c>
      <c r="D11" s="482">
        <v>1.1499999999999999</v>
      </c>
      <c r="E11" s="416"/>
      <c r="F11" s="416"/>
      <c r="G11" s="483"/>
      <c r="H11" s="484"/>
      <c r="I11" s="416"/>
      <c r="J11" s="416"/>
      <c r="K11" s="485"/>
      <c r="L11" s="930">
        <f t="shared" si="1"/>
        <v>1.1499999999999999</v>
      </c>
      <c r="M11" s="930">
        <f t="shared" si="2"/>
        <v>0</v>
      </c>
      <c r="N11" s="930">
        <f t="shared" si="3"/>
        <v>0</v>
      </c>
      <c r="O11" s="931">
        <f t="shared" si="4"/>
        <v>0</v>
      </c>
      <c r="P11" s="486">
        <f t="shared" si="5"/>
        <v>1.1499999999999999</v>
      </c>
      <c r="Q11" s="1690"/>
      <c r="R11" s="1421"/>
      <c r="S11" s="1452" t="s">
        <v>11</v>
      </c>
      <c r="T11" s="1452">
        <v>20</v>
      </c>
      <c r="U11" s="1452"/>
      <c r="V11" s="1452"/>
      <c r="W11" s="1452"/>
      <c r="X11" s="1452">
        <v>20</v>
      </c>
      <c r="Y11" s="1452"/>
      <c r="Z11" s="1452"/>
      <c r="AA11" s="1452"/>
      <c r="AB11" s="1452"/>
      <c r="AC11" s="1452"/>
      <c r="AD11" s="1452">
        <v>20</v>
      </c>
      <c r="AE11" s="1452"/>
      <c r="AF11" s="107"/>
      <c r="AG11" s="107"/>
      <c r="AH11" s="107"/>
    </row>
    <row r="12" spans="1:34" s="108" customFormat="1" ht="22.5" customHeight="1" x14ac:dyDescent="0.25">
      <c r="A12" s="72"/>
      <c r="B12" s="481">
        <v>6</v>
      </c>
      <c r="C12" s="412" t="s">
        <v>161</v>
      </c>
      <c r="D12" s="482">
        <v>1.79</v>
      </c>
      <c r="E12" s="416"/>
      <c r="F12" s="416"/>
      <c r="G12" s="483"/>
      <c r="H12" s="484"/>
      <c r="I12" s="416"/>
      <c r="J12" s="416"/>
      <c r="K12" s="485"/>
      <c r="L12" s="930">
        <f t="shared" si="1"/>
        <v>1.79</v>
      </c>
      <c r="M12" s="930">
        <f t="shared" si="2"/>
        <v>0</v>
      </c>
      <c r="N12" s="930">
        <f t="shared" si="3"/>
        <v>0</v>
      </c>
      <c r="O12" s="931">
        <f t="shared" si="4"/>
        <v>0</v>
      </c>
      <c r="P12" s="486">
        <f t="shared" si="5"/>
        <v>1.79</v>
      </c>
      <c r="Q12" s="1690"/>
      <c r="R12" s="1421"/>
      <c r="S12" s="1452" t="s">
        <v>13</v>
      </c>
      <c r="T12" s="1452">
        <v>1.1499999999999999</v>
      </c>
      <c r="U12" s="1452"/>
      <c r="V12" s="1452"/>
      <c r="W12" s="1452"/>
      <c r="X12" s="1452">
        <v>1.1499999999999999</v>
      </c>
      <c r="Y12" s="1452"/>
      <c r="Z12" s="1452"/>
      <c r="AA12" s="1452"/>
      <c r="AB12" s="1452"/>
      <c r="AC12" s="1452"/>
      <c r="AD12" s="1452">
        <v>1.1499999999999999</v>
      </c>
      <c r="AE12" s="1452"/>
      <c r="AF12" s="107"/>
      <c r="AG12" s="107"/>
      <c r="AH12" s="107"/>
    </row>
    <row r="13" spans="1:34" s="108" customFormat="1" ht="22.5" customHeight="1" x14ac:dyDescent="0.25">
      <c r="A13" s="72"/>
      <c r="B13" s="473">
        <v>7</v>
      </c>
      <c r="C13" s="412" t="s">
        <v>16</v>
      </c>
      <c r="D13" s="482"/>
      <c r="E13" s="416">
        <v>15.820000000000013</v>
      </c>
      <c r="F13" s="416"/>
      <c r="G13" s="483"/>
      <c r="H13" s="484"/>
      <c r="I13" s="416"/>
      <c r="J13" s="416"/>
      <c r="K13" s="485"/>
      <c r="L13" s="930">
        <f t="shared" si="1"/>
        <v>0</v>
      </c>
      <c r="M13" s="930">
        <f t="shared" si="2"/>
        <v>15.820000000000013</v>
      </c>
      <c r="N13" s="930">
        <f t="shared" si="3"/>
        <v>0</v>
      </c>
      <c r="O13" s="931">
        <f t="shared" si="4"/>
        <v>0</v>
      </c>
      <c r="P13" s="486">
        <f t="shared" si="5"/>
        <v>15.820000000000013</v>
      </c>
      <c r="Q13" s="1690"/>
      <c r="R13" s="1421"/>
      <c r="S13" s="1452" t="s">
        <v>161</v>
      </c>
      <c r="T13" s="1452">
        <v>1.79</v>
      </c>
      <c r="U13" s="1452"/>
      <c r="V13" s="1452"/>
      <c r="W13" s="1452"/>
      <c r="X13" s="1452">
        <v>1.79</v>
      </c>
      <c r="Y13" s="1452"/>
      <c r="Z13" s="1452"/>
      <c r="AA13" s="1452"/>
      <c r="AB13" s="1452"/>
      <c r="AC13" s="1452"/>
      <c r="AD13" s="1452">
        <v>1.79</v>
      </c>
      <c r="AE13" s="1452"/>
      <c r="AF13" s="107"/>
      <c r="AG13" s="107"/>
      <c r="AH13" s="107"/>
    </row>
    <row r="14" spans="1:34" s="108" customFormat="1" ht="22.5" customHeight="1" x14ac:dyDescent="0.25">
      <c r="A14" s="72"/>
      <c r="B14" s="481">
        <v>8</v>
      </c>
      <c r="C14" s="412" t="s">
        <v>18</v>
      </c>
      <c r="D14" s="482">
        <v>19.859999999999985</v>
      </c>
      <c r="E14" s="416"/>
      <c r="F14" s="416"/>
      <c r="G14" s="483"/>
      <c r="H14" s="484"/>
      <c r="I14" s="416"/>
      <c r="J14" s="416"/>
      <c r="K14" s="485"/>
      <c r="L14" s="930">
        <f t="shared" si="1"/>
        <v>19.859999999999985</v>
      </c>
      <c r="M14" s="930">
        <f t="shared" si="2"/>
        <v>0</v>
      </c>
      <c r="N14" s="930">
        <f t="shared" si="3"/>
        <v>0</v>
      </c>
      <c r="O14" s="931">
        <f t="shared" si="4"/>
        <v>0</v>
      </c>
      <c r="P14" s="486">
        <f t="shared" si="5"/>
        <v>19.859999999999985</v>
      </c>
      <c r="Q14" s="1690"/>
      <c r="R14" s="1421"/>
      <c r="S14" s="1452" t="s">
        <v>16</v>
      </c>
      <c r="T14" s="1452"/>
      <c r="U14" s="1452">
        <v>15.820000000000013</v>
      </c>
      <c r="V14" s="1452"/>
      <c r="W14" s="1452"/>
      <c r="X14" s="1452">
        <v>15.820000000000013</v>
      </c>
      <c r="Y14" s="1452"/>
      <c r="Z14" s="1452"/>
      <c r="AA14" s="1452"/>
      <c r="AB14" s="1452"/>
      <c r="AC14" s="1452"/>
      <c r="AD14" s="1452">
        <v>15.820000000000013</v>
      </c>
      <c r="AE14" s="1452"/>
      <c r="AF14" s="107"/>
      <c r="AG14" s="107"/>
      <c r="AH14" s="107"/>
    </row>
    <row r="15" spans="1:34" s="108" customFormat="1" ht="22.5" customHeight="1" x14ac:dyDescent="0.25">
      <c r="A15" s="72"/>
      <c r="B15" s="473">
        <v>9</v>
      </c>
      <c r="C15" s="412" t="s">
        <v>20</v>
      </c>
      <c r="D15" s="482">
        <v>5.94</v>
      </c>
      <c r="E15" s="416"/>
      <c r="F15" s="416"/>
      <c r="G15" s="483"/>
      <c r="H15" s="484"/>
      <c r="I15" s="416"/>
      <c r="J15" s="416"/>
      <c r="K15" s="485"/>
      <c r="L15" s="930">
        <f t="shared" si="1"/>
        <v>5.94</v>
      </c>
      <c r="M15" s="930">
        <f t="shared" si="2"/>
        <v>0</v>
      </c>
      <c r="N15" s="930">
        <f t="shared" si="3"/>
        <v>0</v>
      </c>
      <c r="O15" s="931">
        <f t="shared" si="4"/>
        <v>0</v>
      </c>
      <c r="P15" s="486">
        <f t="shared" si="5"/>
        <v>5.94</v>
      </c>
      <c r="Q15" s="1690"/>
      <c r="R15" s="1421"/>
      <c r="S15" s="1452" t="s">
        <v>18</v>
      </c>
      <c r="T15" s="1452">
        <v>19.859999999999985</v>
      </c>
      <c r="U15" s="1452"/>
      <c r="V15" s="1452"/>
      <c r="W15" s="1452"/>
      <c r="X15" s="1452">
        <v>19.859999999999985</v>
      </c>
      <c r="Y15" s="1452"/>
      <c r="Z15" s="1452"/>
      <c r="AA15" s="1452"/>
      <c r="AB15" s="1452"/>
      <c r="AC15" s="1452"/>
      <c r="AD15" s="1452">
        <v>19.859999999999985</v>
      </c>
      <c r="AE15" s="1452"/>
      <c r="AF15" s="107"/>
      <c r="AG15" s="107"/>
      <c r="AH15" s="107"/>
    </row>
    <row r="16" spans="1:34" s="108" customFormat="1" ht="22.5" customHeight="1" x14ac:dyDescent="0.25">
      <c r="A16" s="72"/>
      <c r="B16" s="481">
        <v>10</v>
      </c>
      <c r="C16" s="412" t="s">
        <v>22</v>
      </c>
      <c r="D16" s="482">
        <v>2.6429999999999993</v>
      </c>
      <c r="E16" s="416"/>
      <c r="F16" s="416"/>
      <c r="G16" s="483"/>
      <c r="H16" s="484"/>
      <c r="I16" s="416"/>
      <c r="J16" s="416"/>
      <c r="K16" s="485"/>
      <c r="L16" s="930">
        <f t="shared" si="1"/>
        <v>2.6429999999999993</v>
      </c>
      <c r="M16" s="930">
        <f t="shared" si="2"/>
        <v>0</v>
      </c>
      <c r="N16" s="930">
        <f t="shared" si="3"/>
        <v>0</v>
      </c>
      <c r="O16" s="931">
        <f t="shared" si="4"/>
        <v>0</v>
      </c>
      <c r="P16" s="486">
        <f t="shared" si="5"/>
        <v>2.6429999999999993</v>
      </c>
      <c r="Q16" s="1690"/>
      <c r="R16" s="1421"/>
      <c r="S16" s="1452" t="s">
        <v>20</v>
      </c>
      <c r="T16" s="1452">
        <v>5.94</v>
      </c>
      <c r="U16" s="1452"/>
      <c r="V16" s="1452"/>
      <c r="W16" s="1452"/>
      <c r="X16" s="1452">
        <v>5.94</v>
      </c>
      <c r="Y16" s="1452"/>
      <c r="Z16" s="1452"/>
      <c r="AA16" s="1452"/>
      <c r="AB16" s="1452"/>
      <c r="AC16" s="1452"/>
      <c r="AD16" s="1452">
        <v>5.94</v>
      </c>
      <c r="AE16" s="1452"/>
      <c r="AF16" s="107"/>
      <c r="AG16" s="107"/>
      <c r="AH16" s="107"/>
    </row>
    <row r="17" spans="1:34" s="108" customFormat="1" ht="22.5" customHeight="1" x14ac:dyDescent="0.25">
      <c r="A17" s="72"/>
      <c r="B17" s="473">
        <v>11</v>
      </c>
      <c r="C17" s="412" t="s">
        <v>24</v>
      </c>
      <c r="D17" s="482">
        <v>195.45600000000007</v>
      </c>
      <c r="E17" s="416"/>
      <c r="F17" s="416"/>
      <c r="G17" s="483"/>
      <c r="H17" s="484"/>
      <c r="I17" s="416"/>
      <c r="J17" s="416"/>
      <c r="K17" s="485"/>
      <c r="L17" s="930">
        <f t="shared" si="1"/>
        <v>195.45600000000007</v>
      </c>
      <c r="M17" s="930">
        <f t="shared" si="2"/>
        <v>0</v>
      </c>
      <c r="N17" s="930">
        <f t="shared" si="3"/>
        <v>0</v>
      </c>
      <c r="O17" s="931">
        <f t="shared" si="4"/>
        <v>0</v>
      </c>
      <c r="P17" s="486">
        <f t="shared" si="5"/>
        <v>195.45600000000007</v>
      </c>
      <c r="Q17" s="1690"/>
      <c r="R17" s="1421"/>
      <c r="S17" s="1452" t="s">
        <v>22</v>
      </c>
      <c r="T17" s="1452">
        <v>2.6429999999999993</v>
      </c>
      <c r="U17" s="1452"/>
      <c r="V17" s="1452"/>
      <c r="W17" s="1452"/>
      <c r="X17" s="1452">
        <v>2.6429999999999993</v>
      </c>
      <c r="Y17" s="1452"/>
      <c r="Z17" s="1452"/>
      <c r="AA17" s="1452"/>
      <c r="AB17" s="1452"/>
      <c r="AC17" s="1452"/>
      <c r="AD17" s="1452">
        <v>2.6429999999999993</v>
      </c>
      <c r="AE17" s="1452"/>
      <c r="AF17" s="107"/>
      <c r="AG17" s="107"/>
      <c r="AH17" s="107"/>
    </row>
    <row r="18" spans="1:34" s="108" customFormat="1" ht="22.5" customHeight="1" x14ac:dyDescent="0.25">
      <c r="A18" s="72"/>
      <c r="B18" s="481">
        <v>12</v>
      </c>
      <c r="C18" s="412" t="s">
        <v>26</v>
      </c>
      <c r="D18" s="482"/>
      <c r="E18" s="416"/>
      <c r="F18" s="416"/>
      <c r="G18" s="483"/>
      <c r="H18" s="484">
        <v>0.5</v>
      </c>
      <c r="I18" s="416"/>
      <c r="J18" s="416"/>
      <c r="K18" s="485"/>
      <c r="L18" s="930">
        <f t="shared" si="1"/>
        <v>0.5</v>
      </c>
      <c r="M18" s="930">
        <f t="shared" si="2"/>
        <v>0</v>
      </c>
      <c r="N18" s="930">
        <f t="shared" si="3"/>
        <v>0</v>
      </c>
      <c r="O18" s="931">
        <f t="shared" si="4"/>
        <v>0</v>
      </c>
      <c r="P18" s="486">
        <f t="shared" si="5"/>
        <v>0.5</v>
      </c>
      <c r="Q18" s="1690"/>
      <c r="R18" s="1421"/>
      <c r="S18" s="1452" t="s">
        <v>24</v>
      </c>
      <c r="T18" s="1452">
        <v>195.45600000000007</v>
      </c>
      <c r="U18" s="1452"/>
      <c r="V18" s="1452"/>
      <c r="W18" s="1452"/>
      <c r="X18" s="1452">
        <v>195.45600000000007</v>
      </c>
      <c r="Y18" s="1452"/>
      <c r="Z18" s="1452"/>
      <c r="AA18" s="1452"/>
      <c r="AB18" s="1452"/>
      <c r="AC18" s="1452"/>
      <c r="AD18" s="1452">
        <v>195.45600000000007</v>
      </c>
      <c r="AE18" s="1452"/>
      <c r="AF18" s="107"/>
      <c r="AG18" s="107"/>
      <c r="AH18" s="107"/>
    </row>
    <row r="19" spans="1:34" s="108" customFormat="1" ht="22.5" customHeight="1" x14ac:dyDescent="0.25">
      <c r="A19" s="72"/>
      <c r="B19" s="473">
        <v>13</v>
      </c>
      <c r="C19" s="412" t="s">
        <v>1956</v>
      </c>
      <c r="D19" s="482"/>
      <c r="E19" s="416"/>
      <c r="F19" s="416">
        <v>1.2000000000000004E-2</v>
      </c>
      <c r="G19" s="483"/>
      <c r="H19" s="484"/>
      <c r="I19" s="416"/>
      <c r="J19" s="416"/>
      <c r="K19" s="485"/>
      <c r="L19" s="930">
        <f t="shared" si="1"/>
        <v>0</v>
      </c>
      <c r="M19" s="930">
        <f t="shared" si="2"/>
        <v>0</v>
      </c>
      <c r="N19" s="930">
        <f t="shared" si="3"/>
        <v>1.2000000000000004E-2</v>
      </c>
      <c r="O19" s="931">
        <f t="shared" si="4"/>
        <v>0</v>
      </c>
      <c r="P19" s="486">
        <f t="shared" si="5"/>
        <v>1.2000000000000004E-2</v>
      </c>
      <c r="Q19" s="1690"/>
      <c r="R19" s="1421"/>
      <c r="S19" s="1452" t="s">
        <v>26</v>
      </c>
      <c r="T19" s="1452"/>
      <c r="U19" s="1452"/>
      <c r="V19" s="1452"/>
      <c r="W19" s="1452"/>
      <c r="X19" s="1452"/>
      <c r="Y19" s="1452">
        <v>0.5</v>
      </c>
      <c r="Z19" s="1452"/>
      <c r="AA19" s="1452"/>
      <c r="AB19" s="1452"/>
      <c r="AC19" s="1452">
        <v>0.5</v>
      </c>
      <c r="AD19" s="1452">
        <v>0.5</v>
      </c>
      <c r="AE19" s="1452"/>
      <c r="AF19" s="107"/>
      <c r="AG19" s="107"/>
      <c r="AH19" s="107"/>
    </row>
    <row r="20" spans="1:34" s="108" customFormat="1" ht="22.5" customHeight="1" x14ac:dyDescent="0.25">
      <c r="A20" s="72"/>
      <c r="B20" s="481">
        <v>14</v>
      </c>
      <c r="C20" s="412" t="s">
        <v>28</v>
      </c>
      <c r="D20" s="482">
        <v>219.99999999999991</v>
      </c>
      <c r="E20" s="416"/>
      <c r="F20" s="416"/>
      <c r="G20" s="483"/>
      <c r="H20" s="484"/>
      <c r="I20" s="416"/>
      <c r="J20" s="416"/>
      <c r="K20" s="485"/>
      <c r="L20" s="930">
        <f t="shared" si="1"/>
        <v>219.99999999999991</v>
      </c>
      <c r="M20" s="930">
        <f t="shared" si="2"/>
        <v>0</v>
      </c>
      <c r="N20" s="930">
        <f t="shared" si="3"/>
        <v>0</v>
      </c>
      <c r="O20" s="931">
        <f t="shared" si="4"/>
        <v>0</v>
      </c>
      <c r="P20" s="486">
        <f t="shared" si="5"/>
        <v>219.99999999999991</v>
      </c>
      <c r="Q20" s="1690"/>
      <c r="R20" s="1421"/>
      <c r="S20" s="1452" t="s">
        <v>1956</v>
      </c>
      <c r="T20" s="1452"/>
      <c r="U20" s="1452"/>
      <c r="V20" s="1452">
        <v>1.2000000000000004E-2</v>
      </c>
      <c r="W20" s="1452"/>
      <c r="X20" s="1452">
        <v>1.2000000000000004E-2</v>
      </c>
      <c r="Y20" s="1452"/>
      <c r="Z20" s="1452"/>
      <c r="AA20" s="1452"/>
      <c r="AB20" s="1452"/>
      <c r="AC20" s="1452"/>
      <c r="AD20" s="1452">
        <v>1.2000000000000004E-2</v>
      </c>
      <c r="AE20" s="1452"/>
      <c r="AF20" s="107"/>
      <c r="AG20" s="107"/>
      <c r="AH20" s="107"/>
    </row>
    <row r="21" spans="1:34" s="108" customFormat="1" ht="22.5" customHeight="1" x14ac:dyDescent="0.25">
      <c r="A21" s="72"/>
      <c r="B21" s="473">
        <v>15</v>
      </c>
      <c r="C21" s="412" t="s">
        <v>30</v>
      </c>
      <c r="D21" s="482">
        <v>1.2</v>
      </c>
      <c r="E21" s="416"/>
      <c r="F21" s="416"/>
      <c r="G21" s="483"/>
      <c r="H21" s="484"/>
      <c r="I21" s="416"/>
      <c r="J21" s="416"/>
      <c r="K21" s="485"/>
      <c r="L21" s="930">
        <f t="shared" si="1"/>
        <v>1.2</v>
      </c>
      <c r="M21" s="930">
        <f t="shared" si="2"/>
        <v>0</v>
      </c>
      <c r="N21" s="930">
        <f t="shared" si="3"/>
        <v>0</v>
      </c>
      <c r="O21" s="931">
        <f t="shared" si="4"/>
        <v>0</v>
      </c>
      <c r="P21" s="486">
        <f t="shared" si="5"/>
        <v>1.2</v>
      </c>
      <c r="Q21" s="1690"/>
      <c r="R21" s="1421"/>
      <c r="S21" s="1452" t="s">
        <v>28</v>
      </c>
      <c r="T21" s="1452">
        <v>219.99999999999991</v>
      </c>
      <c r="U21" s="1452"/>
      <c r="V21" s="1452"/>
      <c r="W21" s="1452"/>
      <c r="X21" s="1452">
        <v>219.99999999999991</v>
      </c>
      <c r="Y21" s="1452"/>
      <c r="Z21" s="1452"/>
      <c r="AA21" s="1452"/>
      <c r="AB21" s="1452"/>
      <c r="AC21" s="1452"/>
      <c r="AD21" s="1452">
        <v>219.99999999999991</v>
      </c>
      <c r="AE21" s="1452"/>
      <c r="AF21" s="107"/>
      <c r="AG21" s="107"/>
      <c r="AH21" s="107"/>
    </row>
    <row r="22" spans="1:34" s="108" customFormat="1" ht="22.5" customHeight="1" x14ac:dyDescent="0.25">
      <c r="A22" s="72"/>
      <c r="B22" s="481">
        <v>16</v>
      </c>
      <c r="C22" s="412" t="s">
        <v>32</v>
      </c>
      <c r="D22" s="482">
        <v>1.3180000000000001</v>
      </c>
      <c r="E22" s="416">
        <v>12.938999999999998</v>
      </c>
      <c r="F22" s="416"/>
      <c r="G22" s="483"/>
      <c r="H22" s="484"/>
      <c r="I22" s="416"/>
      <c r="J22" s="416"/>
      <c r="K22" s="485"/>
      <c r="L22" s="930">
        <f t="shared" si="1"/>
        <v>1.3180000000000001</v>
      </c>
      <c r="M22" s="930">
        <f t="shared" si="2"/>
        <v>12.938999999999998</v>
      </c>
      <c r="N22" s="930">
        <f t="shared" si="3"/>
        <v>0</v>
      </c>
      <c r="O22" s="931">
        <f t="shared" si="4"/>
        <v>0</v>
      </c>
      <c r="P22" s="486">
        <f t="shared" si="5"/>
        <v>14.256999999999998</v>
      </c>
      <c r="Q22" s="1690"/>
      <c r="R22" s="1421"/>
      <c r="S22" s="1452" t="s">
        <v>30</v>
      </c>
      <c r="T22" s="1452">
        <v>1.2</v>
      </c>
      <c r="U22" s="1452"/>
      <c r="V22" s="1452"/>
      <c r="W22" s="1452"/>
      <c r="X22" s="1452">
        <v>1.2</v>
      </c>
      <c r="Y22" s="1452"/>
      <c r="Z22" s="1452"/>
      <c r="AA22" s="1452"/>
      <c r="AB22" s="1452"/>
      <c r="AC22" s="1452"/>
      <c r="AD22" s="1452">
        <v>1.2</v>
      </c>
      <c r="AE22" s="1452"/>
      <c r="AF22" s="107"/>
      <c r="AG22" s="107"/>
      <c r="AH22" s="107"/>
    </row>
    <row r="23" spans="1:34" s="108" customFormat="1" ht="22.5" customHeight="1" x14ac:dyDescent="0.25">
      <c r="A23" s="72"/>
      <c r="B23" s="473">
        <v>17</v>
      </c>
      <c r="C23" s="412" t="s">
        <v>34</v>
      </c>
      <c r="D23" s="482">
        <v>0.59199999999999975</v>
      </c>
      <c r="E23" s="416"/>
      <c r="F23" s="416"/>
      <c r="G23" s="483"/>
      <c r="H23" s="484"/>
      <c r="I23" s="416"/>
      <c r="J23" s="416"/>
      <c r="K23" s="485"/>
      <c r="L23" s="930">
        <f t="shared" si="1"/>
        <v>0.59199999999999975</v>
      </c>
      <c r="M23" s="930">
        <f t="shared" si="2"/>
        <v>0</v>
      </c>
      <c r="N23" s="930">
        <f t="shared" si="3"/>
        <v>0</v>
      </c>
      <c r="O23" s="931">
        <f t="shared" si="4"/>
        <v>0</v>
      </c>
      <c r="P23" s="486">
        <f t="shared" si="5"/>
        <v>0.59199999999999975</v>
      </c>
      <c r="Q23" s="1690"/>
      <c r="R23" s="1421"/>
      <c r="S23" s="1452" t="s">
        <v>32</v>
      </c>
      <c r="T23" s="1452">
        <v>1.3180000000000001</v>
      </c>
      <c r="U23" s="1452">
        <v>12.938999999999998</v>
      </c>
      <c r="V23" s="1452"/>
      <c r="W23" s="1452"/>
      <c r="X23" s="1452">
        <v>14.256999999999998</v>
      </c>
      <c r="Y23" s="1452"/>
      <c r="Z23" s="1452"/>
      <c r="AA23" s="1452"/>
      <c r="AB23" s="1452"/>
      <c r="AC23" s="1452"/>
      <c r="AD23" s="1452">
        <v>14.256999999999998</v>
      </c>
      <c r="AE23" s="1452"/>
      <c r="AF23" s="107"/>
      <c r="AG23" s="107"/>
      <c r="AH23" s="107"/>
    </row>
    <row r="24" spans="1:34" s="108" customFormat="1" ht="22.5" customHeight="1" x14ac:dyDescent="0.25">
      <c r="A24" s="72"/>
      <c r="B24" s="481">
        <v>18</v>
      </c>
      <c r="C24" s="412" t="s">
        <v>36</v>
      </c>
      <c r="D24" s="482">
        <v>3.9100000000000024</v>
      </c>
      <c r="E24" s="416"/>
      <c r="F24" s="416"/>
      <c r="G24" s="483"/>
      <c r="H24" s="484"/>
      <c r="I24" s="416"/>
      <c r="J24" s="416"/>
      <c r="K24" s="485"/>
      <c r="L24" s="930">
        <f t="shared" si="1"/>
        <v>3.9100000000000024</v>
      </c>
      <c r="M24" s="930">
        <f t="shared" si="2"/>
        <v>0</v>
      </c>
      <c r="N24" s="930">
        <f t="shared" si="3"/>
        <v>0</v>
      </c>
      <c r="O24" s="931">
        <f t="shared" si="4"/>
        <v>0</v>
      </c>
      <c r="P24" s="486">
        <f t="shared" si="5"/>
        <v>3.9100000000000024</v>
      </c>
      <c r="Q24" s="1690"/>
      <c r="R24" s="1421"/>
      <c r="S24" s="1452" t="s">
        <v>34</v>
      </c>
      <c r="T24" s="1452">
        <v>0.59199999999999975</v>
      </c>
      <c r="U24" s="1452"/>
      <c r="V24" s="1452"/>
      <c r="W24" s="1452"/>
      <c r="X24" s="1452">
        <v>0.59199999999999975</v>
      </c>
      <c r="Y24" s="1452"/>
      <c r="Z24" s="1452"/>
      <c r="AA24" s="1452"/>
      <c r="AB24" s="1452"/>
      <c r="AC24" s="1452"/>
      <c r="AD24" s="1452">
        <v>0.59199999999999975</v>
      </c>
      <c r="AE24" s="1452"/>
      <c r="AF24" s="107"/>
      <c r="AG24" s="107"/>
      <c r="AH24" s="107"/>
    </row>
    <row r="25" spans="1:34" s="108" customFormat="1" ht="22.5" customHeight="1" x14ac:dyDescent="0.25">
      <c r="A25" s="72"/>
      <c r="B25" s="473">
        <v>19</v>
      </c>
      <c r="C25" s="412" t="s">
        <v>38</v>
      </c>
      <c r="D25" s="482">
        <v>9.2000000000000012E-2</v>
      </c>
      <c r="E25" s="416">
        <v>37.363999999999955</v>
      </c>
      <c r="F25" s="416"/>
      <c r="G25" s="483"/>
      <c r="H25" s="484"/>
      <c r="I25" s="416"/>
      <c r="J25" s="416"/>
      <c r="K25" s="485"/>
      <c r="L25" s="930">
        <f t="shared" si="1"/>
        <v>9.2000000000000012E-2</v>
      </c>
      <c r="M25" s="930">
        <f t="shared" si="2"/>
        <v>37.363999999999955</v>
      </c>
      <c r="N25" s="930">
        <f t="shared" si="3"/>
        <v>0</v>
      </c>
      <c r="O25" s="931">
        <f t="shared" si="4"/>
        <v>0</v>
      </c>
      <c r="P25" s="486">
        <f t="shared" si="5"/>
        <v>37.455999999999953</v>
      </c>
      <c r="Q25" s="1690"/>
      <c r="R25" s="1421"/>
      <c r="S25" s="1452" t="s">
        <v>36</v>
      </c>
      <c r="T25" s="1452">
        <v>3.9100000000000024</v>
      </c>
      <c r="U25" s="1452"/>
      <c r="V25" s="1452"/>
      <c r="W25" s="1452"/>
      <c r="X25" s="1452">
        <v>3.9100000000000024</v>
      </c>
      <c r="Y25" s="1452"/>
      <c r="Z25" s="1452"/>
      <c r="AA25" s="1452"/>
      <c r="AB25" s="1452"/>
      <c r="AC25" s="1452"/>
      <c r="AD25" s="1452">
        <v>3.9100000000000024</v>
      </c>
      <c r="AE25" s="1452"/>
      <c r="AF25" s="107"/>
      <c r="AG25" s="107"/>
      <c r="AH25" s="107"/>
    </row>
    <row r="26" spans="1:34" s="108" customFormat="1" ht="22.5" customHeight="1" x14ac:dyDescent="0.25">
      <c r="A26" s="72"/>
      <c r="B26" s="481">
        <v>20</v>
      </c>
      <c r="C26" s="412" t="s">
        <v>40</v>
      </c>
      <c r="D26" s="482">
        <v>20.360000000000007</v>
      </c>
      <c r="E26" s="416">
        <v>25.300000000000026</v>
      </c>
      <c r="F26" s="416"/>
      <c r="G26" s="483"/>
      <c r="H26" s="484">
        <v>4.6699999999999955</v>
      </c>
      <c r="I26" s="416">
        <v>73.262999999999849</v>
      </c>
      <c r="J26" s="416"/>
      <c r="K26" s="485"/>
      <c r="L26" s="930">
        <f t="shared" si="1"/>
        <v>25.03</v>
      </c>
      <c r="M26" s="930">
        <f t="shared" si="2"/>
        <v>98.562999999999874</v>
      </c>
      <c r="N26" s="930">
        <f t="shared" si="3"/>
        <v>0</v>
      </c>
      <c r="O26" s="931">
        <f t="shared" si="4"/>
        <v>0</v>
      </c>
      <c r="P26" s="486">
        <f t="shared" si="5"/>
        <v>123.59299999999988</v>
      </c>
      <c r="Q26" s="1690"/>
      <c r="R26" s="1421"/>
      <c r="S26" s="1452" t="s">
        <v>38</v>
      </c>
      <c r="T26" s="1452">
        <v>9.2000000000000012E-2</v>
      </c>
      <c r="U26" s="1452">
        <v>37.363999999999955</v>
      </c>
      <c r="V26" s="1452"/>
      <c r="W26" s="1452"/>
      <c r="X26" s="1452">
        <v>37.455999999999953</v>
      </c>
      <c r="Y26" s="1452"/>
      <c r="Z26" s="1452"/>
      <c r="AA26" s="1452"/>
      <c r="AB26" s="1452"/>
      <c r="AC26" s="1452"/>
      <c r="AD26" s="1452">
        <v>37.455999999999953</v>
      </c>
      <c r="AE26" s="1452"/>
      <c r="AF26" s="107"/>
      <c r="AG26" s="107"/>
      <c r="AH26" s="107"/>
    </row>
    <row r="27" spans="1:34" s="108" customFormat="1" ht="22.5" customHeight="1" x14ac:dyDescent="0.25">
      <c r="A27" s="72"/>
      <c r="B27" s="473">
        <v>21</v>
      </c>
      <c r="C27" s="412" t="s">
        <v>42</v>
      </c>
      <c r="D27" s="482">
        <v>3.6900000000000008</v>
      </c>
      <c r="E27" s="416">
        <v>0.25</v>
      </c>
      <c r="F27" s="416">
        <v>0.26999999999999996</v>
      </c>
      <c r="G27" s="483"/>
      <c r="H27" s="484"/>
      <c r="I27" s="416"/>
      <c r="J27" s="416"/>
      <c r="K27" s="485"/>
      <c r="L27" s="930">
        <f t="shared" si="1"/>
        <v>3.6900000000000008</v>
      </c>
      <c r="M27" s="930">
        <f t="shared" si="2"/>
        <v>0.25</v>
      </c>
      <c r="N27" s="930">
        <f t="shared" si="3"/>
        <v>0.26999999999999996</v>
      </c>
      <c r="O27" s="931">
        <f t="shared" si="4"/>
        <v>0</v>
      </c>
      <c r="P27" s="486">
        <f t="shared" si="5"/>
        <v>4.2100000000000009</v>
      </c>
      <c r="Q27" s="1690"/>
      <c r="R27" s="1421"/>
      <c r="S27" s="1452" t="s">
        <v>40</v>
      </c>
      <c r="T27" s="1452">
        <v>20.360000000000007</v>
      </c>
      <c r="U27" s="1452">
        <v>25.300000000000026</v>
      </c>
      <c r="V27" s="1452"/>
      <c r="W27" s="1452"/>
      <c r="X27" s="1452">
        <v>45.660000000000032</v>
      </c>
      <c r="Y27" s="1452">
        <v>4.6699999999999955</v>
      </c>
      <c r="Z27" s="1452">
        <v>73.262999999999849</v>
      </c>
      <c r="AA27" s="1452"/>
      <c r="AB27" s="1452"/>
      <c r="AC27" s="1452">
        <v>77.932999999999851</v>
      </c>
      <c r="AD27" s="1452">
        <v>123.59299999999988</v>
      </c>
      <c r="AE27" s="1452"/>
      <c r="AF27" s="107"/>
      <c r="AG27" s="107"/>
      <c r="AH27" s="107"/>
    </row>
    <row r="28" spans="1:34" s="108" customFormat="1" ht="22.5" customHeight="1" x14ac:dyDescent="0.25">
      <c r="A28" s="72"/>
      <c r="B28" s="481">
        <v>22</v>
      </c>
      <c r="C28" s="412" t="s">
        <v>44</v>
      </c>
      <c r="D28" s="482">
        <v>9.9999999999999964</v>
      </c>
      <c r="E28" s="416">
        <v>4.6500000000000004</v>
      </c>
      <c r="F28" s="416"/>
      <c r="G28" s="483"/>
      <c r="H28" s="484"/>
      <c r="I28" s="416"/>
      <c r="J28" s="416"/>
      <c r="K28" s="485"/>
      <c r="L28" s="930">
        <f t="shared" si="1"/>
        <v>9.9999999999999964</v>
      </c>
      <c r="M28" s="930">
        <f t="shared" si="2"/>
        <v>4.6500000000000004</v>
      </c>
      <c r="N28" s="930">
        <f t="shared" si="3"/>
        <v>0</v>
      </c>
      <c r="O28" s="931">
        <f t="shared" si="4"/>
        <v>0</v>
      </c>
      <c r="P28" s="486">
        <f t="shared" si="5"/>
        <v>14.649999999999997</v>
      </c>
      <c r="Q28" s="1690"/>
      <c r="R28" s="1421"/>
      <c r="S28" s="1452" t="s">
        <v>42</v>
      </c>
      <c r="T28" s="1452">
        <v>3.6900000000000008</v>
      </c>
      <c r="U28" s="1452">
        <v>0.25</v>
      </c>
      <c r="V28" s="1452">
        <v>0.26999999999999996</v>
      </c>
      <c r="W28" s="1452"/>
      <c r="X28" s="1452">
        <v>4.2100000000000009</v>
      </c>
      <c r="Y28" s="1452"/>
      <c r="Z28" s="1452"/>
      <c r="AA28" s="1452"/>
      <c r="AB28" s="1452"/>
      <c r="AC28" s="1452"/>
      <c r="AD28" s="1452">
        <v>4.2100000000000009</v>
      </c>
      <c r="AE28" s="1452"/>
      <c r="AF28" s="107"/>
      <c r="AG28" s="107"/>
      <c r="AH28" s="107"/>
    </row>
    <row r="29" spans="1:34" s="108" customFormat="1" ht="22.5" customHeight="1" x14ac:dyDescent="0.25">
      <c r="A29" s="72"/>
      <c r="B29" s="473">
        <v>23</v>
      </c>
      <c r="C29" s="412" t="s">
        <v>46</v>
      </c>
      <c r="D29" s="482"/>
      <c r="E29" s="416"/>
      <c r="F29" s="416"/>
      <c r="G29" s="483"/>
      <c r="H29" s="484">
        <v>0.83000000000000018</v>
      </c>
      <c r="I29" s="416">
        <v>2.6959999999999984</v>
      </c>
      <c r="J29" s="416">
        <v>0.01</v>
      </c>
      <c r="K29" s="485"/>
      <c r="L29" s="930">
        <f t="shared" si="1"/>
        <v>0.83000000000000018</v>
      </c>
      <c r="M29" s="930">
        <f t="shared" si="2"/>
        <v>2.6959999999999984</v>
      </c>
      <c r="N29" s="930">
        <f t="shared" si="3"/>
        <v>0.01</v>
      </c>
      <c r="O29" s="931">
        <f t="shared" si="4"/>
        <v>0</v>
      </c>
      <c r="P29" s="486">
        <f t="shared" si="5"/>
        <v>3.5359999999999983</v>
      </c>
      <c r="Q29" s="1690"/>
      <c r="R29" s="1421"/>
      <c r="S29" s="1452" t="s">
        <v>44</v>
      </c>
      <c r="T29" s="1452">
        <v>9.9999999999999964</v>
      </c>
      <c r="U29" s="1452">
        <v>4.6500000000000004</v>
      </c>
      <c r="V29" s="1452"/>
      <c r="W29" s="1452"/>
      <c r="X29" s="1452">
        <v>14.649999999999997</v>
      </c>
      <c r="Y29" s="1452"/>
      <c r="Z29" s="1452"/>
      <c r="AA29" s="1452"/>
      <c r="AB29" s="1452"/>
      <c r="AC29" s="1452"/>
      <c r="AD29" s="1452">
        <v>14.649999999999997</v>
      </c>
      <c r="AE29" s="1452"/>
      <c r="AF29" s="107"/>
      <c r="AG29" s="107"/>
      <c r="AH29" s="107"/>
    </row>
    <row r="30" spans="1:34" s="108" customFormat="1" ht="22.5" customHeight="1" x14ac:dyDescent="0.25">
      <c r="A30" s="72"/>
      <c r="B30" s="481">
        <v>24</v>
      </c>
      <c r="C30" s="412" t="s">
        <v>48</v>
      </c>
      <c r="D30" s="482">
        <v>13.167999999999992</v>
      </c>
      <c r="E30" s="416"/>
      <c r="F30" s="416"/>
      <c r="G30" s="483"/>
      <c r="H30" s="484"/>
      <c r="I30" s="416"/>
      <c r="J30" s="416"/>
      <c r="K30" s="485"/>
      <c r="L30" s="930">
        <f t="shared" si="1"/>
        <v>13.167999999999992</v>
      </c>
      <c r="M30" s="930">
        <f t="shared" si="2"/>
        <v>0</v>
      </c>
      <c r="N30" s="930">
        <f t="shared" si="3"/>
        <v>0</v>
      </c>
      <c r="O30" s="931">
        <f t="shared" si="4"/>
        <v>0</v>
      </c>
      <c r="P30" s="486">
        <f t="shared" si="5"/>
        <v>13.167999999999992</v>
      </c>
      <c r="Q30" s="1690"/>
      <c r="R30" s="1421"/>
      <c r="S30" s="1452" t="s">
        <v>46</v>
      </c>
      <c r="T30" s="1452"/>
      <c r="U30" s="1452"/>
      <c r="V30" s="1452"/>
      <c r="W30" s="1452"/>
      <c r="X30" s="1452"/>
      <c r="Y30" s="1452">
        <v>0.83000000000000018</v>
      </c>
      <c r="Z30" s="1452">
        <v>2.6959999999999984</v>
      </c>
      <c r="AA30" s="1452">
        <v>0.01</v>
      </c>
      <c r="AB30" s="1452"/>
      <c r="AC30" s="1452">
        <v>3.5359999999999983</v>
      </c>
      <c r="AD30" s="1452">
        <v>3.5359999999999983</v>
      </c>
      <c r="AE30" s="1452"/>
      <c r="AF30" s="107"/>
      <c r="AG30" s="107"/>
      <c r="AH30" s="107"/>
    </row>
    <row r="31" spans="1:34" s="108" customFormat="1" ht="22.5" customHeight="1" x14ac:dyDescent="0.25">
      <c r="A31" s="72"/>
      <c r="B31" s="473">
        <v>25</v>
      </c>
      <c r="C31" s="412" t="s">
        <v>50</v>
      </c>
      <c r="D31" s="482">
        <v>19.654000000000011</v>
      </c>
      <c r="E31" s="416">
        <v>3.9499999999999984</v>
      </c>
      <c r="F31" s="416"/>
      <c r="G31" s="483"/>
      <c r="H31" s="484"/>
      <c r="I31" s="416"/>
      <c r="J31" s="416"/>
      <c r="K31" s="485"/>
      <c r="L31" s="930">
        <f t="shared" si="1"/>
        <v>19.654000000000011</v>
      </c>
      <c r="M31" s="930">
        <f t="shared" si="2"/>
        <v>3.9499999999999984</v>
      </c>
      <c r="N31" s="930">
        <f t="shared" si="3"/>
        <v>0</v>
      </c>
      <c r="O31" s="931">
        <f t="shared" si="4"/>
        <v>0</v>
      </c>
      <c r="P31" s="486">
        <f t="shared" si="5"/>
        <v>23.60400000000001</v>
      </c>
      <c r="Q31" s="1690"/>
      <c r="R31" s="1421"/>
      <c r="S31" s="1452" t="s">
        <v>48</v>
      </c>
      <c r="T31" s="1452">
        <v>13.167999999999992</v>
      </c>
      <c r="U31" s="1452"/>
      <c r="V31" s="1452"/>
      <c r="W31" s="1452"/>
      <c r="X31" s="1452">
        <v>13.167999999999992</v>
      </c>
      <c r="Y31" s="1452"/>
      <c r="Z31" s="1452"/>
      <c r="AA31" s="1452"/>
      <c r="AB31" s="1452"/>
      <c r="AC31" s="1452"/>
      <c r="AD31" s="1452">
        <v>13.167999999999992</v>
      </c>
      <c r="AE31" s="1452"/>
      <c r="AF31" s="107"/>
      <c r="AG31" s="107"/>
      <c r="AH31" s="107"/>
    </row>
    <row r="32" spans="1:34" s="108" customFormat="1" ht="22.5" customHeight="1" x14ac:dyDescent="0.25">
      <c r="A32" s="72"/>
      <c r="B32" s="481">
        <v>26</v>
      </c>
      <c r="C32" s="412" t="s">
        <v>52</v>
      </c>
      <c r="D32" s="482">
        <v>1.9999999999999993</v>
      </c>
      <c r="E32" s="416">
        <v>47.788999999999987</v>
      </c>
      <c r="F32" s="416"/>
      <c r="G32" s="483"/>
      <c r="H32" s="484"/>
      <c r="I32" s="416"/>
      <c r="J32" s="416"/>
      <c r="K32" s="485"/>
      <c r="L32" s="930">
        <f t="shared" si="1"/>
        <v>1.9999999999999993</v>
      </c>
      <c r="M32" s="930">
        <f t="shared" si="2"/>
        <v>47.788999999999987</v>
      </c>
      <c r="N32" s="930">
        <f t="shared" si="3"/>
        <v>0</v>
      </c>
      <c r="O32" s="931">
        <f t="shared" si="4"/>
        <v>0</v>
      </c>
      <c r="P32" s="486">
        <f t="shared" si="5"/>
        <v>49.788999999999987</v>
      </c>
      <c r="Q32" s="1690"/>
      <c r="R32" s="1421"/>
      <c r="S32" s="1452" t="s">
        <v>50</v>
      </c>
      <c r="T32" s="1452">
        <v>19.654000000000011</v>
      </c>
      <c r="U32" s="1452">
        <v>3.9499999999999984</v>
      </c>
      <c r="V32" s="1452"/>
      <c r="W32" s="1452"/>
      <c r="X32" s="1452">
        <v>23.60400000000001</v>
      </c>
      <c r="Y32" s="1452"/>
      <c r="Z32" s="1452"/>
      <c r="AA32" s="1452"/>
      <c r="AB32" s="1452"/>
      <c r="AC32" s="1452"/>
      <c r="AD32" s="1452">
        <v>23.60400000000001</v>
      </c>
      <c r="AE32" s="1452"/>
      <c r="AF32" s="107"/>
      <c r="AG32" s="107"/>
      <c r="AH32" s="107"/>
    </row>
    <row r="33" spans="1:34" s="1693" customFormat="1" ht="22.5" customHeight="1" x14ac:dyDescent="0.25">
      <c r="A33" s="1612"/>
      <c r="B33" s="473">
        <v>27</v>
      </c>
      <c r="C33" s="412" t="s">
        <v>54</v>
      </c>
      <c r="D33" s="482">
        <v>4.4400000000000013</v>
      </c>
      <c r="E33" s="416">
        <v>2.56</v>
      </c>
      <c r="F33" s="416"/>
      <c r="G33" s="483"/>
      <c r="H33" s="484"/>
      <c r="I33" s="416"/>
      <c r="J33" s="416"/>
      <c r="K33" s="485"/>
      <c r="L33" s="930">
        <f t="shared" si="1"/>
        <v>4.4400000000000013</v>
      </c>
      <c r="M33" s="930">
        <f t="shared" si="2"/>
        <v>2.56</v>
      </c>
      <c r="N33" s="930">
        <f t="shared" si="3"/>
        <v>0</v>
      </c>
      <c r="O33" s="931">
        <f t="shared" si="4"/>
        <v>0</v>
      </c>
      <c r="P33" s="486">
        <f t="shared" si="5"/>
        <v>7.0000000000000018</v>
      </c>
      <c r="Q33" s="1691"/>
      <c r="R33" s="1692"/>
      <c r="S33" s="1452" t="s">
        <v>52</v>
      </c>
      <c r="T33" s="1452">
        <v>1.9999999999999993</v>
      </c>
      <c r="U33" s="1452">
        <v>47.788999999999987</v>
      </c>
      <c r="V33" s="1452"/>
      <c r="W33" s="1452"/>
      <c r="X33" s="1452">
        <v>49.788999999999987</v>
      </c>
      <c r="Y33" s="1452"/>
      <c r="Z33" s="1452"/>
      <c r="AA33" s="1452"/>
      <c r="AB33" s="1452"/>
      <c r="AC33" s="1452"/>
      <c r="AD33" s="1452">
        <v>49.788999999999987</v>
      </c>
      <c r="AE33" s="1452"/>
      <c r="AF33" s="107"/>
      <c r="AG33" s="107"/>
      <c r="AH33" s="107"/>
    </row>
    <row r="34" spans="1:34" s="108" customFormat="1" ht="22.5" customHeight="1" x14ac:dyDescent="0.25">
      <c r="A34" s="72"/>
      <c r="B34" s="481">
        <v>28</v>
      </c>
      <c r="C34" s="412" t="s">
        <v>56</v>
      </c>
      <c r="D34" s="482">
        <v>898.15000000000146</v>
      </c>
      <c r="E34" s="416">
        <v>16.314000000000004</v>
      </c>
      <c r="F34" s="416"/>
      <c r="G34" s="483"/>
      <c r="H34" s="484"/>
      <c r="I34" s="416"/>
      <c r="J34" s="416"/>
      <c r="K34" s="485"/>
      <c r="L34" s="930">
        <f t="shared" si="1"/>
        <v>898.15000000000146</v>
      </c>
      <c r="M34" s="930">
        <f t="shared" si="2"/>
        <v>16.314000000000004</v>
      </c>
      <c r="N34" s="930">
        <f t="shared" si="3"/>
        <v>0</v>
      </c>
      <c r="O34" s="931">
        <f t="shared" si="4"/>
        <v>0</v>
      </c>
      <c r="P34" s="486">
        <f t="shared" si="5"/>
        <v>914.46400000000142</v>
      </c>
      <c r="Q34" s="1690"/>
      <c r="R34" s="1421"/>
      <c r="S34" s="1452" t="s">
        <v>54</v>
      </c>
      <c r="T34" s="1452">
        <v>4.4400000000000013</v>
      </c>
      <c r="U34" s="1452">
        <v>2.56</v>
      </c>
      <c r="V34" s="1452"/>
      <c r="W34" s="1452"/>
      <c r="X34" s="1452">
        <v>7.0000000000000018</v>
      </c>
      <c r="Y34" s="1452"/>
      <c r="Z34" s="1452"/>
      <c r="AA34" s="1452"/>
      <c r="AB34" s="1452"/>
      <c r="AC34" s="1452"/>
      <c r="AD34" s="1452">
        <v>7.0000000000000018</v>
      </c>
      <c r="AE34" s="1452"/>
      <c r="AF34" s="107"/>
      <c r="AG34" s="107"/>
      <c r="AH34" s="107"/>
    </row>
    <row r="35" spans="1:34" s="108" customFormat="1" ht="22.5" customHeight="1" x14ac:dyDescent="0.25">
      <c r="A35" s="72"/>
      <c r="B35" s="473">
        <v>29</v>
      </c>
      <c r="C35" s="412" t="s">
        <v>58</v>
      </c>
      <c r="D35" s="482">
        <v>171.11700000000016</v>
      </c>
      <c r="E35" s="416">
        <v>53.881</v>
      </c>
      <c r="F35" s="416"/>
      <c r="G35" s="483"/>
      <c r="H35" s="484"/>
      <c r="I35" s="416"/>
      <c r="J35" s="416"/>
      <c r="K35" s="485"/>
      <c r="L35" s="930">
        <f t="shared" si="1"/>
        <v>171.11700000000016</v>
      </c>
      <c r="M35" s="930">
        <f t="shared" si="2"/>
        <v>53.881</v>
      </c>
      <c r="N35" s="930">
        <f t="shared" si="3"/>
        <v>0</v>
      </c>
      <c r="O35" s="931">
        <f t="shared" si="4"/>
        <v>0</v>
      </c>
      <c r="P35" s="486">
        <f t="shared" si="5"/>
        <v>224.99800000000016</v>
      </c>
      <c r="Q35" s="1690"/>
      <c r="R35" s="1421"/>
      <c r="S35" s="1452" t="s">
        <v>56</v>
      </c>
      <c r="T35" s="1452">
        <v>898.15000000000146</v>
      </c>
      <c r="U35" s="1452">
        <v>16.314000000000004</v>
      </c>
      <c r="V35" s="1452"/>
      <c r="W35" s="1452"/>
      <c r="X35" s="1452">
        <v>914.46400000000142</v>
      </c>
      <c r="Y35" s="1452"/>
      <c r="Z35" s="1452"/>
      <c r="AA35" s="1452"/>
      <c r="AB35" s="1452"/>
      <c r="AC35" s="1452"/>
      <c r="AD35" s="1452">
        <v>914.46400000000142</v>
      </c>
      <c r="AE35" s="1452"/>
      <c r="AF35" s="107"/>
      <c r="AG35" s="107"/>
      <c r="AH35" s="107"/>
    </row>
    <row r="36" spans="1:34" s="108" customFormat="1" ht="22.5" customHeight="1" x14ac:dyDescent="0.25">
      <c r="A36" s="72"/>
      <c r="B36" s="481">
        <v>30</v>
      </c>
      <c r="C36" s="412" t="s">
        <v>60</v>
      </c>
      <c r="D36" s="482">
        <v>33.993000000000009</v>
      </c>
      <c r="E36" s="416">
        <v>22.896000000000008</v>
      </c>
      <c r="F36" s="416"/>
      <c r="G36" s="483"/>
      <c r="H36" s="484"/>
      <c r="I36" s="416"/>
      <c r="J36" s="416"/>
      <c r="K36" s="485"/>
      <c r="L36" s="930">
        <f t="shared" si="1"/>
        <v>33.993000000000009</v>
      </c>
      <c r="M36" s="930">
        <f t="shared" si="2"/>
        <v>22.896000000000008</v>
      </c>
      <c r="N36" s="930">
        <f t="shared" si="3"/>
        <v>0</v>
      </c>
      <c r="O36" s="931">
        <f t="shared" si="4"/>
        <v>0</v>
      </c>
      <c r="P36" s="486">
        <f t="shared" si="5"/>
        <v>56.889000000000017</v>
      </c>
      <c r="Q36" s="1690"/>
      <c r="R36" s="1421"/>
      <c r="S36" s="1452" t="s">
        <v>58</v>
      </c>
      <c r="T36" s="1452">
        <v>171.11700000000016</v>
      </c>
      <c r="U36" s="1452">
        <v>53.881</v>
      </c>
      <c r="V36" s="1452"/>
      <c r="W36" s="1452"/>
      <c r="X36" s="1452">
        <v>224.99800000000016</v>
      </c>
      <c r="Y36" s="1452"/>
      <c r="Z36" s="1452"/>
      <c r="AA36" s="1452"/>
      <c r="AB36" s="1452"/>
      <c r="AC36" s="1452"/>
      <c r="AD36" s="1452">
        <v>224.99800000000016</v>
      </c>
      <c r="AE36" s="1452"/>
      <c r="AF36" s="107"/>
      <c r="AG36" s="107"/>
      <c r="AH36" s="107"/>
    </row>
    <row r="37" spans="1:34" s="108" customFormat="1" ht="22.5" customHeight="1" x14ac:dyDescent="0.25">
      <c r="A37" s="72"/>
      <c r="B37" s="473">
        <v>31</v>
      </c>
      <c r="C37" s="412" t="s">
        <v>62</v>
      </c>
      <c r="D37" s="482">
        <v>0.56399999999999983</v>
      </c>
      <c r="E37" s="416"/>
      <c r="F37" s="416"/>
      <c r="G37" s="483"/>
      <c r="H37" s="484"/>
      <c r="I37" s="416"/>
      <c r="J37" s="416"/>
      <c r="K37" s="485"/>
      <c r="L37" s="930">
        <f t="shared" si="1"/>
        <v>0.56399999999999983</v>
      </c>
      <c r="M37" s="930">
        <f t="shared" si="2"/>
        <v>0</v>
      </c>
      <c r="N37" s="930">
        <f t="shared" si="3"/>
        <v>0</v>
      </c>
      <c r="O37" s="931">
        <f t="shared" si="4"/>
        <v>0</v>
      </c>
      <c r="P37" s="486">
        <f t="shared" si="5"/>
        <v>0.56399999999999983</v>
      </c>
      <c r="Q37" s="1690"/>
      <c r="R37" s="1421"/>
      <c r="S37" s="1452" t="s">
        <v>60</v>
      </c>
      <c r="T37" s="1452">
        <v>33.993000000000009</v>
      </c>
      <c r="U37" s="1452">
        <v>22.896000000000008</v>
      </c>
      <c r="V37" s="1452"/>
      <c r="W37" s="1452"/>
      <c r="X37" s="1452">
        <v>56.889000000000017</v>
      </c>
      <c r="Y37" s="1452"/>
      <c r="Z37" s="1452"/>
      <c r="AA37" s="1452"/>
      <c r="AB37" s="1452"/>
      <c r="AC37" s="1452"/>
      <c r="AD37" s="1452">
        <v>56.889000000000017</v>
      </c>
      <c r="AE37" s="1452"/>
      <c r="AF37" s="107"/>
      <c r="AG37" s="107"/>
      <c r="AH37" s="107"/>
    </row>
    <row r="38" spans="1:34" s="108" customFormat="1" ht="22.5" customHeight="1" x14ac:dyDescent="0.25">
      <c r="A38" s="72"/>
      <c r="B38" s="481">
        <v>32</v>
      </c>
      <c r="C38" s="412" t="s">
        <v>64</v>
      </c>
      <c r="D38" s="482">
        <v>5</v>
      </c>
      <c r="E38" s="416"/>
      <c r="F38" s="416"/>
      <c r="G38" s="483"/>
      <c r="H38" s="484"/>
      <c r="I38" s="416"/>
      <c r="J38" s="416"/>
      <c r="K38" s="485"/>
      <c r="L38" s="930">
        <f t="shared" si="1"/>
        <v>5</v>
      </c>
      <c r="M38" s="930">
        <f t="shared" si="2"/>
        <v>0</v>
      </c>
      <c r="N38" s="930">
        <f t="shared" si="3"/>
        <v>0</v>
      </c>
      <c r="O38" s="931">
        <f t="shared" si="4"/>
        <v>0</v>
      </c>
      <c r="P38" s="486">
        <f t="shared" si="5"/>
        <v>5</v>
      </c>
      <c r="Q38" s="1690"/>
      <c r="R38" s="1421"/>
      <c r="S38" s="1452" t="s">
        <v>62</v>
      </c>
      <c r="T38" s="1452">
        <v>0.56399999999999983</v>
      </c>
      <c r="U38" s="1452"/>
      <c r="V38" s="1452"/>
      <c r="W38" s="1452"/>
      <c r="X38" s="1452">
        <v>0.56399999999999983</v>
      </c>
      <c r="Y38" s="1452"/>
      <c r="Z38" s="1452"/>
      <c r="AA38" s="1452"/>
      <c r="AB38" s="1452"/>
      <c r="AC38" s="1452"/>
      <c r="AD38" s="1452">
        <v>0.56399999999999983</v>
      </c>
      <c r="AE38" s="1452"/>
      <c r="AF38" s="107"/>
      <c r="AG38" s="107"/>
      <c r="AH38" s="107"/>
    </row>
    <row r="39" spans="1:34" s="108" customFormat="1" ht="22.5" customHeight="1" x14ac:dyDescent="0.25">
      <c r="A39" s="72"/>
      <c r="B39" s="473">
        <v>33</v>
      </c>
      <c r="C39" s="412" t="s">
        <v>66</v>
      </c>
      <c r="D39" s="482">
        <v>72.885999999999953</v>
      </c>
      <c r="E39" s="416"/>
      <c r="F39" s="416"/>
      <c r="G39" s="483"/>
      <c r="H39" s="484"/>
      <c r="I39" s="416"/>
      <c r="J39" s="416"/>
      <c r="K39" s="485"/>
      <c r="L39" s="930">
        <f t="shared" si="1"/>
        <v>72.885999999999953</v>
      </c>
      <c r="M39" s="930">
        <f t="shared" si="2"/>
        <v>0</v>
      </c>
      <c r="N39" s="930">
        <f t="shared" si="3"/>
        <v>0</v>
      </c>
      <c r="O39" s="931">
        <f t="shared" si="4"/>
        <v>0</v>
      </c>
      <c r="P39" s="486">
        <f t="shared" si="5"/>
        <v>72.885999999999953</v>
      </c>
      <c r="Q39" s="1690"/>
      <c r="R39" s="1421"/>
      <c r="S39" s="1452" t="s">
        <v>64</v>
      </c>
      <c r="T39" s="1452">
        <v>5</v>
      </c>
      <c r="U39" s="1452"/>
      <c r="V39" s="1452"/>
      <c r="W39" s="1452"/>
      <c r="X39" s="1452">
        <v>5</v>
      </c>
      <c r="Y39" s="1452"/>
      <c r="Z39" s="1452"/>
      <c r="AA39" s="1452"/>
      <c r="AB39" s="1452"/>
      <c r="AC39" s="1452"/>
      <c r="AD39" s="1452">
        <v>5</v>
      </c>
      <c r="AE39" s="1452"/>
      <c r="AF39" s="107"/>
      <c r="AG39" s="107"/>
      <c r="AH39" s="107"/>
    </row>
    <row r="40" spans="1:34" s="108" customFormat="1" ht="22.5" customHeight="1" x14ac:dyDescent="0.25">
      <c r="A40" s="72"/>
      <c r="B40" s="481">
        <v>34</v>
      </c>
      <c r="C40" s="412" t="s">
        <v>68</v>
      </c>
      <c r="D40" s="482">
        <v>188.66000000000003</v>
      </c>
      <c r="E40" s="416">
        <v>11.450000000000005</v>
      </c>
      <c r="F40" s="416"/>
      <c r="G40" s="483"/>
      <c r="H40" s="484"/>
      <c r="I40" s="416"/>
      <c r="J40" s="416"/>
      <c r="K40" s="485"/>
      <c r="L40" s="930">
        <f t="shared" si="1"/>
        <v>188.66000000000003</v>
      </c>
      <c r="M40" s="930">
        <f t="shared" si="2"/>
        <v>11.450000000000005</v>
      </c>
      <c r="N40" s="930">
        <f t="shared" si="3"/>
        <v>0</v>
      </c>
      <c r="O40" s="931">
        <f t="shared" si="4"/>
        <v>0</v>
      </c>
      <c r="P40" s="486">
        <f t="shared" si="5"/>
        <v>200.11000000000004</v>
      </c>
      <c r="Q40" s="1690"/>
      <c r="R40" s="1421"/>
      <c r="S40" s="1452" t="s">
        <v>66</v>
      </c>
      <c r="T40" s="1452">
        <v>72.885999999999953</v>
      </c>
      <c r="U40" s="1452"/>
      <c r="V40" s="1452"/>
      <c r="W40" s="1452"/>
      <c r="X40" s="1452">
        <v>72.885999999999953</v>
      </c>
      <c r="Y40" s="1452"/>
      <c r="Z40" s="1452"/>
      <c r="AA40" s="1452"/>
      <c r="AB40" s="1452"/>
      <c r="AC40" s="1452"/>
      <c r="AD40" s="1452">
        <v>72.885999999999953</v>
      </c>
      <c r="AE40" s="1452"/>
      <c r="AF40" s="107"/>
      <c r="AG40" s="107"/>
      <c r="AH40" s="107"/>
    </row>
    <row r="41" spans="1:34" s="108" customFormat="1" ht="22.5" customHeight="1" x14ac:dyDescent="0.25">
      <c r="A41" s="72"/>
      <c r="B41" s="473">
        <v>35</v>
      </c>
      <c r="C41" s="412" t="s">
        <v>70</v>
      </c>
      <c r="D41" s="482">
        <v>20</v>
      </c>
      <c r="E41" s="416"/>
      <c r="F41" s="416"/>
      <c r="G41" s="483"/>
      <c r="H41" s="484"/>
      <c r="I41" s="416"/>
      <c r="J41" s="416"/>
      <c r="K41" s="485"/>
      <c r="L41" s="930">
        <f t="shared" si="1"/>
        <v>20</v>
      </c>
      <c r="M41" s="930">
        <f t="shared" si="2"/>
        <v>0</v>
      </c>
      <c r="N41" s="930">
        <f t="shared" si="3"/>
        <v>0</v>
      </c>
      <c r="O41" s="931">
        <f t="shared" si="4"/>
        <v>0</v>
      </c>
      <c r="P41" s="486">
        <f t="shared" si="5"/>
        <v>20</v>
      </c>
      <c r="Q41" s="1690"/>
      <c r="R41" s="1421"/>
      <c r="S41" s="1452" t="s">
        <v>68</v>
      </c>
      <c r="T41" s="1452">
        <v>188.66000000000003</v>
      </c>
      <c r="U41" s="1452">
        <v>11.450000000000005</v>
      </c>
      <c r="V41" s="1452"/>
      <c r="W41" s="1452"/>
      <c r="X41" s="1452">
        <v>200.11000000000004</v>
      </c>
      <c r="Y41" s="1452"/>
      <c r="Z41" s="1452"/>
      <c r="AA41" s="1452"/>
      <c r="AB41" s="1452"/>
      <c r="AC41" s="1452"/>
      <c r="AD41" s="1452">
        <v>200.11000000000004</v>
      </c>
      <c r="AE41" s="1452"/>
      <c r="AF41" s="107"/>
      <c r="AG41" s="107"/>
      <c r="AH41" s="107"/>
    </row>
    <row r="42" spans="1:34" s="108" customFormat="1" ht="22.5" customHeight="1" x14ac:dyDescent="0.25">
      <c r="A42" s="72"/>
      <c r="B42" s="481">
        <v>36</v>
      </c>
      <c r="C42" s="412" t="s">
        <v>72</v>
      </c>
      <c r="D42" s="482">
        <v>117.71700000000003</v>
      </c>
      <c r="E42" s="416"/>
      <c r="F42" s="416"/>
      <c r="G42" s="483"/>
      <c r="H42" s="484"/>
      <c r="I42" s="416"/>
      <c r="J42" s="416"/>
      <c r="K42" s="485"/>
      <c r="L42" s="930">
        <f t="shared" si="1"/>
        <v>117.71700000000003</v>
      </c>
      <c r="M42" s="930">
        <f t="shared" si="2"/>
        <v>0</v>
      </c>
      <c r="N42" s="930">
        <f t="shared" si="3"/>
        <v>0</v>
      </c>
      <c r="O42" s="931">
        <f t="shared" si="4"/>
        <v>0</v>
      </c>
      <c r="P42" s="486">
        <f t="shared" si="5"/>
        <v>117.71700000000003</v>
      </c>
      <c r="Q42" s="1690"/>
      <c r="R42" s="1421"/>
      <c r="S42" s="1452" t="s">
        <v>70</v>
      </c>
      <c r="T42" s="1452">
        <v>20</v>
      </c>
      <c r="U42" s="1452"/>
      <c r="V42" s="1452"/>
      <c r="W42" s="1452"/>
      <c r="X42" s="1452">
        <v>20</v>
      </c>
      <c r="Y42" s="1452"/>
      <c r="Z42" s="1452"/>
      <c r="AA42" s="1452"/>
      <c r="AB42" s="1452"/>
      <c r="AC42" s="1452"/>
      <c r="AD42" s="1452">
        <v>20</v>
      </c>
      <c r="AE42" s="1452"/>
      <c r="AF42" s="107"/>
      <c r="AG42" s="107"/>
      <c r="AH42" s="107"/>
    </row>
    <row r="43" spans="1:34" s="108" customFormat="1" ht="22.5" customHeight="1" x14ac:dyDescent="0.25">
      <c r="A43" s="72"/>
      <c r="B43" s="473">
        <v>37</v>
      </c>
      <c r="C43" s="412" t="s">
        <v>74</v>
      </c>
      <c r="D43" s="482">
        <v>20.861999999999995</v>
      </c>
      <c r="E43" s="416"/>
      <c r="F43" s="416"/>
      <c r="G43" s="483"/>
      <c r="H43" s="484"/>
      <c r="I43" s="416"/>
      <c r="J43" s="416"/>
      <c r="K43" s="485"/>
      <c r="L43" s="930">
        <f t="shared" si="1"/>
        <v>20.861999999999995</v>
      </c>
      <c r="M43" s="930">
        <f t="shared" si="2"/>
        <v>0</v>
      </c>
      <c r="N43" s="930">
        <f t="shared" si="3"/>
        <v>0</v>
      </c>
      <c r="O43" s="931">
        <f t="shared" si="4"/>
        <v>0</v>
      </c>
      <c r="P43" s="486">
        <f t="shared" si="5"/>
        <v>20.861999999999995</v>
      </c>
      <c r="Q43" s="1690"/>
      <c r="R43" s="1421"/>
      <c r="S43" s="1452" t="s">
        <v>72</v>
      </c>
      <c r="T43" s="1452">
        <v>117.71700000000003</v>
      </c>
      <c r="U43" s="1452"/>
      <c r="V43" s="1452"/>
      <c r="W43" s="1452"/>
      <c r="X43" s="1452">
        <v>117.71700000000003</v>
      </c>
      <c r="Y43" s="1452"/>
      <c r="Z43" s="1452"/>
      <c r="AA43" s="1452"/>
      <c r="AB43" s="1452"/>
      <c r="AC43" s="1452"/>
      <c r="AD43" s="1452">
        <v>117.71700000000003</v>
      </c>
      <c r="AE43" s="1452"/>
      <c r="AF43" s="107"/>
      <c r="AG43" s="107"/>
      <c r="AH43" s="107"/>
    </row>
    <row r="44" spans="1:34" s="108" customFormat="1" ht="22.5" customHeight="1" x14ac:dyDescent="0.25">
      <c r="A44" s="72"/>
      <c r="B44" s="481">
        <v>38</v>
      </c>
      <c r="C44" s="412" t="s">
        <v>76</v>
      </c>
      <c r="D44" s="482">
        <v>476.74000000000018</v>
      </c>
      <c r="E44" s="416"/>
      <c r="F44" s="416"/>
      <c r="G44" s="483"/>
      <c r="H44" s="484"/>
      <c r="I44" s="416"/>
      <c r="J44" s="416"/>
      <c r="K44" s="485"/>
      <c r="L44" s="930">
        <f t="shared" si="1"/>
        <v>476.74000000000018</v>
      </c>
      <c r="M44" s="930">
        <f t="shared" si="2"/>
        <v>0</v>
      </c>
      <c r="N44" s="930">
        <f t="shared" si="3"/>
        <v>0</v>
      </c>
      <c r="O44" s="931">
        <f t="shared" si="4"/>
        <v>0</v>
      </c>
      <c r="P44" s="486">
        <f t="shared" si="5"/>
        <v>476.74000000000018</v>
      </c>
      <c r="Q44" s="1690"/>
      <c r="R44" s="1421"/>
      <c r="S44" s="1452" t="s">
        <v>74</v>
      </c>
      <c r="T44" s="1452">
        <v>20.861999999999995</v>
      </c>
      <c r="U44" s="1452"/>
      <c r="V44" s="1452"/>
      <c r="W44" s="1452"/>
      <c r="X44" s="1452">
        <v>20.861999999999995</v>
      </c>
      <c r="Y44" s="1452"/>
      <c r="Z44" s="1452"/>
      <c r="AA44" s="1452"/>
      <c r="AB44" s="1452"/>
      <c r="AC44" s="1452"/>
      <c r="AD44" s="1452">
        <v>20.861999999999995</v>
      </c>
      <c r="AE44" s="1452"/>
      <c r="AF44" s="107"/>
      <c r="AG44" s="107"/>
      <c r="AH44" s="107"/>
    </row>
    <row r="45" spans="1:34" s="108" customFormat="1" ht="22.5" customHeight="1" x14ac:dyDescent="0.25">
      <c r="A45" s="72"/>
      <c r="B45" s="473">
        <v>39</v>
      </c>
      <c r="C45" s="412" t="s">
        <v>78</v>
      </c>
      <c r="D45" s="482">
        <v>96.759999999999991</v>
      </c>
      <c r="E45" s="416"/>
      <c r="F45" s="416"/>
      <c r="G45" s="483"/>
      <c r="H45" s="484"/>
      <c r="I45" s="416"/>
      <c r="J45" s="416"/>
      <c r="K45" s="485"/>
      <c r="L45" s="930">
        <f t="shared" si="1"/>
        <v>96.759999999999991</v>
      </c>
      <c r="M45" s="930">
        <f t="shared" si="2"/>
        <v>0</v>
      </c>
      <c r="N45" s="930">
        <f t="shared" si="3"/>
        <v>0</v>
      </c>
      <c r="O45" s="931">
        <f t="shared" si="4"/>
        <v>0</v>
      </c>
      <c r="P45" s="486">
        <f t="shared" si="5"/>
        <v>96.759999999999991</v>
      </c>
      <c r="Q45" s="1690"/>
      <c r="R45" s="1421"/>
      <c r="S45" s="1452" t="s">
        <v>76</v>
      </c>
      <c r="T45" s="1452">
        <v>476.74000000000018</v>
      </c>
      <c r="U45" s="1452"/>
      <c r="V45" s="1452"/>
      <c r="W45" s="1452"/>
      <c r="X45" s="1452">
        <v>476.74000000000018</v>
      </c>
      <c r="Y45" s="1452"/>
      <c r="Z45" s="1452"/>
      <c r="AA45" s="1452"/>
      <c r="AB45" s="1452"/>
      <c r="AC45" s="1452"/>
      <c r="AD45" s="1452">
        <v>476.74000000000018</v>
      </c>
      <c r="AE45" s="1452"/>
      <c r="AF45" s="107"/>
      <c r="AG45" s="107"/>
      <c r="AH45" s="107"/>
    </row>
    <row r="46" spans="1:34" s="108" customFormat="1" ht="22.5" customHeight="1" x14ac:dyDescent="0.25">
      <c r="A46" s="72"/>
      <c r="B46" s="481">
        <v>40</v>
      </c>
      <c r="C46" s="412" t="s">
        <v>80</v>
      </c>
      <c r="D46" s="482"/>
      <c r="E46" s="416"/>
      <c r="F46" s="416"/>
      <c r="G46" s="483"/>
      <c r="H46" s="484">
        <v>0.77099999999999969</v>
      </c>
      <c r="I46" s="416"/>
      <c r="J46" s="416"/>
      <c r="K46" s="485"/>
      <c r="L46" s="930">
        <f t="shared" si="1"/>
        <v>0.77099999999999969</v>
      </c>
      <c r="M46" s="930">
        <f t="shared" si="2"/>
        <v>0</v>
      </c>
      <c r="N46" s="930">
        <f t="shared" si="3"/>
        <v>0</v>
      </c>
      <c r="O46" s="931">
        <f t="shared" si="4"/>
        <v>0</v>
      </c>
      <c r="P46" s="486">
        <f t="shared" si="5"/>
        <v>0.77099999999999969</v>
      </c>
      <c r="Q46" s="1690"/>
      <c r="R46" s="1421"/>
      <c r="S46" s="1452" t="s">
        <v>78</v>
      </c>
      <c r="T46" s="1452">
        <v>96.759999999999991</v>
      </c>
      <c r="U46" s="1452"/>
      <c r="V46" s="1452"/>
      <c r="W46" s="1452"/>
      <c r="X46" s="1452">
        <v>96.759999999999991</v>
      </c>
      <c r="Y46" s="1452"/>
      <c r="Z46" s="1452"/>
      <c r="AA46" s="1452"/>
      <c r="AB46" s="1452"/>
      <c r="AC46" s="1452"/>
      <c r="AD46" s="1452">
        <v>96.759999999999991</v>
      </c>
      <c r="AE46" s="1452"/>
      <c r="AF46" s="107"/>
      <c r="AG46" s="107"/>
      <c r="AH46" s="107"/>
    </row>
    <row r="47" spans="1:34" s="108" customFormat="1" ht="22.5" customHeight="1" x14ac:dyDescent="0.25">
      <c r="A47" s="72"/>
      <c r="B47" s="473">
        <v>41</v>
      </c>
      <c r="C47" s="412" t="s">
        <v>82</v>
      </c>
      <c r="D47" s="482">
        <v>19.899999999999988</v>
      </c>
      <c r="E47" s="416"/>
      <c r="F47" s="416"/>
      <c r="G47" s="483"/>
      <c r="H47" s="484"/>
      <c r="I47" s="416"/>
      <c r="J47" s="416"/>
      <c r="K47" s="485"/>
      <c r="L47" s="930">
        <f t="shared" si="1"/>
        <v>19.899999999999988</v>
      </c>
      <c r="M47" s="930">
        <f t="shared" si="2"/>
        <v>0</v>
      </c>
      <c r="N47" s="930">
        <f t="shared" si="3"/>
        <v>0</v>
      </c>
      <c r="O47" s="931">
        <f t="shared" si="4"/>
        <v>0</v>
      </c>
      <c r="P47" s="486">
        <f t="shared" si="5"/>
        <v>19.899999999999988</v>
      </c>
      <c r="Q47" s="1690"/>
      <c r="R47" s="1421"/>
      <c r="S47" s="1452" t="s">
        <v>80</v>
      </c>
      <c r="T47" s="1452"/>
      <c r="U47" s="1452"/>
      <c r="V47" s="1452"/>
      <c r="W47" s="1452"/>
      <c r="X47" s="1452"/>
      <c r="Y47" s="1452">
        <v>0.77099999999999969</v>
      </c>
      <c r="Z47" s="1452"/>
      <c r="AA47" s="1452"/>
      <c r="AB47" s="1452"/>
      <c r="AC47" s="1452">
        <v>0.77099999999999969</v>
      </c>
      <c r="AD47" s="1452">
        <v>0.77099999999999969</v>
      </c>
      <c r="AE47" s="1452"/>
      <c r="AF47" s="107"/>
      <c r="AG47" s="107"/>
      <c r="AH47" s="107"/>
    </row>
    <row r="48" spans="1:34" s="108" customFormat="1" ht="22.5" customHeight="1" x14ac:dyDescent="0.25">
      <c r="A48" s="72"/>
      <c r="B48" s="481">
        <v>42</v>
      </c>
      <c r="C48" s="412" t="s">
        <v>84</v>
      </c>
      <c r="D48" s="482">
        <v>19.189999999999998</v>
      </c>
      <c r="E48" s="416">
        <v>0.30999999999999989</v>
      </c>
      <c r="F48" s="416"/>
      <c r="G48" s="483"/>
      <c r="H48" s="484"/>
      <c r="I48" s="416"/>
      <c r="J48" s="416"/>
      <c r="K48" s="485"/>
      <c r="L48" s="930">
        <f t="shared" si="1"/>
        <v>19.189999999999998</v>
      </c>
      <c r="M48" s="930">
        <f t="shared" si="2"/>
        <v>0.30999999999999989</v>
      </c>
      <c r="N48" s="930">
        <f t="shared" si="3"/>
        <v>0</v>
      </c>
      <c r="O48" s="931">
        <f t="shared" si="4"/>
        <v>0</v>
      </c>
      <c r="P48" s="486">
        <f t="shared" si="5"/>
        <v>19.499999999999996</v>
      </c>
      <c r="Q48" s="1690"/>
      <c r="R48" s="1421"/>
      <c r="S48" s="1452" t="s">
        <v>82</v>
      </c>
      <c r="T48" s="1452">
        <v>19.899999999999988</v>
      </c>
      <c r="U48" s="1452"/>
      <c r="V48" s="1452"/>
      <c r="W48" s="1452"/>
      <c r="X48" s="1452">
        <v>19.899999999999988</v>
      </c>
      <c r="Y48" s="1452"/>
      <c r="Z48" s="1452"/>
      <c r="AA48" s="1452"/>
      <c r="AB48" s="1452"/>
      <c r="AC48" s="1452"/>
      <c r="AD48" s="1452">
        <v>19.899999999999988</v>
      </c>
      <c r="AE48" s="1452"/>
      <c r="AF48" s="107"/>
      <c r="AG48" s="107"/>
      <c r="AH48" s="107"/>
    </row>
    <row r="49" spans="1:34" s="108" customFormat="1" ht="22.5" customHeight="1" x14ac:dyDescent="0.25">
      <c r="A49" s="72"/>
      <c r="B49" s="473">
        <v>43</v>
      </c>
      <c r="C49" s="412" t="s">
        <v>86</v>
      </c>
      <c r="D49" s="482"/>
      <c r="E49" s="416"/>
      <c r="F49" s="416"/>
      <c r="G49" s="483"/>
      <c r="H49" s="484">
        <v>2.0010000000000021</v>
      </c>
      <c r="I49" s="416">
        <v>2.169999999999999</v>
      </c>
      <c r="J49" s="416"/>
      <c r="K49" s="485"/>
      <c r="L49" s="930">
        <f t="shared" si="1"/>
        <v>2.0010000000000021</v>
      </c>
      <c r="M49" s="930">
        <f t="shared" si="2"/>
        <v>2.169999999999999</v>
      </c>
      <c r="N49" s="930">
        <f t="shared" si="3"/>
        <v>0</v>
      </c>
      <c r="O49" s="931">
        <f t="shared" si="4"/>
        <v>0</v>
      </c>
      <c r="P49" s="486">
        <f t="shared" si="5"/>
        <v>4.1710000000000012</v>
      </c>
      <c r="Q49" s="1690"/>
      <c r="R49" s="1421"/>
      <c r="S49" s="1452" t="s">
        <v>84</v>
      </c>
      <c r="T49" s="1452">
        <v>19.189999999999998</v>
      </c>
      <c r="U49" s="1452">
        <v>0.30999999999999989</v>
      </c>
      <c r="V49" s="1452"/>
      <c r="W49" s="1452"/>
      <c r="X49" s="1452">
        <v>19.499999999999996</v>
      </c>
      <c r="Y49" s="1452"/>
      <c r="Z49" s="1452"/>
      <c r="AA49" s="1452"/>
      <c r="AB49" s="1452"/>
      <c r="AC49" s="1452"/>
      <c r="AD49" s="1452">
        <v>19.499999999999996</v>
      </c>
      <c r="AE49" s="1452"/>
      <c r="AF49" s="107"/>
      <c r="AG49" s="107"/>
      <c r="AH49" s="107"/>
    </row>
    <row r="50" spans="1:34" s="108" customFormat="1" ht="22.5" customHeight="1" x14ac:dyDescent="0.25">
      <c r="A50" s="72"/>
      <c r="B50" s="481">
        <v>44</v>
      </c>
      <c r="C50" s="412" t="s">
        <v>88</v>
      </c>
      <c r="D50" s="482">
        <v>599.9730000000003</v>
      </c>
      <c r="E50" s="416">
        <v>851.52399999999989</v>
      </c>
      <c r="F50" s="416"/>
      <c r="G50" s="483"/>
      <c r="H50" s="484"/>
      <c r="I50" s="416"/>
      <c r="J50" s="416"/>
      <c r="K50" s="485"/>
      <c r="L50" s="930">
        <f t="shared" si="1"/>
        <v>599.9730000000003</v>
      </c>
      <c r="M50" s="930">
        <f t="shared" si="2"/>
        <v>851.52399999999989</v>
      </c>
      <c r="N50" s="930">
        <f t="shared" si="3"/>
        <v>0</v>
      </c>
      <c r="O50" s="931">
        <f t="shared" si="4"/>
        <v>0</v>
      </c>
      <c r="P50" s="486">
        <f t="shared" si="5"/>
        <v>1451.4970000000003</v>
      </c>
      <c r="Q50" s="1690"/>
      <c r="R50" s="1421"/>
      <c r="S50" s="1452" t="s">
        <v>86</v>
      </c>
      <c r="T50" s="1452"/>
      <c r="U50" s="1452"/>
      <c r="V50" s="1452"/>
      <c r="W50" s="1452"/>
      <c r="X50" s="1452"/>
      <c r="Y50" s="1452">
        <v>2.0010000000000021</v>
      </c>
      <c r="Z50" s="1452">
        <v>2.169999999999999</v>
      </c>
      <c r="AA50" s="1452"/>
      <c r="AB50" s="1452"/>
      <c r="AC50" s="1452">
        <v>4.1710000000000012</v>
      </c>
      <c r="AD50" s="1452">
        <v>4.1710000000000012</v>
      </c>
      <c r="AE50" s="1452"/>
      <c r="AF50" s="107"/>
      <c r="AG50" s="107"/>
      <c r="AH50" s="107"/>
    </row>
    <row r="51" spans="1:34" s="108" customFormat="1" ht="22.5" customHeight="1" x14ac:dyDescent="0.25">
      <c r="A51" s="72"/>
      <c r="B51" s="473">
        <v>45</v>
      </c>
      <c r="C51" s="412" t="s">
        <v>90</v>
      </c>
      <c r="D51" s="482"/>
      <c r="E51" s="416">
        <v>326.12100000000004</v>
      </c>
      <c r="F51" s="416"/>
      <c r="G51" s="483"/>
      <c r="H51" s="484"/>
      <c r="I51" s="416"/>
      <c r="J51" s="416"/>
      <c r="K51" s="485"/>
      <c r="L51" s="930">
        <f t="shared" si="1"/>
        <v>0</v>
      </c>
      <c r="M51" s="930">
        <f t="shared" si="2"/>
        <v>326.12100000000004</v>
      </c>
      <c r="N51" s="930">
        <f t="shared" si="3"/>
        <v>0</v>
      </c>
      <c r="O51" s="931">
        <f t="shared" si="4"/>
        <v>0</v>
      </c>
      <c r="P51" s="486">
        <f t="shared" si="5"/>
        <v>326.12100000000004</v>
      </c>
      <c r="Q51" s="1690"/>
      <c r="R51" s="1421"/>
      <c r="S51" s="1452" t="s">
        <v>88</v>
      </c>
      <c r="T51" s="1452">
        <v>599.9730000000003</v>
      </c>
      <c r="U51" s="1452">
        <v>851.52399999999989</v>
      </c>
      <c r="V51" s="1452"/>
      <c r="W51" s="1452"/>
      <c r="X51" s="1452">
        <v>1451.4970000000003</v>
      </c>
      <c r="Y51" s="1452"/>
      <c r="Z51" s="1452"/>
      <c r="AA51" s="1452"/>
      <c r="AB51" s="1452"/>
      <c r="AC51" s="1452"/>
      <c r="AD51" s="1452">
        <v>1451.4970000000003</v>
      </c>
      <c r="AE51" s="1452"/>
      <c r="AF51" s="107"/>
      <c r="AG51" s="107"/>
      <c r="AH51" s="107"/>
    </row>
    <row r="52" spans="1:34" s="108" customFormat="1" ht="22.5" customHeight="1" x14ac:dyDescent="0.25">
      <c r="A52" s="72"/>
      <c r="B52" s="481">
        <v>46</v>
      </c>
      <c r="C52" s="412" t="s">
        <v>92</v>
      </c>
      <c r="D52" s="482"/>
      <c r="E52" s="416"/>
      <c r="F52" s="416">
        <v>144.48400000000001</v>
      </c>
      <c r="G52" s="483">
        <v>132.30000000000013</v>
      </c>
      <c r="H52" s="484"/>
      <c r="I52" s="416"/>
      <c r="J52" s="416"/>
      <c r="K52" s="485"/>
      <c r="L52" s="930">
        <f t="shared" si="1"/>
        <v>0</v>
      </c>
      <c r="M52" s="930">
        <f t="shared" si="2"/>
        <v>0</v>
      </c>
      <c r="N52" s="930">
        <f t="shared" si="3"/>
        <v>144.48400000000001</v>
      </c>
      <c r="O52" s="931">
        <f t="shared" si="4"/>
        <v>132.30000000000013</v>
      </c>
      <c r="P52" s="486">
        <f t="shared" si="5"/>
        <v>276.78400000000011</v>
      </c>
      <c r="Q52" s="1690"/>
      <c r="R52" s="1421"/>
      <c r="S52" s="1452" t="s">
        <v>90</v>
      </c>
      <c r="T52" s="1452"/>
      <c r="U52" s="1452">
        <v>326.12100000000004</v>
      </c>
      <c r="V52" s="1452"/>
      <c r="W52" s="1452"/>
      <c r="X52" s="1452">
        <v>326.12100000000004</v>
      </c>
      <c r="Y52" s="1452"/>
      <c r="Z52" s="1452"/>
      <c r="AA52" s="1452"/>
      <c r="AB52" s="1452"/>
      <c r="AC52" s="1452"/>
      <c r="AD52" s="1452">
        <v>326.12100000000004</v>
      </c>
      <c r="AE52" s="1452"/>
      <c r="AF52" s="107"/>
      <c r="AG52" s="107"/>
      <c r="AH52" s="107"/>
    </row>
    <row r="53" spans="1:34" s="108" customFormat="1" ht="22.5" customHeight="1" x14ac:dyDescent="0.25">
      <c r="A53" s="72"/>
      <c r="B53" s="473">
        <v>47</v>
      </c>
      <c r="C53" s="412" t="s">
        <v>94</v>
      </c>
      <c r="D53" s="482"/>
      <c r="E53" s="416"/>
      <c r="F53" s="416"/>
      <c r="G53" s="483">
        <v>110.00000000000001</v>
      </c>
      <c r="H53" s="484"/>
      <c r="I53" s="416"/>
      <c r="J53" s="416"/>
      <c r="K53" s="485"/>
      <c r="L53" s="930">
        <f t="shared" si="1"/>
        <v>0</v>
      </c>
      <c r="M53" s="930">
        <f t="shared" si="2"/>
        <v>0</v>
      </c>
      <c r="N53" s="930">
        <f t="shared" si="3"/>
        <v>0</v>
      </c>
      <c r="O53" s="931">
        <f t="shared" si="4"/>
        <v>110.00000000000001</v>
      </c>
      <c r="P53" s="486">
        <f t="shared" si="5"/>
        <v>110.00000000000001</v>
      </c>
      <c r="Q53" s="1690"/>
      <c r="R53" s="1421"/>
      <c r="S53" s="1452" t="s">
        <v>92</v>
      </c>
      <c r="T53" s="1452"/>
      <c r="U53" s="1452"/>
      <c r="V53" s="1452">
        <v>144.48400000000001</v>
      </c>
      <c r="W53" s="1452">
        <v>132.30000000000013</v>
      </c>
      <c r="X53" s="1452">
        <v>276.78400000000011</v>
      </c>
      <c r="Y53" s="1452"/>
      <c r="Z53" s="1452"/>
      <c r="AA53" s="1452"/>
      <c r="AB53" s="1452"/>
      <c r="AC53" s="1452"/>
      <c r="AD53" s="1452">
        <v>276.78400000000011</v>
      </c>
      <c r="AE53" s="1452"/>
      <c r="AF53" s="107"/>
      <c r="AG53" s="107"/>
      <c r="AH53" s="107"/>
    </row>
    <row r="54" spans="1:34" s="108" customFormat="1" ht="22.5" customHeight="1" x14ac:dyDescent="0.25">
      <c r="A54" s="72"/>
      <c r="B54" s="481">
        <v>48</v>
      </c>
      <c r="C54" s="412" t="s">
        <v>96</v>
      </c>
      <c r="D54" s="482">
        <v>254.47199999999992</v>
      </c>
      <c r="E54" s="416">
        <v>2196.4800000000005</v>
      </c>
      <c r="F54" s="416">
        <v>44.54099999999999</v>
      </c>
      <c r="G54" s="483">
        <v>130</v>
      </c>
      <c r="H54" s="484"/>
      <c r="I54" s="416"/>
      <c r="J54" s="416"/>
      <c r="K54" s="485"/>
      <c r="L54" s="930">
        <f t="shared" si="1"/>
        <v>254.47199999999992</v>
      </c>
      <c r="M54" s="930">
        <f t="shared" si="2"/>
        <v>2196.4800000000005</v>
      </c>
      <c r="N54" s="930">
        <f t="shared" si="3"/>
        <v>44.54099999999999</v>
      </c>
      <c r="O54" s="931">
        <f t="shared" si="4"/>
        <v>130</v>
      </c>
      <c r="P54" s="486">
        <f t="shared" si="5"/>
        <v>2625.4930000000004</v>
      </c>
      <c r="Q54" s="72"/>
      <c r="R54" s="1421"/>
      <c r="S54" s="1452" t="s">
        <v>94</v>
      </c>
      <c r="T54" s="1452"/>
      <c r="U54" s="1452"/>
      <c r="V54" s="1452"/>
      <c r="W54" s="1452">
        <v>110.00000000000001</v>
      </c>
      <c r="X54" s="1452">
        <v>110.00000000000001</v>
      </c>
      <c r="Y54" s="1452"/>
      <c r="Z54" s="1452"/>
      <c r="AA54" s="1452"/>
      <c r="AB54" s="1452"/>
      <c r="AC54" s="1452"/>
      <c r="AD54" s="1452">
        <v>110.00000000000001</v>
      </c>
      <c r="AE54" s="1452"/>
      <c r="AF54" s="107"/>
      <c r="AG54" s="107"/>
      <c r="AH54" s="107"/>
    </row>
    <row r="55" spans="1:34" s="108" customFormat="1" ht="22.5" customHeight="1" x14ac:dyDescent="0.25">
      <c r="A55" s="72"/>
      <c r="B55" s="473">
        <v>49</v>
      </c>
      <c r="C55" s="412" t="s">
        <v>98</v>
      </c>
      <c r="D55" s="482"/>
      <c r="E55" s="416">
        <v>572.58600000000013</v>
      </c>
      <c r="F55" s="416"/>
      <c r="G55" s="483"/>
      <c r="H55" s="484"/>
      <c r="I55" s="416"/>
      <c r="J55" s="416"/>
      <c r="K55" s="485"/>
      <c r="L55" s="930">
        <f t="shared" si="1"/>
        <v>0</v>
      </c>
      <c r="M55" s="930">
        <f t="shared" si="2"/>
        <v>572.58600000000013</v>
      </c>
      <c r="N55" s="930">
        <f t="shared" si="3"/>
        <v>0</v>
      </c>
      <c r="O55" s="931">
        <f t="shared" si="4"/>
        <v>0</v>
      </c>
      <c r="P55" s="486">
        <f t="shared" si="5"/>
        <v>572.58600000000013</v>
      </c>
      <c r="Q55" s="72"/>
      <c r="R55" s="1421"/>
      <c r="S55" s="1452" t="s">
        <v>96</v>
      </c>
      <c r="T55" s="1452">
        <v>254.47199999999992</v>
      </c>
      <c r="U55" s="1452">
        <v>2196.4800000000005</v>
      </c>
      <c r="V55" s="1452">
        <v>44.54099999999999</v>
      </c>
      <c r="W55" s="1452">
        <v>130</v>
      </c>
      <c r="X55" s="1452">
        <v>2625.4930000000004</v>
      </c>
      <c r="Y55" s="1452"/>
      <c r="Z55" s="1452"/>
      <c r="AA55" s="1452"/>
      <c r="AB55" s="1452"/>
      <c r="AC55" s="1452"/>
      <c r="AD55" s="1452">
        <v>2625.4930000000004</v>
      </c>
      <c r="AE55" s="1452"/>
      <c r="AF55" s="107"/>
      <c r="AG55" s="107"/>
      <c r="AH55" s="107"/>
    </row>
    <row r="56" spans="1:34" s="108" customFormat="1" ht="22.5" customHeight="1" x14ac:dyDescent="0.25">
      <c r="A56" s="72"/>
      <c r="B56" s="481">
        <v>50</v>
      </c>
      <c r="C56" s="412" t="s">
        <v>100</v>
      </c>
      <c r="D56" s="482">
        <v>27.400000000000016</v>
      </c>
      <c r="E56" s="416"/>
      <c r="F56" s="416"/>
      <c r="G56" s="483"/>
      <c r="H56" s="484"/>
      <c r="I56" s="416"/>
      <c r="J56" s="416"/>
      <c r="K56" s="485"/>
      <c r="L56" s="930">
        <f t="shared" si="1"/>
        <v>27.400000000000016</v>
      </c>
      <c r="M56" s="930">
        <f t="shared" si="2"/>
        <v>0</v>
      </c>
      <c r="N56" s="930">
        <f t="shared" si="3"/>
        <v>0</v>
      </c>
      <c r="O56" s="931">
        <f t="shared" si="4"/>
        <v>0</v>
      </c>
      <c r="P56" s="486">
        <f t="shared" si="5"/>
        <v>27.400000000000016</v>
      </c>
      <c r="Q56" s="1690"/>
      <c r="R56" s="1421"/>
      <c r="S56" s="1452" t="s">
        <v>98</v>
      </c>
      <c r="T56" s="1452"/>
      <c r="U56" s="1452">
        <v>572.58600000000013</v>
      </c>
      <c r="V56" s="1452"/>
      <c r="W56" s="1452"/>
      <c r="X56" s="1452">
        <v>572.58600000000013</v>
      </c>
      <c r="Y56" s="1452"/>
      <c r="Z56" s="1452"/>
      <c r="AA56" s="1452"/>
      <c r="AB56" s="1452"/>
      <c r="AC56" s="1452"/>
      <c r="AD56" s="1452">
        <v>572.58600000000013</v>
      </c>
      <c r="AE56" s="1452"/>
      <c r="AF56" s="107"/>
      <c r="AG56" s="107"/>
      <c r="AH56" s="107"/>
    </row>
    <row r="57" spans="1:34" s="108" customFormat="1" ht="22.5" customHeight="1" x14ac:dyDescent="0.25">
      <c r="A57" s="72"/>
      <c r="B57" s="473">
        <v>51</v>
      </c>
      <c r="C57" s="412" t="s">
        <v>102</v>
      </c>
      <c r="D57" s="482">
        <v>70.680000000000049</v>
      </c>
      <c r="E57" s="416"/>
      <c r="F57" s="416"/>
      <c r="G57" s="483"/>
      <c r="H57" s="484"/>
      <c r="I57" s="416"/>
      <c r="J57" s="416"/>
      <c r="K57" s="485"/>
      <c r="L57" s="930">
        <f t="shared" si="1"/>
        <v>70.680000000000049</v>
      </c>
      <c r="M57" s="930">
        <f t="shared" si="2"/>
        <v>0</v>
      </c>
      <c r="N57" s="930">
        <f t="shared" si="3"/>
        <v>0</v>
      </c>
      <c r="O57" s="931">
        <f t="shared" si="4"/>
        <v>0</v>
      </c>
      <c r="P57" s="486">
        <f t="shared" si="5"/>
        <v>70.680000000000049</v>
      </c>
      <c r="Q57" s="1690"/>
      <c r="R57" s="1421"/>
      <c r="S57" s="1452" t="s">
        <v>100</v>
      </c>
      <c r="T57" s="1452">
        <v>27.400000000000016</v>
      </c>
      <c r="U57" s="1452"/>
      <c r="V57" s="1452"/>
      <c r="W57" s="1452"/>
      <c r="X57" s="1452">
        <v>27.400000000000016</v>
      </c>
      <c r="Y57" s="1452"/>
      <c r="Z57" s="1452"/>
      <c r="AA57" s="1452"/>
      <c r="AB57" s="1452"/>
      <c r="AC57" s="1452"/>
      <c r="AD57" s="1452">
        <v>27.400000000000016</v>
      </c>
      <c r="AE57" s="1452"/>
      <c r="AF57" s="107"/>
      <c r="AG57" s="107"/>
      <c r="AH57" s="107"/>
    </row>
    <row r="58" spans="1:34" s="108" customFormat="1" ht="22.5" customHeight="1" x14ac:dyDescent="0.25">
      <c r="A58" s="72"/>
      <c r="B58" s="481">
        <v>52</v>
      </c>
      <c r="C58" s="412" t="s">
        <v>104</v>
      </c>
      <c r="D58" s="482"/>
      <c r="E58" s="416"/>
      <c r="F58" s="416"/>
      <c r="G58" s="483"/>
      <c r="H58" s="484"/>
      <c r="I58" s="416">
        <v>79.758999999999986</v>
      </c>
      <c r="J58" s="416"/>
      <c r="K58" s="485"/>
      <c r="L58" s="930">
        <f t="shared" si="1"/>
        <v>0</v>
      </c>
      <c r="M58" s="930">
        <f t="shared" si="2"/>
        <v>79.758999999999986</v>
      </c>
      <c r="N58" s="930">
        <f t="shared" si="3"/>
        <v>0</v>
      </c>
      <c r="O58" s="931">
        <f t="shared" si="4"/>
        <v>0</v>
      </c>
      <c r="P58" s="486">
        <f t="shared" si="5"/>
        <v>79.758999999999986</v>
      </c>
      <c r="Q58" s="72"/>
      <c r="R58" s="1421"/>
      <c r="S58" s="1452" t="s">
        <v>102</v>
      </c>
      <c r="T58" s="1452">
        <v>70.680000000000049</v>
      </c>
      <c r="U58" s="1452"/>
      <c r="V58" s="1452"/>
      <c r="W58" s="1452"/>
      <c r="X58" s="1452">
        <v>70.680000000000049</v>
      </c>
      <c r="Y58" s="1452"/>
      <c r="Z58" s="1452"/>
      <c r="AA58" s="1452"/>
      <c r="AB58" s="1452"/>
      <c r="AC58" s="1452"/>
      <c r="AD58" s="1452">
        <v>70.680000000000049</v>
      </c>
      <c r="AE58" s="1452"/>
      <c r="AF58" s="107"/>
      <c r="AG58" s="107"/>
      <c r="AH58" s="107"/>
    </row>
    <row r="59" spans="1:34" s="108" customFormat="1" ht="22.5" customHeight="1" x14ac:dyDescent="0.25">
      <c r="A59" s="72"/>
      <c r="B59" s="473">
        <v>53</v>
      </c>
      <c r="C59" s="412" t="s">
        <v>1942</v>
      </c>
      <c r="D59" s="482"/>
      <c r="E59" s="416"/>
      <c r="F59" s="416"/>
      <c r="G59" s="483">
        <v>18.37</v>
      </c>
      <c r="H59" s="484"/>
      <c r="I59" s="416"/>
      <c r="J59" s="416"/>
      <c r="K59" s="485"/>
      <c r="L59" s="930">
        <f t="shared" si="1"/>
        <v>0</v>
      </c>
      <c r="M59" s="930">
        <f t="shared" si="2"/>
        <v>0</v>
      </c>
      <c r="N59" s="930">
        <f t="shared" si="3"/>
        <v>0</v>
      </c>
      <c r="O59" s="931">
        <f t="shared" si="4"/>
        <v>18.37</v>
      </c>
      <c r="P59" s="486">
        <f t="shared" si="5"/>
        <v>18.37</v>
      </c>
      <c r="Q59" s="72"/>
      <c r="R59" s="1421"/>
      <c r="S59" s="1452" t="s">
        <v>104</v>
      </c>
      <c r="T59" s="1452"/>
      <c r="U59" s="1452"/>
      <c r="V59" s="1452"/>
      <c r="W59" s="1452"/>
      <c r="X59" s="1452"/>
      <c r="Y59" s="1452"/>
      <c r="Z59" s="1452">
        <v>79.758999999999986</v>
      </c>
      <c r="AA59" s="1452"/>
      <c r="AB59" s="1452"/>
      <c r="AC59" s="1452">
        <v>79.758999999999986</v>
      </c>
      <c r="AD59" s="1452">
        <v>79.758999999999986</v>
      </c>
      <c r="AE59" s="1452"/>
      <c r="AF59" s="107"/>
      <c r="AG59" s="107"/>
      <c r="AH59" s="107"/>
    </row>
    <row r="60" spans="1:34" s="108" customFormat="1" ht="22.5" customHeight="1" x14ac:dyDescent="0.25">
      <c r="A60" s="72"/>
      <c r="B60" s="481">
        <v>54</v>
      </c>
      <c r="C60" s="412" t="s">
        <v>1945</v>
      </c>
      <c r="D60" s="482"/>
      <c r="E60" s="416"/>
      <c r="F60" s="416"/>
      <c r="G60" s="483">
        <v>18.37</v>
      </c>
      <c r="H60" s="484"/>
      <c r="I60" s="416"/>
      <c r="J60" s="416"/>
      <c r="K60" s="485"/>
      <c r="L60" s="930">
        <f t="shared" si="1"/>
        <v>0</v>
      </c>
      <c r="M60" s="930">
        <f t="shared" si="2"/>
        <v>0</v>
      </c>
      <c r="N60" s="930">
        <f t="shared" si="3"/>
        <v>0</v>
      </c>
      <c r="O60" s="931">
        <f t="shared" si="4"/>
        <v>18.37</v>
      </c>
      <c r="P60" s="486">
        <f t="shared" si="5"/>
        <v>18.37</v>
      </c>
      <c r="Q60" s="72"/>
      <c r="R60" s="1421"/>
      <c r="S60" s="1452" t="s">
        <v>1942</v>
      </c>
      <c r="T60" s="1452"/>
      <c r="U60" s="1452"/>
      <c r="V60" s="1452"/>
      <c r="W60" s="1452">
        <v>18.37</v>
      </c>
      <c r="X60" s="1452">
        <v>18.37</v>
      </c>
      <c r="Y60" s="1452"/>
      <c r="Z60" s="1452"/>
      <c r="AA60" s="1452"/>
      <c r="AB60" s="1452"/>
      <c r="AC60" s="1452"/>
      <c r="AD60" s="1452">
        <v>18.37</v>
      </c>
      <c r="AE60" s="1452"/>
      <c r="AF60" s="107"/>
      <c r="AG60" s="107"/>
      <c r="AH60" s="107"/>
    </row>
    <row r="61" spans="1:34" s="108" customFormat="1" ht="22.5" customHeight="1" x14ac:dyDescent="0.25">
      <c r="A61" s="72"/>
      <c r="B61" s="473">
        <v>55</v>
      </c>
      <c r="C61" s="412" t="s">
        <v>106</v>
      </c>
      <c r="D61" s="482">
        <v>8.7819999999999894</v>
      </c>
      <c r="E61" s="416"/>
      <c r="F61" s="416"/>
      <c r="G61" s="483"/>
      <c r="H61" s="484">
        <v>0.97499999999999987</v>
      </c>
      <c r="I61" s="416">
        <v>0.99999999999999989</v>
      </c>
      <c r="J61" s="416"/>
      <c r="K61" s="485"/>
      <c r="L61" s="930">
        <f t="shared" si="1"/>
        <v>9.756999999999989</v>
      </c>
      <c r="M61" s="930">
        <f t="shared" si="2"/>
        <v>0.99999999999999989</v>
      </c>
      <c r="N61" s="930">
        <f t="shared" si="3"/>
        <v>0</v>
      </c>
      <c r="O61" s="931">
        <f t="shared" si="4"/>
        <v>0</v>
      </c>
      <c r="P61" s="486">
        <f t="shared" si="5"/>
        <v>10.756999999999989</v>
      </c>
      <c r="Q61" s="72"/>
      <c r="R61" s="1421"/>
      <c r="S61" s="1452" t="s">
        <v>1945</v>
      </c>
      <c r="T61" s="1452"/>
      <c r="U61" s="1452"/>
      <c r="V61" s="1452"/>
      <c r="W61" s="1452">
        <v>18.37</v>
      </c>
      <c r="X61" s="1452">
        <v>18.37</v>
      </c>
      <c r="Y61" s="1452"/>
      <c r="Z61" s="1452"/>
      <c r="AA61" s="1452"/>
      <c r="AB61" s="1452"/>
      <c r="AC61" s="1452"/>
      <c r="AD61" s="1452">
        <v>18.37</v>
      </c>
      <c r="AE61" s="1452"/>
      <c r="AF61" s="107"/>
      <c r="AG61" s="107"/>
      <c r="AH61" s="107"/>
    </row>
    <row r="62" spans="1:34" s="108" customFormat="1" ht="22.5" customHeight="1" x14ac:dyDescent="0.25">
      <c r="A62" s="72"/>
      <c r="B62" s="481">
        <v>56</v>
      </c>
      <c r="C62" s="412" t="s">
        <v>109</v>
      </c>
      <c r="D62" s="482">
        <v>3.9700000000000011</v>
      </c>
      <c r="E62" s="416"/>
      <c r="F62" s="416"/>
      <c r="G62" s="483"/>
      <c r="H62" s="484"/>
      <c r="I62" s="416"/>
      <c r="J62" s="416"/>
      <c r="K62" s="485"/>
      <c r="L62" s="930">
        <f t="shared" si="1"/>
        <v>3.9700000000000011</v>
      </c>
      <c r="M62" s="930">
        <f t="shared" si="2"/>
        <v>0</v>
      </c>
      <c r="N62" s="930">
        <f t="shared" si="3"/>
        <v>0</v>
      </c>
      <c r="O62" s="931">
        <f t="shared" si="4"/>
        <v>0</v>
      </c>
      <c r="P62" s="486">
        <f t="shared" si="5"/>
        <v>3.9700000000000011</v>
      </c>
      <c r="Q62" s="72"/>
      <c r="R62" s="1421"/>
      <c r="S62" s="1452" t="s">
        <v>106</v>
      </c>
      <c r="T62" s="1452">
        <v>8.7819999999999894</v>
      </c>
      <c r="U62" s="1452"/>
      <c r="V62" s="1452"/>
      <c r="W62" s="1452"/>
      <c r="X62" s="1452">
        <v>8.7819999999999894</v>
      </c>
      <c r="Y62" s="1452">
        <v>0.97499999999999987</v>
      </c>
      <c r="Z62" s="1452">
        <v>0.99999999999999989</v>
      </c>
      <c r="AA62" s="1452"/>
      <c r="AB62" s="1452"/>
      <c r="AC62" s="1452">
        <v>1.9749999999999996</v>
      </c>
      <c r="AD62" s="1452">
        <v>10.756999999999989</v>
      </c>
      <c r="AE62" s="1452"/>
      <c r="AF62" s="107"/>
      <c r="AG62" s="107"/>
      <c r="AH62" s="107"/>
    </row>
    <row r="63" spans="1:34" s="108" customFormat="1" ht="22.5" customHeight="1" x14ac:dyDescent="0.25">
      <c r="A63" s="72"/>
      <c r="B63" s="473">
        <v>57</v>
      </c>
      <c r="C63" s="412" t="s">
        <v>111</v>
      </c>
      <c r="D63" s="482">
        <v>20.541000000000007</v>
      </c>
      <c r="E63" s="416"/>
      <c r="F63" s="416"/>
      <c r="G63" s="483"/>
      <c r="H63" s="484"/>
      <c r="I63" s="416"/>
      <c r="J63" s="416"/>
      <c r="K63" s="485"/>
      <c r="L63" s="930">
        <f t="shared" si="1"/>
        <v>20.541000000000007</v>
      </c>
      <c r="M63" s="930">
        <f t="shared" si="2"/>
        <v>0</v>
      </c>
      <c r="N63" s="930">
        <f t="shared" si="3"/>
        <v>0</v>
      </c>
      <c r="O63" s="931">
        <f t="shared" si="4"/>
        <v>0</v>
      </c>
      <c r="P63" s="486">
        <f t="shared" si="5"/>
        <v>20.541000000000007</v>
      </c>
      <c r="Q63" s="72"/>
      <c r="R63" s="1421"/>
      <c r="S63" s="1452" t="s">
        <v>109</v>
      </c>
      <c r="T63" s="1452">
        <v>3.9700000000000011</v>
      </c>
      <c r="U63" s="1452"/>
      <c r="V63" s="1452"/>
      <c r="W63" s="1452"/>
      <c r="X63" s="1452">
        <v>3.9700000000000011</v>
      </c>
      <c r="Y63" s="1452"/>
      <c r="Z63" s="1452"/>
      <c r="AA63" s="1452"/>
      <c r="AB63" s="1452"/>
      <c r="AC63" s="1452"/>
      <c r="AD63" s="1452">
        <v>3.9700000000000011</v>
      </c>
      <c r="AE63" s="1452"/>
      <c r="AF63" s="107"/>
      <c r="AG63" s="107"/>
      <c r="AH63" s="107"/>
    </row>
    <row r="64" spans="1:34" s="108" customFormat="1" ht="22.5" customHeight="1" x14ac:dyDescent="0.25">
      <c r="A64" s="72"/>
      <c r="B64" s="481">
        <v>58</v>
      </c>
      <c r="C64" s="412" t="s">
        <v>113</v>
      </c>
      <c r="D64" s="482">
        <v>18.429999999999996</v>
      </c>
      <c r="E64" s="416"/>
      <c r="F64" s="416"/>
      <c r="G64" s="483"/>
      <c r="H64" s="484"/>
      <c r="I64" s="416"/>
      <c r="J64" s="416"/>
      <c r="K64" s="485"/>
      <c r="L64" s="930">
        <f t="shared" si="1"/>
        <v>18.429999999999996</v>
      </c>
      <c r="M64" s="930">
        <f t="shared" si="2"/>
        <v>0</v>
      </c>
      <c r="N64" s="930">
        <f t="shared" si="3"/>
        <v>0</v>
      </c>
      <c r="O64" s="931">
        <f t="shared" si="4"/>
        <v>0</v>
      </c>
      <c r="P64" s="486">
        <f t="shared" si="5"/>
        <v>18.429999999999996</v>
      </c>
      <c r="Q64" s="72"/>
      <c r="R64" s="1421"/>
      <c r="S64" s="1452" t="s">
        <v>111</v>
      </c>
      <c r="T64" s="1452">
        <v>20.541000000000007</v>
      </c>
      <c r="U64" s="1452"/>
      <c r="V64" s="1452"/>
      <c r="W64" s="1452"/>
      <c r="X64" s="1452">
        <v>20.541000000000007</v>
      </c>
      <c r="Y64" s="1452"/>
      <c r="Z64" s="1452"/>
      <c r="AA64" s="1452"/>
      <c r="AB64" s="1452"/>
      <c r="AC64" s="1452"/>
      <c r="AD64" s="1452">
        <v>20.541000000000007</v>
      </c>
      <c r="AE64" s="1452"/>
      <c r="AF64" s="107"/>
      <c r="AG64" s="107"/>
      <c r="AH64" s="107"/>
    </row>
    <row r="65" spans="1:34" s="108" customFormat="1" ht="22.5" customHeight="1" x14ac:dyDescent="0.25">
      <c r="A65" s="72"/>
      <c r="B65" s="473">
        <v>59</v>
      </c>
      <c r="C65" s="412" t="s">
        <v>2083</v>
      </c>
      <c r="D65" s="482">
        <v>0.92600000000000027</v>
      </c>
      <c r="E65" s="416"/>
      <c r="F65" s="416"/>
      <c r="G65" s="483"/>
      <c r="H65" s="484"/>
      <c r="I65" s="416"/>
      <c r="J65" s="416"/>
      <c r="K65" s="485"/>
      <c r="L65" s="930">
        <f t="shared" si="1"/>
        <v>0.92600000000000027</v>
      </c>
      <c r="M65" s="930">
        <f t="shared" si="2"/>
        <v>0</v>
      </c>
      <c r="N65" s="930">
        <f t="shared" si="3"/>
        <v>0</v>
      </c>
      <c r="O65" s="931">
        <f t="shared" si="4"/>
        <v>0</v>
      </c>
      <c r="P65" s="486">
        <f t="shared" si="5"/>
        <v>0.92600000000000027</v>
      </c>
      <c r="Q65" s="72"/>
      <c r="R65" s="1421"/>
      <c r="S65" s="1452" t="s">
        <v>113</v>
      </c>
      <c r="T65" s="1452">
        <v>18.429999999999996</v>
      </c>
      <c r="U65" s="1452"/>
      <c r="V65" s="1452"/>
      <c r="W65" s="1452"/>
      <c r="X65" s="1452">
        <v>18.429999999999996</v>
      </c>
      <c r="Y65" s="1452"/>
      <c r="Z65" s="1452"/>
      <c r="AA65" s="1452"/>
      <c r="AB65" s="1452"/>
      <c r="AC65" s="1452"/>
      <c r="AD65" s="1452">
        <v>18.429999999999996</v>
      </c>
      <c r="AE65" s="1452"/>
      <c r="AF65" s="107"/>
      <c r="AG65" s="107"/>
      <c r="AH65" s="107"/>
    </row>
    <row r="66" spans="1:34" s="108" customFormat="1" ht="22.5" customHeight="1" x14ac:dyDescent="0.25">
      <c r="A66" s="72"/>
      <c r="B66" s="481">
        <v>60</v>
      </c>
      <c r="C66" s="412" t="s">
        <v>115</v>
      </c>
      <c r="D66" s="482"/>
      <c r="E66" s="416">
        <v>58.850000000000009</v>
      </c>
      <c r="F66" s="416"/>
      <c r="G66" s="483"/>
      <c r="H66" s="484"/>
      <c r="I66" s="416"/>
      <c r="J66" s="416"/>
      <c r="K66" s="485"/>
      <c r="L66" s="930">
        <f t="shared" si="1"/>
        <v>0</v>
      </c>
      <c r="M66" s="930">
        <f t="shared" si="2"/>
        <v>58.850000000000009</v>
      </c>
      <c r="N66" s="930">
        <f t="shared" si="3"/>
        <v>0</v>
      </c>
      <c r="O66" s="931">
        <f t="shared" si="4"/>
        <v>0</v>
      </c>
      <c r="P66" s="486">
        <f t="shared" si="5"/>
        <v>58.850000000000009</v>
      </c>
      <c r="Q66" s="72"/>
      <c r="R66" s="1421"/>
      <c r="S66" s="1452" t="s">
        <v>2083</v>
      </c>
      <c r="T66" s="1452">
        <v>0.92600000000000027</v>
      </c>
      <c r="U66" s="1452"/>
      <c r="V66" s="1452"/>
      <c r="W66" s="1452"/>
      <c r="X66" s="1452">
        <v>0.92600000000000027</v>
      </c>
      <c r="Y66" s="1452"/>
      <c r="Z66" s="1452"/>
      <c r="AA66" s="1452"/>
      <c r="AB66" s="1452"/>
      <c r="AC66" s="1452"/>
      <c r="AD66" s="1452">
        <v>0.92600000000000027</v>
      </c>
      <c r="AE66" s="1452"/>
      <c r="AF66" s="107"/>
      <c r="AG66" s="107"/>
      <c r="AH66" s="107"/>
    </row>
    <row r="67" spans="1:34" s="108" customFormat="1" ht="22.5" customHeight="1" x14ac:dyDescent="0.25">
      <c r="A67" s="72"/>
      <c r="B67" s="473">
        <v>61</v>
      </c>
      <c r="C67" s="412" t="s">
        <v>117</v>
      </c>
      <c r="D67" s="482">
        <v>89.849000000000032</v>
      </c>
      <c r="E67" s="416"/>
      <c r="F67" s="416"/>
      <c r="G67" s="483"/>
      <c r="H67" s="484"/>
      <c r="I67" s="416"/>
      <c r="J67" s="416"/>
      <c r="K67" s="485"/>
      <c r="L67" s="930">
        <f t="shared" si="1"/>
        <v>89.849000000000032</v>
      </c>
      <c r="M67" s="930">
        <f t="shared" si="2"/>
        <v>0</v>
      </c>
      <c r="N67" s="930">
        <f t="shared" si="3"/>
        <v>0</v>
      </c>
      <c r="O67" s="931">
        <f t="shared" si="4"/>
        <v>0</v>
      </c>
      <c r="P67" s="486">
        <f t="shared" si="5"/>
        <v>89.849000000000032</v>
      </c>
      <c r="Q67" s="72"/>
      <c r="R67" s="1421"/>
      <c r="S67" s="1452" t="s">
        <v>115</v>
      </c>
      <c r="T67" s="1452"/>
      <c r="U67" s="1452">
        <v>58.850000000000009</v>
      </c>
      <c r="V67" s="1452"/>
      <c r="W67" s="1452"/>
      <c r="X67" s="1452">
        <v>58.850000000000009</v>
      </c>
      <c r="Y67" s="1452"/>
      <c r="Z67" s="1452"/>
      <c r="AA67" s="1452"/>
      <c r="AB67" s="1452"/>
      <c r="AC67" s="1452"/>
      <c r="AD67" s="1452">
        <v>58.850000000000009</v>
      </c>
      <c r="AE67" s="1452"/>
      <c r="AF67" s="107"/>
      <c r="AG67" s="107"/>
      <c r="AH67" s="107"/>
    </row>
    <row r="68" spans="1:34" s="108" customFormat="1" ht="22.5" customHeight="1" x14ac:dyDescent="0.25">
      <c r="A68" s="72"/>
      <c r="B68" s="481">
        <v>62</v>
      </c>
      <c r="C68" s="412" t="s">
        <v>119</v>
      </c>
      <c r="D68" s="482">
        <v>575.1930000000001</v>
      </c>
      <c r="E68" s="416">
        <v>1176.3259999999998</v>
      </c>
      <c r="F68" s="416"/>
      <c r="G68" s="483"/>
      <c r="H68" s="484"/>
      <c r="I68" s="416"/>
      <c r="J68" s="416"/>
      <c r="K68" s="485"/>
      <c r="L68" s="930">
        <f t="shared" si="1"/>
        <v>575.1930000000001</v>
      </c>
      <c r="M68" s="930">
        <f t="shared" si="2"/>
        <v>1176.3259999999998</v>
      </c>
      <c r="N68" s="930">
        <f t="shared" si="3"/>
        <v>0</v>
      </c>
      <c r="O68" s="931">
        <f t="shared" si="4"/>
        <v>0</v>
      </c>
      <c r="P68" s="486">
        <f t="shared" si="5"/>
        <v>1751.5189999999998</v>
      </c>
      <c r="Q68" s="72"/>
      <c r="R68" s="1421"/>
      <c r="S68" s="1452" t="s">
        <v>117</v>
      </c>
      <c r="T68" s="1452">
        <v>89.849000000000032</v>
      </c>
      <c r="U68" s="1452"/>
      <c r="V68" s="1452"/>
      <c r="W68" s="1452"/>
      <c r="X68" s="1452">
        <v>89.849000000000032</v>
      </c>
      <c r="Y68" s="1452"/>
      <c r="Z68" s="1452"/>
      <c r="AA68" s="1452"/>
      <c r="AB68" s="1452"/>
      <c r="AC68" s="1452"/>
      <c r="AD68" s="1452">
        <v>89.849000000000032</v>
      </c>
      <c r="AE68" s="1452"/>
      <c r="AF68" s="107"/>
      <c r="AG68" s="107"/>
      <c r="AH68" s="107"/>
    </row>
    <row r="69" spans="1:34" s="108" customFormat="1" ht="22.5" customHeight="1" x14ac:dyDescent="0.25">
      <c r="A69" s="72"/>
      <c r="B69" s="473">
        <v>63</v>
      </c>
      <c r="C69" s="412" t="s">
        <v>1981</v>
      </c>
      <c r="D69" s="482">
        <v>93.730000000000047</v>
      </c>
      <c r="E69" s="416"/>
      <c r="F69" s="416"/>
      <c r="G69" s="483"/>
      <c r="H69" s="484"/>
      <c r="I69" s="416"/>
      <c r="J69" s="416"/>
      <c r="K69" s="485"/>
      <c r="L69" s="930">
        <f t="shared" si="1"/>
        <v>93.730000000000047</v>
      </c>
      <c r="M69" s="930">
        <f t="shared" si="2"/>
        <v>0</v>
      </c>
      <c r="N69" s="930">
        <f t="shared" si="3"/>
        <v>0</v>
      </c>
      <c r="O69" s="931">
        <f t="shared" si="4"/>
        <v>0</v>
      </c>
      <c r="P69" s="486">
        <f t="shared" si="5"/>
        <v>93.730000000000047</v>
      </c>
      <c r="Q69" s="72"/>
      <c r="R69" s="1421"/>
      <c r="S69" s="1452" t="s">
        <v>119</v>
      </c>
      <c r="T69" s="1452">
        <v>575.1930000000001</v>
      </c>
      <c r="U69" s="1452">
        <v>1176.3259999999998</v>
      </c>
      <c r="V69" s="1452"/>
      <c r="W69" s="1452"/>
      <c r="X69" s="1452">
        <v>1751.5189999999998</v>
      </c>
      <c r="Y69" s="1452"/>
      <c r="Z69" s="1452"/>
      <c r="AA69" s="1452"/>
      <c r="AB69" s="1452"/>
      <c r="AC69" s="1452"/>
      <c r="AD69" s="1452">
        <v>1751.5189999999998</v>
      </c>
      <c r="AE69" s="1452"/>
      <c r="AF69" s="107"/>
      <c r="AG69" s="107"/>
      <c r="AH69" s="107"/>
    </row>
    <row r="70" spans="1:34" s="108" customFormat="1" ht="22.5" customHeight="1" x14ac:dyDescent="0.25">
      <c r="A70" s="72"/>
      <c r="B70" s="481">
        <v>64</v>
      </c>
      <c r="C70" s="412" t="s">
        <v>121</v>
      </c>
      <c r="D70" s="482">
        <v>3.3100000000000005</v>
      </c>
      <c r="E70" s="416"/>
      <c r="F70" s="416"/>
      <c r="G70" s="483"/>
      <c r="H70" s="484"/>
      <c r="I70" s="416"/>
      <c r="J70" s="416"/>
      <c r="K70" s="485"/>
      <c r="L70" s="930">
        <f t="shared" si="1"/>
        <v>3.3100000000000005</v>
      </c>
      <c r="M70" s="930">
        <f t="shared" si="2"/>
        <v>0</v>
      </c>
      <c r="N70" s="930">
        <f t="shared" si="3"/>
        <v>0</v>
      </c>
      <c r="O70" s="931">
        <f t="shared" si="4"/>
        <v>0</v>
      </c>
      <c r="P70" s="486">
        <f t="shared" si="5"/>
        <v>3.3100000000000005</v>
      </c>
      <c r="Q70" s="72"/>
      <c r="R70" s="1421"/>
      <c r="S70" s="1452" t="s">
        <v>1981</v>
      </c>
      <c r="T70" s="1452">
        <v>93.730000000000047</v>
      </c>
      <c r="U70" s="1452"/>
      <c r="V70" s="1452"/>
      <c r="W70" s="1452"/>
      <c r="X70" s="1452">
        <v>93.730000000000047</v>
      </c>
      <c r="Y70" s="1452"/>
      <c r="Z70" s="1452"/>
      <c r="AA70" s="1452"/>
      <c r="AB70" s="1452"/>
      <c r="AC70" s="1452"/>
      <c r="AD70" s="1452">
        <v>93.730000000000047</v>
      </c>
      <c r="AE70" s="1452"/>
      <c r="AF70" s="107"/>
      <c r="AG70" s="107"/>
      <c r="AH70" s="107"/>
    </row>
    <row r="71" spans="1:34" s="108" customFormat="1" ht="22.5" customHeight="1" x14ac:dyDescent="0.25">
      <c r="A71" s="72"/>
      <c r="B71" s="473">
        <v>65</v>
      </c>
      <c r="C71" s="412" t="s">
        <v>1930</v>
      </c>
      <c r="D71" s="482"/>
      <c r="E71" s="416"/>
      <c r="F71" s="416">
        <v>20</v>
      </c>
      <c r="G71" s="483"/>
      <c r="H71" s="484"/>
      <c r="I71" s="416"/>
      <c r="J71" s="416"/>
      <c r="K71" s="485"/>
      <c r="L71" s="930">
        <f t="shared" si="1"/>
        <v>0</v>
      </c>
      <c r="M71" s="930">
        <f t="shared" si="2"/>
        <v>0</v>
      </c>
      <c r="N71" s="930">
        <f t="shared" si="3"/>
        <v>20</v>
      </c>
      <c r="O71" s="931">
        <f t="shared" si="4"/>
        <v>0</v>
      </c>
      <c r="P71" s="486">
        <f t="shared" si="5"/>
        <v>20</v>
      </c>
      <c r="Q71" s="72"/>
      <c r="R71" s="1421"/>
      <c r="S71" s="1452" t="s">
        <v>121</v>
      </c>
      <c r="T71" s="1452">
        <v>3.3100000000000005</v>
      </c>
      <c r="U71" s="1452"/>
      <c r="V71" s="1452"/>
      <c r="W71" s="1452"/>
      <c r="X71" s="1452">
        <v>3.3100000000000005</v>
      </c>
      <c r="Y71" s="1452"/>
      <c r="Z71" s="1452"/>
      <c r="AA71" s="1452"/>
      <c r="AB71" s="1452"/>
      <c r="AC71" s="1452"/>
      <c r="AD71" s="1452">
        <v>3.3100000000000005</v>
      </c>
      <c r="AE71" s="1452"/>
      <c r="AF71" s="107"/>
      <c r="AG71" s="107"/>
      <c r="AH71" s="107"/>
    </row>
    <row r="72" spans="1:34" s="108" customFormat="1" ht="22.5" customHeight="1" x14ac:dyDescent="0.25">
      <c r="A72" s="72"/>
      <c r="B72" s="481">
        <v>66</v>
      </c>
      <c r="C72" s="412" t="s">
        <v>123</v>
      </c>
      <c r="D72" s="482"/>
      <c r="E72" s="416"/>
      <c r="F72" s="416">
        <v>16</v>
      </c>
      <c r="G72" s="483"/>
      <c r="H72" s="484"/>
      <c r="I72" s="416"/>
      <c r="J72" s="416"/>
      <c r="K72" s="485"/>
      <c r="L72" s="930">
        <f t="shared" si="1"/>
        <v>0</v>
      </c>
      <c r="M72" s="930">
        <f t="shared" si="2"/>
        <v>0</v>
      </c>
      <c r="N72" s="930">
        <f t="shared" si="3"/>
        <v>16</v>
      </c>
      <c r="O72" s="931">
        <f t="shared" si="4"/>
        <v>0</v>
      </c>
      <c r="P72" s="486">
        <f t="shared" si="5"/>
        <v>16</v>
      </c>
      <c r="Q72" s="72"/>
      <c r="R72" s="1421"/>
      <c r="S72" s="1452" t="s">
        <v>1930</v>
      </c>
      <c r="T72" s="1452"/>
      <c r="U72" s="1452"/>
      <c r="V72" s="1452">
        <v>20</v>
      </c>
      <c r="W72" s="1452"/>
      <c r="X72" s="1452">
        <v>20</v>
      </c>
      <c r="Y72" s="1452"/>
      <c r="Z72" s="1452"/>
      <c r="AA72" s="1452"/>
      <c r="AB72" s="1452"/>
      <c r="AC72" s="1452"/>
      <c r="AD72" s="1452">
        <v>20</v>
      </c>
      <c r="AE72" s="1452"/>
      <c r="AF72" s="107"/>
      <c r="AG72" s="107"/>
      <c r="AH72" s="107"/>
    </row>
    <row r="73" spans="1:34" s="108" customFormat="1" ht="22.5" customHeight="1" x14ac:dyDescent="0.25">
      <c r="A73" s="72"/>
      <c r="B73" s="473">
        <v>67</v>
      </c>
      <c r="C73" s="412" t="s">
        <v>125</v>
      </c>
      <c r="D73" s="482">
        <v>375.75000000000006</v>
      </c>
      <c r="E73" s="416"/>
      <c r="F73" s="416"/>
      <c r="G73" s="483"/>
      <c r="H73" s="484"/>
      <c r="I73" s="416"/>
      <c r="J73" s="416"/>
      <c r="K73" s="485"/>
      <c r="L73" s="930">
        <f t="shared" ref="L73:L91" si="6">+D73+H73</f>
        <v>375.75000000000006</v>
      </c>
      <c r="M73" s="930">
        <f t="shared" ref="M73:M92" si="7">+E73+I73</f>
        <v>0</v>
      </c>
      <c r="N73" s="930">
        <f t="shared" ref="N73:N91" si="8">+F73+J73</f>
        <v>0</v>
      </c>
      <c r="O73" s="931">
        <f t="shared" ref="O73:O91" si="9">+G73+K73</f>
        <v>0</v>
      </c>
      <c r="P73" s="486">
        <f t="shared" ref="P73:P92" si="10">SUM(L73:O73)</f>
        <v>375.75000000000006</v>
      </c>
      <c r="Q73" s="72"/>
      <c r="R73" s="1421"/>
      <c r="S73" s="1452" t="s">
        <v>123</v>
      </c>
      <c r="T73" s="1452"/>
      <c r="U73" s="1452"/>
      <c r="V73" s="1452">
        <v>16</v>
      </c>
      <c r="W73" s="1452"/>
      <c r="X73" s="1452">
        <v>16</v>
      </c>
      <c r="Y73" s="1452"/>
      <c r="Z73" s="1452"/>
      <c r="AA73" s="1452"/>
      <c r="AB73" s="1452"/>
      <c r="AC73" s="1452"/>
      <c r="AD73" s="1452">
        <v>16</v>
      </c>
      <c r="AE73" s="1452"/>
      <c r="AF73" s="107"/>
      <c r="AG73" s="107"/>
      <c r="AH73" s="107"/>
    </row>
    <row r="74" spans="1:34" s="108" customFormat="1" ht="22.5" customHeight="1" x14ac:dyDescent="0.25">
      <c r="A74" s="72"/>
      <c r="B74" s="481">
        <v>68</v>
      </c>
      <c r="C74" s="412" t="s">
        <v>127</v>
      </c>
      <c r="D74" s="482"/>
      <c r="E74" s="416"/>
      <c r="F74" s="416">
        <v>20</v>
      </c>
      <c r="G74" s="483"/>
      <c r="H74" s="484"/>
      <c r="I74" s="416"/>
      <c r="J74" s="416"/>
      <c r="K74" s="485"/>
      <c r="L74" s="930">
        <f t="shared" si="6"/>
        <v>0</v>
      </c>
      <c r="M74" s="930">
        <f t="shared" si="7"/>
        <v>0</v>
      </c>
      <c r="N74" s="930">
        <f t="shared" si="8"/>
        <v>20</v>
      </c>
      <c r="O74" s="931">
        <f t="shared" si="9"/>
        <v>0</v>
      </c>
      <c r="P74" s="486">
        <f t="shared" si="10"/>
        <v>20</v>
      </c>
      <c r="Q74" s="72"/>
      <c r="R74" s="1421"/>
      <c r="S74" s="1452" t="s">
        <v>125</v>
      </c>
      <c r="T74" s="1452">
        <v>375.75000000000006</v>
      </c>
      <c r="U74" s="1452"/>
      <c r="V74" s="1452"/>
      <c r="W74" s="1452"/>
      <c r="X74" s="1452">
        <v>375.75000000000006</v>
      </c>
      <c r="Y74" s="1452"/>
      <c r="Z74" s="1452"/>
      <c r="AA74" s="1452"/>
      <c r="AB74" s="1452"/>
      <c r="AC74" s="1452"/>
      <c r="AD74" s="1452">
        <v>375.75000000000006</v>
      </c>
      <c r="AE74" s="1452"/>
      <c r="AF74" s="107"/>
      <c r="AG74" s="107"/>
      <c r="AH74" s="107"/>
    </row>
    <row r="75" spans="1:34" s="108" customFormat="1" ht="22.5" customHeight="1" x14ac:dyDescent="0.25">
      <c r="A75" s="72"/>
      <c r="B75" s="473">
        <v>69</v>
      </c>
      <c r="C75" s="412" t="s">
        <v>129</v>
      </c>
      <c r="D75" s="482"/>
      <c r="E75" s="416"/>
      <c r="F75" s="416"/>
      <c r="G75" s="483">
        <v>32.100000000000009</v>
      </c>
      <c r="H75" s="484"/>
      <c r="I75" s="416"/>
      <c r="J75" s="416"/>
      <c r="K75" s="485"/>
      <c r="L75" s="930">
        <f t="shared" si="6"/>
        <v>0</v>
      </c>
      <c r="M75" s="930">
        <f t="shared" si="7"/>
        <v>0</v>
      </c>
      <c r="N75" s="930">
        <f t="shared" si="8"/>
        <v>0</v>
      </c>
      <c r="O75" s="931">
        <f t="shared" si="9"/>
        <v>32.100000000000009</v>
      </c>
      <c r="P75" s="486">
        <f t="shared" si="10"/>
        <v>32.100000000000009</v>
      </c>
      <c r="Q75" s="72"/>
      <c r="R75" s="1421"/>
      <c r="S75" s="1452" t="s">
        <v>127</v>
      </c>
      <c r="T75" s="1452"/>
      <c r="U75" s="1452"/>
      <c r="V75" s="1452">
        <v>20</v>
      </c>
      <c r="W75" s="1452"/>
      <c r="X75" s="1452">
        <v>20</v>
      </c>
      <c r="Y75" s="1452"/>
      <c r="Z75" s="1452"/>
      <c r="AA75" s="1452"/>
      <c r="AB75" s="1452"/>
      <c r="AC75" s="1452"/>
      <c r="AD75" s="1452">
        <v>20</v>
      </c>
      <c r="AE75" s="1452"/>
      <c r="AF75" s="107"/>
      <c r="AG75" s="107"/>
      <c r="AH75" s="107"/>
    </row>
    <row r="76" spans="1:34" s="108" customFormat="1" ht="22.5" customHeight="1" x14ac:dyDescent="0.25">
      <c r="A76" s="72"/>
      <c r="B76" s="481">
        <v>70</v>
      </c>
      <c r="C76" s="412" t="s">
        <v>131</v>
      </c>
      <c r="D76" s="482"/>
      <c r="E76" s="416"/>
      <c r="F76" s="416"/>
      <c r="G76" s="483">
        <v>97.15</v>
      </c>
      <c r="H76" s="484"/>
      <c r="I76" s="416"/>
      <c r="J76" s="416"/>
      <c r="K76" s="485"/>
      <c r="L76" s="930">
        <f t="shared" si="6"/>
        <v>0</v>
      </c>
      <c r="M76" s="930">
        <f t="shared" si="7"/>
        <v>0</v>
      </c>
      <c r="N76" s="930">
        <f t="shared" si="8"/>
        <v>0</v>
      </c>
      <c r="O76" s="931">
        <f t="shared" si="9"/>
        <v>97.15</v>
      </c>
      <c r="P76" s="486">
        <f t="shared" si="10"/>
        <v>97.15</v>
      </c>
      <c r="Q76" s="72"/>
      <c r="R76" s="1421"/>
      <c r="S76" s="1452" t="s">
        <v>129</v>
      </c>
      <c r="T76" s="1452"/>
      <c r="U76" s="1452"/>
      <c r="V76" s="1452"/>
      <c r="W76" s="1452">
        <v>32.100000000000009</v>
      </c>
      <c r="X76" s="1452">
        <v>32.100000000000009</v>
      </c>
      <c r="Y76" s="1452"/>
      <c r="Z76" s="1452"/>
      <c r="AA76" s="1452"/>
      <c r="AB76" s="1452"/>
      <c r="AC76" s="1452"/>
      <c r="AD76" s="1452">
        <v>32.100000000000009</v>
      </c>
      <c r="AE76" s="1452"/>
      <c r="AF76" s="107"/>
      <c r="AG76" s="107"/>
      <c r="AH76" s="107"/>
    </row>
    <row r="77" spans="1:34" s="108" customFormat="1" ht="22.5" customHeight="1" x14ac:dyDescent="0.25">
      <c r="A77" s="72"/>
      <c r="B77" s="473">
        <v>71</v>
      </c>
      <c r="C77" s="412" t="s">
        <v>1949</v>
      </c>
      <c r="D77" s="482">
        <v>20.762999999999995</v>
      </c>
      <c r="E77" s="416"/>
      <c r="F77" s="416"/>
      <c r="G77" s="483"/>
      <c r="H77" s="484"/>
      <c r="I77" s="416"/>
      <c r="J77" s="416"/>
      <c r="K77" s="485"/>
      <c r="L77" s="930">
        <f t="shared" si="6"/>
        <v>20.762999999999995</v>
      </c>
      <c r="M77" s="930">
        <f t="shared" si="7"/>
        <v>0</v>
      </c>
      <c r="N77" s="930">
        <f t="shared" si="8"/>
        <v>0</v>
      </c>
      <c r="O77" s="931">
        <f t="shared" si="9"/>
        <v>0</v>
      </c>
      <c r="P77" s="486">
        <f t="shared" si="10"/>
        <v>20.762999999999995</v>
      </c>
      <c r="Q77" s="72"/>
      <c r="R77" s="1421"/>
      <c r="S77" s="1452" t="s">
        <v>131</v>
      </c>
      <c r="T77" s="1452"/>
      <c r="U77" s="1452"/>
      <c r="V77" s="1452"/>
      <c r="W77" s="1452">
        <v>97.15</v>
      </c>
      <c r="X77" s="1452">
        <v>97.15</v>
      </c>
      <c r="Y77" s="1452"/>
      <c r="Z77" s="1452"/>
      <c r="AA77" s="1452"/>
      <c r="AB77" s="1452"/>
      <c r="AC77" s="1452"/>
      <c r="AD77" s="1452">
        <v>97.15</v>
      </c>
      <c r="AE77" s="1452"/>
      <c r="AF77" s="107"/>
      <c r="AG77" s="107"/>
      <c r="AH77" s="107"/>
    </row>
    <row r="78" spans="1:34" s="108" customFormat="1" ht="22.5" customHeight="1" x14ac:dyDescent="0.25">
      <c r="A78" s="72"/>
      <c r="B78" s="481">
        <v>72</v>
      </c>
      <c r="C78" s="412" t="s">
        <v>133</v>
      </c>
      <c r="D78" s="482"/>
      <c r="E78" s="416">
        <v>11.961000000000004</v>
      </c>
      <c r="F78" s="416"/>
      <c r="G78" s="483"/>
      <c r="H78" s="484"/>
      <c r="I78" s="416"/>
      <c r="J78" s="416"/>
      <c r="K78" s="485"/>
      <c r="L78" s="930">
        <f t="shared" si="6"/>
        <v>0</v>
      </c>
      <c r="M78" s="930">
        <f t="shared" si="7"/>
        <v>11.961000000000004</v>
      </c>
      <c r="N78" s="930">
        <f t="shared" si="8"/>
        <v>0</v>
      </c>
      <c r="O78" s="931">
        <f t="shared" si="9"/>
        <v>0</v>
      </c>
      <c r="P78" s="486">
        <f t="shared" si="10"/>
        <v>11.961000000000004</v>
      </c>
      <c r="Q78" s="72"/>
      <c r="R78" s="1421"/>
      <c r="S78" s="1452" t="s">
        <v>1949</v>
      </c>
      <c r="T78" s="1452">
        <v>20.762999999999995</v>
      </c>
      <c r="U78" s="1452"/>
      <c r="V78" s="1452"/>
      <c r="W78" s="1452"/>
      <c r="X78" s="1452">
        <v>20.762999999999995</v>
      </c>
      <c r="Y78" s="1452"/>
      <c r="Z78" s="1452"/>
      <c r="AA78" s="1452"/>
      <c r="AB78" s="1452"/>
      <c r="AC78" s="1452"/>
      <c r="AD78" s="1452">
        <v>20.762999999999995</v>
      </c>
      <c r="AE78" s="1452"/>
      <c r="AF78" s="107"/>
      <c r="AG78" s="107"/>
      <c r="AH78" s="107"/>
    </row>
    <row r="79" spans="1:34" s="108" customFormat="1" ht="22.5" customHeight="1" x14ac:dyDescent="0.25">
      <c r="A79" s="72"/>
      <c r="B79" s="473">
        <v>73</v>
      </c>
      <c r="C79" s="412" t="s">
        <v>274</v>
      </c>
      <c r="D79" s="482"/>
      <c r="E79" s="416">
        <v>102.34</v>
      </c>
      <c r="F79" s="416"/>
      <c r="G79" s="483"/>
      <c r="H79" s="484"/>
      <c r="I79" s="416"/>
      <c r="J79" s="416"/>
      <c r="K79" s="485"/>
      <c r="L79" s="930">
        <f t="shared" si="6"/>
        <v>0</v>
      </c>
      <c r="M79" s="930">
        <f t="shared" si="7"/>
        <v>102.34</v>
      </c>
      <c r="N79" s="930">
        <f t="shared" si="8"/>
        <v>0</v>
      </c>
      <c r="O79" s="931">
        <f t="shared" si="9"/>
        <v>0</v>
      </c>
      <c r="P79" s="486">
        <f t="shared" si="10"/>
        <v>102.34</v>
      </c>
      <c r="Q79" s="72"/>
      <c r="R79" s="1421"/>
      <c r="S79" s="1452" t="s">
        <v>133</v>
      </c>
      <c r="T79" s="1452"/>
      <c r="U79" s="1452">
        <v>11.961000000000004</v>
      </c>
      <c r="V79" s="1452"/>
      <c r="W79" s="1452"/>
      <c r="X79" s="1452">
        <v>11.961000000000004</v>
      </c>
      <c r="Y79" s="1452"/>
      <c r="Z79" s="1452"/>
      <c r="AA79" s="1452"/>
      <c r="AB79" s="1452"/>
      <c r="AC79" s="1452"/>
      <c r="AD79" s="1452">
        <v>11.961000000000004</v>
      </c>
      <c r="AE79" s="1452"/>
      <c r="AF79" s="107"/>
      <c r="AG79" s="107"/>
      <c r="AH79" s="107"/>
    </row>
    <row r="80" spans="1:34" s="108" customFormat="1" ht="22.5" customHeight="1" x14ac:dyDescent="0.25">
      <c r="A80" s="72"/>
      <c r="B80" s="481">
        <v>74</v>
      </c>
      <c r="C80" s="412" t="s">
        <v>135</v>
      </c>
      <c r="D80" s="482"/>
      <c r="E80" s="416">
        <v>226.05000000000004</v>
      </c>
      <c r="F80" s="416"/>
      <c r="G80" s="483"/>
      <c r="H80" s="484"/>
      <c r="I80" s="416"/>
      <c r="J80" s="416"/>
      <c r="K80" s="485"/>
      <c r="L80" s="930">
        <f t="shared" si="6"/>
        <v>0</v>
      </c>
      <c r="M80" s="930">
        <f t="shared" si="7"/>
        <v>226.05000000000004</v>
      </c>
      <c r="N80" s="930">
        <f t="shared" si="8"/>
        <v>0</v>
      </c>
      <c r="O80" s="931">
        <f t="shared" si="9"/>
        <v>0</v>
      </c>
      <c r="P80" s="486">
        <f t="shared" si="10"/>
        <v>226.05000000000004</v>
      </c>
      <c r="Q80" s="72"/>
      <c r="R80" s="1421"/>
      <c r="S80" s="1452" t="s">
        <v>274</v>
      </c>
      <c r="T80" s="1452"/>
      <c r="U80" s="1452">
        <v>102.34</v>
      </c>
      <c r="V80" s="1452"/>
      <c r="W80" s="1452"/>
      <c r="X80" s="1452">
        <v>102.34</v>
      </c>
      <c r="Y80" s="1452"/>
      <c r="Z80" s="1452"/>
      <c r="AA80" s="1452"/>
      <c r="AB80" s="1452"/>
      <c r="AC80" s="1452"/>
      <c r="AD80" s="1452">
        <v>102.34</v>
      </c>
      <c r="AE80" s="1452"/>
      <c r="AF80" s="107"/>
      <c r="AG80" s="107"/>
      <c r="AH80" s="107"/>
    </row>
    <row r="81" spans="1:34" s="108" customFormat="1" ht="22.5" customHeight="1" x14ac:dyDescent="0.25">
      <c r="A81" s="72"/>
      <c r="B81" s="473">
        <v>75</v>
      </c>
      <c r="C81" s="412" t="s">
        <v>137</v>
      </c>
      <c r="D81" s="482">
        <v>6.3000000000000007</v>
      </c>
      <c r="E81" s="416"/>
      <c r="F81" s="416"/>
      <c r="G81" s="483"/>
      <c r="H81" s="484">
        <v>0.6399999999999999</v>
      </c>
      <c r="I81" s="416">
        <v>0.11999999999999998</v>
      </c>
      <c r="J81" s="416"/>
      <c r="K81" s="485"/>
      <c r="L81" s="930">
        <f t="shared" si="6"/>
        <v>6.94</v>
      </c>
      <c r="M81" s="930">
        <f t="shared" si="7"/>
        <v>0.11999999999999998</v>
      </c>
      <c r="N81" s="930">
        <f t="shared" si="8"/>
        <v>0</v>
      </c>
      <c r="O81" s="931">
        <f t="shared" si="9"/>
        <v>0</v>
      </c>
      <c r="P81" s="486">
        <f t="shared" si="10"/>
        <v>7.0600000000000005</v>
      </c>
      <c r="Q81" s="72"/>
      <c r="R81" s="1421"/>
      <c r="S81" s="1452" t="s">
        <v>135</v>
      </c>
      <c r="T81" s="1452"/>
      <c r="U81" s="1452">
        <v>226.05000000000004</v>
      </c>
      <c r="V81" s="1452"/>
      <c r="W81" s="1452"/>
      <c r="X81" s="1452">
        <v>226.05000000000004</v>
      </c>
      <c r="Y81" s="1452"/>
      <c r="Z81" s="1452"/>
      <c r="AA81" s="1452"/>
      <c r="AB81" s="1452"/>
      <c r="AC81" s="1452"/>
      <c r="AD81" s="1452">
        <v>226.05000000000004</v>
      </c>
      <c r="AE81" s="1452"/>
      <c r="AF81" s="107"/>
      <c r="AG81" s="107"/>
      <c r="AH81" s="107"/>
    </row>
    <row r="82" spans="1:34" s="108" customFormat="1" ht="22.5" customHeight="1" x14ac:dyDescent="0.25">
      <c r="A82" s="72"/>
      <c r="B82" s="481">
        <v>76</v>
      </c>
      <c r="C82" s="412" t="s">
        <v>1932</v>
      </c>
      <c r="D82" s="482"/>
      <c r="E82" s="416"/>
      <c r="F82" s="416">
        <v>20</v>
      </c>
      <c r="G82" s="483"/>
      <c r="H82" s="484"/>
      <c r="I82" s="416"/>
      <c r="J82" s="416"/>
      <c r="K82" s="485"/>
      <c r="L82" s="930">
        <f t="shared" si="6"/>
        <v>0</v>
      </c>
      <c r="M82" s="930">
        <f t="shared" si="7"/>
        <v>0</v>
      </c>
      <c r="N82" s="930">
        <f t="shared" si="8"/>
        <v>20</v>
      </c>
      <c r="O82" s="931">
        <f t="shared" si="9"/>
        <v>0</v>
      </c>
      <c r="P82" s="486">
        <f t="shared" si="10"/>
        <v>20</v>
      </c>
      <c r="Q82" s="72"/>
      <c r="R82" s="1421"/>
      <c r="S82" s="1452" t="s">
        <v>137</v>
      </c>
      <c r="T82" s="1452">
        <v>6.3000000000000007</v>
      </c>
      <c r="U82" s="1452"/>
      <c r="V82" s="1452"/>
      <c r="W82" s="1452"/>
      <c r="X82" s="1452">
        <v>6.3000000000000007</v>
      </c>
      <c r="Y82" s="1452">
        <v>0.6399999999999999</v>
      </c>
      <c r="Z82" s="1452">
        <v>0.11999999999999998</v>
      </c>
      <c r="AA82" s="1452"/>
      <c r="AB82" s="1452"/>
      <c r="AC82" s="1452">
        <v>0.7599999999999999</v>
      </c>
      <c r="AD82" s="1452">
        <v>7.0600000000000005</v>
      </c>
      <c r="AE82" s="1452"/>
      <c r="AF82" s="107"/>
      <c r="AG82" s="107"/>
      <c r="AH82" s="107"/>
    </row>
    <row r="83" spans="1:34" s="108" customFormat="1" ht="22.5" customHeight="1" x14ac:dyDescent="0.25">
      <c r="A83" s="72"/>
      <c r="B83" s="473">
        <v>77</v>
      </c>
      <c r="C83" s="412" t="s">
        <v>139</v>
      </c>
      <c r="D83" s="482"/>
      <c r="E83" s="416">
        <v>723.57600000000036</v>
      </c>
      <c r="F83" s="416"/>
      <c r="G83" s="483"/>
      <c r="H83" s="484"/>
      <c r="I83" s="416"/>
      <c r="J83" s="416"/>
      <c r="K83" s="485"/>
      <c r="L83" s="930">
        <f t="shared" si="6"/>
        <v>0</v>
      </c>
      <c r="M83" s="930">
        <f t="shared" si="7"/>
        <v>723.57600000000036</v>
      </c>
      <c r="N83" s="930">
        <f t="shared" si="8"/>
        <v>0</v>
      </c>
      <c r="O83" s="931">
        <f t="shared" si="9"/>
        <v>0</v>
      </c>
      <c r="P83" s="486">
        <f t="shared" si="10"/>
        <v>723.57600000000036</v>
      </c>
      <c r="Q83" s="72"/>
      <c r="R83" s="1421"/>
      <c r="S83" s="1452" t="s">
        <v>1932</v>
      </c>
      <c r="T83" s="1452"/>
      <c r="U83" s="1452"/>
      <c r="V83" s="1452">
        <v>20</v>
      </c>
      <c r="W83" s="1452"/>
      <c r="X83" s="1452">
        <v>20</v>
      </c>
      <c r="Y83" s="1452"/>
      <c r="Z83" s="1452"/>
      <c r="AA83" s="1452"/>
      <c r="AB83" s="1452"/>
      <c r="AC83" s="1452"/>
      <c r="AD83" s="1452">
        <v>20</v>
      </c>
      <c r="AE83" s="1452"/>
      <c r="AF83" s="107"/>
      <c r="AG83" s="107"/>
      <c r="AH83" s="107"/>
    </row>
    <row r="84" spans="1:34" s="108" customFormat="1" ht="22.5" customHeight="1" x14ac:dyDescent="0.25">
      <c r="A84" s="72"/>
      <c r="B84" s="481">
        <v>78</v>
      </c>
      <c r="C84" s="412" t="s">
        <v>141</v>
      </c>
      <c r="D84" s="482"/>
      <c r="E84" s="416">
        <v>35.055</v>
      </c>
      <c r="F84" s="416"/>
      <c r="G84" s="483"/>
      <c r="H84" s="484"/>
      <c r="I84" s="416"/>
      <c r="J84" s="416"/>
      <c r="K84" s="485"/>
      <c r="L84" s="930">
        <f t="shared" si="6"/>
        <v>0</v>
      </c>
      <c r="M84" s="930">
        <f t="shared" si="7"/>
        <v>35.055</v>
      </c>
      <c r="N84" s="930">
        <f t="shared" si="8"/>
        <v>0</v>
      </c>
      <c r="O84" s="931">
        <f t="shared" si="9"/>
        <v>0</v>
      </c>
      <c r="P84" s="486">
        <f t="shared" si="10"/>
        <v>35.055</v>
      </c>
      <c r="Q84" s="72"/>
      <c r="R84" s="1421"/>
      <c r="S84" s="1452" t="s">
        <v>139</v>
      </c>
      <c r="T84" s="1452"/>
      <c r="U84" s="1452">
        <v>723.57600000000036</v>
      </c>
      <c r="V84" s="1452"/>
      <c r="W84" s="1452"/>
      <c r="X84" s="1452">
        <v>723.57600000000036</v>
      </c>
      <c r="Y84" s="1452"/>
      <c r="Z84" s="1452"/>
      <c r="AA84" s="1452"/>
      <c r="AB84" s="1452"/>
      <c r="AC84" s="1452"/>
      <c r="AD84" s="1452">
        <v>723.57600000000036</v>
      </c>
      <c r="AE84" s="1421"/>
    </row>
    <row r="85" spans="1:34" s="108" customFormat="1" ht="22.5" customHeight="1" x14ac:dyDescent="0.25">
      <c r="A85" s="72"/>
      <c r="B85" s="473">
        <v>79</v>
      </c>
      <c r="C85" s="412" t="s">
        <v>143</v>
      </c>
      <c r="D85" s="482"/>
      <c r="E85" s="416">
        <v>61.705999999999968</v>
      </c>
      <c r="F85" s="416"/>
      <c r="G85" s="483"/>
      <c r="H85" s="484"/>
      <c r="I85" s="416"/>
      <c r="J85" s="416"/>
      <c r="K85" s="485"/>
      <c r="L85" s="930">
        <f t="shared" si="6"/>
        <v>0</v>
      </c>
      <c r="M85" s="930">
        <f t="shared" si="7"/>
        <v>61.705999999999968</v>
      </c>
      <c r="N85" s="930">
        <f t="shared" si="8"/>
        <v>0</v>
      </c>
      <c r="O85" s="931">
        <f t="shared" si="9"/>
        <v>0</v>
      </c>
      <c r="P85" s="486">
        <f t="shared" si="10"/>
        <v>61.705999999999968</v>
      </c>
      <c r="Q85" s="72"/>
      <c r="R85" s="1421"/>
      <c r="S85" s="1452" t="s">
        <v>141</v>
      </c>
      <c r="T85" s="1452"/>
      <c r="U85" s="1452">
        <v>35.055</v>
      </c>
      <c r="V85" s="1452"/>
      <c r="W85" s="1452"/>
      <c r="X85" s="1452">
        <v>35.055</v>
      </c>
      <c r="Y85" s="1452"/>
      <c r="Z85" s="1452"/>
      <c r="AA85" s="1452"/>
      <c r="AB85" s="1452"/>
      <c r="AC85" s="1452"/>
      <c r="AD85" s="1452">
        <v>35.055</v>
      </c>
      <c r="AE85" s="1421"/>
    </row>
    <row r="86" spans="1:34" s="108" customFormat="1" ht="22.5" customHeight="1" x14ac:dyDescent="0.25">
      <c r="A86" s="72"/>
      <c r="B86" s="481">
        <v>80</v>
      </c>
      <c r="C86" s="412" t="s">
        <v>145</v>
      </c>
      <c r="D86" s="482">
        <v>58.599999999999966</v>
      </c>
      <c r="E86" s="416"/>
      <c r="F86" s="416"/>
      <c r="G86" s="483"/>
      <c r="H86" s="484"/>
      <c r="I86" s="416"/>
      <c r="J86" s="416"/>
      <c r="K86" s="485"/>
      <c r="L86" s="930">
        <f t="shared" si="6"/>
        <v>58.599999999999966</v>
      </c>
      <c r="M86" s="930">
        <f t="shared" si="7"/>
        <v>0</v>
      </c>
      <c r="N86" s="930">
        <f t="shared" si="8"/>
        <v>0</v>
      </c>
      <c r="O86" s="931">
        <f t="shared" si="9"/>
        <v>0</v>
      </c>
      <c r="P86" s="486">
        <f t="shared" si="10"/>
        <v>58.599999999999966</v>
      </c>
      <c r="Q86" s="72"/>
      <c r="R86" s="1421"/>
      <c r="S86" s="1452" t="s">
        <v>143</v>
      </c>
      <c r="T86" s="1452"/>
      <c r="U86" s="1452">
        <v>61.705999999999968</v>
      </c>
      <c r="V86" s="1452"/>
      <c r="W86" s="1452"/>
      <c r="X86" s="1452">
        <v>61.705999999999968</v>
      </c>
      <c r="Y86" s="1452"/>
      <c r="Z86" s="1452"/>
      <c r="AA86" s="1452"/>
      <c r="AB86" s="1452"/>
      <c r="AC86" s="1452"/>
      <c r="AD86" s="1452">
        <v>61.705999999999968</v>
      </c>
      <c r="AE86" s="1421"/>
    </row>
    <row r="87" spans="1:34" s="108" customFormat="1" ht="22.5" customHeight="1" x14ac:dyDescent="0.25">
      <c r="A87" s="72"/>
      <c r="B87" s="473">
        <v>81</v>
      </c>
      <c r="C87" s="412" t="s">
        <v>147</v>
      </c>
      <c r="D87" s="482">
        <v>0</v>
      </c>
      <c r="E87" s="416">
        <v>2.2729999999999984</v>
      </c>
      <c r="F87" s="416"/>
      <c r="G87" s="483"/>
      <c r="H87" s="484"/>
      <c r="I87" s="416">
        <v>2.3600000000000003</v>
      </c>
      <c r="J87" s="416"/>
      <c r="K87" s="485"/>
      <c r="L87" s="930">
        <f t="shared" si="6"/>
        <v>0</v>
      </c>
      <c r="M87" s="930">
        <f t="shared" si="7"/>
        <v>4.6329999999999991</v>
      </c>
      <c r="N87" s="930">
        <f t="shared" si="8"/>
        <v>0</v>
      </c>
      <c r="O87" s="931">
        <f t="shared" si="9"/>
        <v>0</v>
      </c>
      <c r="P87" s="486">
        <f t="shared" si="10"/>
        <v>4.6329999999999991</v>
      </c>
      <c r="Q87" s="72"/>
      <c r="R87" s="1421"/>
      <c r="S87" s="1452" t="s">
        <v>145</v>
      </c>
      <c r="T87" s="1452">
        <v>58.599999999999966</v>
      </c>
      <c r="U87" s="1452"/>
      <c r="V87" s="1452"/>
      <c r="W87" s="1452"/>
      <c r="X87" s="1452">
        <v>58.599999999999966</v>
      </c>
      <c r="Y87" s="1452"/>
      <c r="Z87" s="1452"/>
      <c r="AA87" s="1452"/>
      <c r="AB87" s="1452"/>
      <c r="AC87" s="1452"/>
      <c r="AD87" s="1452">
        <v>58.599999999999966</v>
      </c>
      <c r="AE87" s="1421"/>
    </row>
    <row r="88" spans="1:34" s="108" customFormat="1" ht="22.5" customHeight="1" x14ac:dyDescent="0.25">
      <c r="A88" s="72"/>
      <c r="B88" s="481">
        <v>82</v>
      </c>
      <c r="C88" s="412" t="s">
        <v>149</v>
      </c>
      <c r="D88" s="482"/>
      <c r="E88" s="416">
        <v>205.91899999999993</v>
      </c>
      <c r="F88" s="416"/>
      <c r="G88" s="483"/>
      <c r="H88" s="484"/>
      <c r="I88" s="416"/>
      <c r="J88" s="416"/>
      <c r="K88" s="485"/>
      <c r="L88" s="930">
        <f t="shared" si="6"/>
        <v>0</v>
      </c>
      <c r="M88" s="930">
        <f t="shared" si="7"/>
        <v>205.91899999999993</v>
      </c>
      <c r="N88" s="930">
        <f t="shared" si="8"/>
        <v>0</v>
      </c>
      <c r="O88" s="931">
        <f t="shared" si="9"/>
        <v>0</v>
      </c>
      <c r="P88" s="486">
        <f t="shared" si="10"/>
        <v>205.91899999999993</v>
      </c>
      <c r="Q88" s="72"/>
      <c r="R88" s="1421"/>
      <c r="S88" s="1452" t="s">
        <v>147</v>
      </c>
      <c r="T88" s="1452">
        <v>0</v>
      </c>
      <c r="U88" s="1452">
        <v>2.2729999999999984</v>
      </c>
      <c r="V88" s="1452"/>
      <c r="W88" s="1452"/>
      <c r="X88" s="1452">
        <v>2.2729999999999984</v>
      </c>
      <c r="Y88" s="1452"/>
      <c r="Z88" s="1452">
        <v>2.3600000000000003</v>
      </c>
      <c r="AA88" s="1452"/>
      <c r="AB88" s="1452"/>
      <c r="AC88" s="1452">
        <v>2.3600000000000003</v>
      </c>
      <c r="AD88" s="1452">
        <v>4.6329999999999991</v>
      </c>
      <c r="AE88" s="1421"/>
    </row>
    <row r="89" spans="1:34" s="108" customFormat="1" ht="22.5" customHeight="1" x14ac:dyDescent="0.25">
      <c r="A89" s="72"/>
      <c r="B89" s="473">
        <v>83</v>
      </c>
      <c r="C89" s="412" t="s">
        <v>151</v>
      </c>
      <c r="D89" s="482">
        <v>441.8499999999998</v>
      </c>
      <c r="E89" s="416"/>
      <c r="F89" s="416"/>
      <c r="G89" s="483"/>
      <c r="H89" s="484"/>
      <c r="I89" s="416"/>
      <c r="J89" s="416"/>
      <c r="K89" s="485"/>
      <c r="L89" s="930">
        <f t="shared" si="6"/>
        <v>441.8499999999998</v>
      </c>
      <c r="M89" s="930">
        <f t="shared" si="7"/>
        <v>0</v>
      </c>
      <c r="N89" s="930">
        <f t="shared" si="8"/>
        <v>0</v>
      </c>
      <c r="O89" s="931">
        <f t="shared" si="9"/>
        <v>0</v>
      </c>
      <c r="P89" s="486">
        <f t="shared" si="10"/>
        <v>441.8499999999998</v>
      </c>
      <c r="Q89" s="72"/>
      <c r="R89" s="1421"/>
      <c r="S89" s="1452" t="s">
        <v>149</v>
      </c>
      <c r="T89" s="1452"/>
      <c r="U89" s="1452">
        <v>205.91899999999993</v>
      </c>
      <c r="V89" s="1452"/>
      <c r="W89" s="1452"/>
      <c r="X89" s="1452">
        <v>205.91899999999993</v>
      </c>
      <c r="Y89" s="1452"/>
      <c r="Z89" s="1452"/>
      <c r="AA89" s="1452"/>
      <c r="AB89" s="1452"/>
      <c r="AC89" s="1452"/>
      <c r="AD89" s="1452">
        <v>205.91899999999993</v>
      </c>
      <c r="AE89" s="1421"/>
    </row>
    <row r="90" spans="1:34" s="108" customFormat="1" ht="22.5" customHeight="1" x14ac:dyDescent="0.25">
      <c r="A90" s="72"/>
      <c r="B90" s="481">
        <v>84</v>
      </c>
      <c r="C90" s="412" t="s">
        <v>153</v>
      </c>
      <c r="D90" s="482"/>
      <c r="E90" s="416"/>
      <c r="F90" s="416">
        <v>20</v>
      </c>
      <c r="G90" s="483"/>
      <c r="H90" s="484"/>
      <c r="I90" s="416"/>
      <c r="J90" s="416"/>
      <c r="K90" s="485"/>
      <c r="L90" s="930">
        <f t="shared" si="6"/>
        <v>0</v>
      </c>
      <c r="M90" s="930">
        <f t="shared" si="7"/>
        <v>0</v>
      </c>
      <c r="N90" s="930">
        <f t="shared" si="8"/>
        <v>20</v>
      </c>
      <c r="O90" s="931">
        <f t="shared" si="9"/>
        <v>0</v>
      </c>
      <c r="P90" s="486">
        <f t="shared" si="10"/>
        <v>20</v>
      </c>
      <c r="Q90" s="72"/>
      <c r="R90" s="1421"/>
      <c r="S90" s="1452" t="s">
        <v>151</v>
      </c>
      <c r="T90" s="1452">
        <v>441.8499999999998</v>
      </c>
      <c r="U90" s="1452"/>
      <c r="V90" s="1452"/>
      <c r="W90" s="1452"/>
      <c r="X90" s="1452">
        <v>441.8499999999998</v>
      </c>
      <c r="Y90" s="1452"/>
      <c r="Z90" s="1452"/>
      <c r="AA90" s="1452"/>
      <c r="AB90" s="1452"/>
      <c r="AC90" s="1452"/>
      <c r="AD90" s="1452">
        <v>441.8499999999998</v>
      </c>
      <c r="AE90" s="1421"/>
    </row>
    <row r="91" spans="1:34" s="108" customFormat="1" ht="22.5" customHeight="1" x14ac:dyDescent="0.25">
      <c r="A91" s="72"/>
      <c r="B91" s="473">
        <v>85</v>
      </c>
      <c r="C91" s="412" t="s">
        <v>155</v>
      </c>
      <c r="D91" s="482"/>
      <c r="E91" s="416">
        <v>296.32</v>
      </c>
      <c r="F91" s="416"/>
      <c r="G91" s="483"/>
      <c r="H91" s="484"/>
      <c r="I91" s="416"/>
      <c r="J91" s="416"/>
      <c r="K91" s="485"/>
      <c r="L91" s="930">
        <f t="shared" si="6"/>
        <v>0</v>
      </c>
      <c r="M91" s="930">
        <f t="shared" si="7"/>
        <v>296.32</v>
      </c>
      <c r="N91" s="930">
        <f t="shared" si="8"/>
        <v>0</v>
      </c>
      <c r="O91" s="931">
        <f t="shared" si="9"/>
        <v>0</v>
      </c>
      <c r="P91" s="486">
        <f t="shared" si="10"/>
        <v>296.32</v>
      </c>
      <c r="Q91" s="72"/>
      <c r="R91" s="1421"/>
      <c r="S91" s="1452" t="s">
        <v>153</v>
      </c>
      <c r="T91" s="1452"/>
      <c r="U91" s="1452"/>
      <c r="V91" s="1452">
        <v>20</v>
      </c>
      <c r="W91" s="1452"/>
      <c r="X91" s="1452">
        <v>20</v>
      </c>
      <c r="Y91" s="1452"/>
      <c r="Z91" s="1452"/>
      <c r="AA91" s="1452"/>
      <c r="AB91" s="1452"/>
      <c r="AC91" s="1452"/>
      <c r="AD91" s="1452">
        <v>20</v>
      </c>
      <c r="AE91" s="1421"/>
    </row>
    <row r="92" spans="1:34" s="108" customFormat="1" ht="22.5" customHeight="1" x14ac:dyDescent="0.25">
      <c r="A92" s="72"/>
      <c r="B92" s="473">
        <v>86</v>
      </c>
      <c r="C92" s="412" t="s">
        <v>157</v>
      </c>
      <c r="D92" s="482"/>
      <c r="E92" s="416">
        <v>180.15899999999999</v>
      </c>
      <c r="F92" s="416"/>
      <c r="G92" s="483"/>
      <c r="H92" s="484"/>
      <c r="I92" s="416"/>
      <c r="J92" s="416"/>
      <c r="K92" s="485"/>
      <c r="L92" s="930"/>
      <c r="M92" s="930">
        <f t="shared" si="7"/>
        <v>180.15899999999999</v>
      </c>
      <c r="N92" s="930"/>
      <c r="O92" s="931"/>
      <c r="P92" s="486">
        <f t="shared" si="10"/>
        <v>180.15899999999999</v>
      </c>
      <c r="Q92" s="72"/>
      <c r="R92" s="1421"/>
      <c r="S92" s="1452" t="s">
        <v>155</v>
      </c>
      <c r="T92" s="1452"/>
      <c r="U92" s="1452">
        <v>296.32</v>
      </c>
      <c r="V92" s="1452"/>
      <c r="W92" s="1452"/>
      <c r="X92" s="1452">
        <v>296.32</v>
      </c>
      <c r="Y92" s="1452"/>
      <c r="Z92" s="1452"/>
      <c r="AA92" s="1452"/>
      <c r="AB92" s="1452"/>
      <c r="AC92" s="1452"/>
      <c r="AD92" s="1452">
        <v>296.32</v>
      </c>
      <c r="AE92" s="1421"/>
    </row>
    <row r="93" spans="1:34" s="108" customFormat="1" ht="22.5" customHeight="1" thickBot="1" x14ac:dyDescent="0.3">
      <c r="A93" s="72"/>
      <c r="B93" s="481">
        <v>87</v>
      </c>
      <c r="C93" s="412" t="s">
        <v>1145</v>
      </c>
      <c r="D93" s="482"/>
      <c r="E93" s="416"/>
      <c r="F93" s="416"/>
      <c r="G93" s="483"/>
      <c r="H93" s="484">
        <v>7.1839999999999984</v>
      </c>
      <c r="I93" s="416">
        <v>11.024000000000001</v>
      </c>
      <c r="J93" s="416"/>
      <c r="K93" s="485">
        <v>0.7</v>
      </c>
      <c r="L93" s="930">
        <f>+D93+H93</f>
        <v>7.1839999999999984</v>
      </c>
      <c r="M93" s="930">
        <f>+E93+I93</f>
        <v>11.024000000000001</v>
      </c>
      <c r="N93" s="930">
        <f>+F93+J93</f>
        <v>0</v>
      </c>
      <c r="O93" s="931">
        <f>+G93+K93</f>
        <v>0.7</v>
      </c>
      <c r="P93" s="486">
        <f>SUM(L93:O93)</f>
        <v>18.907999999999998</v>
      </c>
      <c r="Q93" s="72"/>
      <c r="R93" s="1421"/>
      <c r="S93" s="1452" t="s">
        <v>157</v>
      </c>
      <c r="T93" s="1452"/>
      <c r="U93" s="1452">
        <v>180.15899999999999</v>
      </c>
      <c r="V93" s="1452"/>
      <c r="W93" s="1452"/>
      <c r="X93" s="1452">
        <v>180.15899999999999</v>
      </c>
      <c r="Y93" s="1452"/>
      <c r="Z93" s="1452"/>
      <c r="AA93" s="1452"/>
      <c r="AB93" s="1452"/>
      <c r="AC93" s="1452"/>
      <c r="AD93" s="1452">
        <v>180.15899999999999</v>
      </c>
      <c r="AE93" s="1421"/>
    </row>
    <row r="94" spans="1:34" s="107" customFormat="1" ht="22.5" customHeight="1" thickTop="1" x14ac:dyDescent="0.25">
      <c r="B94" s="1801" t="s">
        <v>1156</v>
      </c>
      <c r="C94" s="1802"/>
      <c r="D94" s="1683">
        <f t="shared" ref="D94:P94" si="11">SUM(D7:D93)</f>
        <v>5359.3210000000036</v>
      </c>
      <c r="E94" s="1685">
        <f t="shared" si="11"/>
        <v>7324.7080000000014</v>
      </c>
      <c r="F94" s="1685">
        <f t="shared" si="11"/>
        <v>285.30700000000002</v>
      </c>
      <c r="G94" s="1694">
        <f t="shared" si="11"/>
        <v>538.29000000000019</v>
      </c>
      <c r="H94" s="1684">
        <f t="shared" si="11"/>
        <v>17.570999999999998</v>
      </c>
      <c r="I94" s="1685">
        <f t="shared" si="11"/>
        <v>172.39199999999985</v>
      </c>
      <c r="J94" s="1685">
        <f t="shared" si="11"/>
        <v>0.01</v>
      </c>
      <c r="K94" s="1695">
        <f t="shared" si="11"/>
        <v>0.7</v>
      </c>
      <c r="L94" s="1684">
        <f t="shared" si="11"/>
        <v>5376.8920000000035</v>
      </c>
      <c r="M94" s="1685">
        <f t="shared" si="11"/>
        <v>7497.1000000000013</v>
      </c>
      <c r="N94" s="1685">
        <f t="shared" si="11"/>
        <v>285.31700000000001</v>
      </c>
      <c r="O94" s="1686">
        <f t="shared" si="11"/>
        <v>538.99000000000024</v>
      </c>
      <c r="P94" s="1696">
        <f t="shared" si="11"/>
        <v>13698.299000000001</v>
      </c>
      <c r="R94" s="1452"/>
      <c r="S94" s="1452" t="s">
        <v>1145</v>
      </c>
      <c r="T94" s="1452"/>
      <c r="U94" s="1452"/>
      <c r="V94" s="1452"/>
      <c r="W94" s="1452"/>
      <c r="X94" s="1452"/>
      <c r="Y94" s="1452">
        <v>7.1839999999999984</v>
      </c>
      <c r="Z94" s="1452">
        <v>11.024000000000001</v>
      </c>
      <c r="AA94" s="1452"/>
      <c r="AB94" s="1452">
        <v>0.7</v>
      </c>
      <c r="AC94" s="1452">
        <v>18.907999999999998</v>
      </c>
      <c r="AD94" s="1452">
        <v>18.907999999999998</v>
      </c>
      <c r="AE94" s="1452"/>
    </row>
    <row r="95" spans="1:34" s="107" customFormat="1" ht="22.5" customHeight="1" x14ac:dyDescent="0.25">
      <c r="B95" s="1803"/>
      <c r="C95" s="1804"/>
      <c r="D95" s="1805">
        <f>SUM(D94:G94)</f>
        <v>13507.626000000007</v>
      </c>
      <c r="E95" s="1806"/>
      <c r="F95" s="1806"/>
      <c r="G95" s="1807"/>
      <c r="H95" s="1805">
        <f>SUM(H94:K94)</f>
        <v>190.67299999999983</v>
      </c>
      <c r="I95" s="1806"/>
      <c r="J95" s="1806"/>
      <c r="K95" s="1807"/>
      <c r="L95" s="1805">
        <f>SUM(L94:O94)</f>
        <v>13698.299000000005</v>
      </c>
      <c r="M95" s="1806"/>
      <c r="N95" s="1806"/>
      <c r="O95" s="1808"/>
      <c r="P95" s="488"/>
      <c r="R95" s="1452"/>
      <c r="S95" s="1452" t="s">
        <v>302</v>
      </c>
      <c r="T95" s="1452">
        <v>5359.3210000000036</v>
      </c>
      <c r="U95" s="1452">
        <v>7324.7080000000014</v>
      </c>
      <c r="V95" s="1452">
        <v>285.30700000000002</v>
      </c>
      <c r="W95" s="1452">
        <v>538.29000000000019</v>
      </c>
      <c r="X95" s="1452">
        <v>13507.626</v>
      </c>
      <c r="Y95" s="1452">
        <v>17.570999999999998</v>
      </c>
      <c r="Z95" s="1452">
        <v>172.39199999999985</v>
      </c>
      <c r="AA95" s="1452">
        <v>0.01</v>
      </c>
      <c r="AB95" s="1452">
        <v>0.7</v>
      </c>
      <c r="AC95" s="1452">
        <v>190.67299999999983</v>
      </c>
      <c r="AD95" s="1452">
        <v>13698.299000000001</v>
      </c>
      <c r="AE95" s="1452"/>
    </row>
    <row r="96" spans="1:34" s="107" customFormat="1" ht="22.5" customHeight="1" x14ac:dyDescent="0.25">
      <c r="B96" s="1620" t="s">
        <v>1147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489"/>
      <c r="R96" s="1452"/>
      <c r="S96" s="1452"/>
      <c r="T96" s="1452"/>
      <c r="U96" s="1452"/>
      <c r="V96" s="1452"/>
      <c r="W96" s="1452"/>
      <c r="X96" s="1452"/>
      <c r="Y96" s="1452"/>
      <c r="Z96" s="1452"/>
      <c r="AA96" s="1452"/>
      <c r="AB96" s="1452"/>
      <c r="AC96" s="1452"/>
      <c r="AD96" s="1621">
        <v>0</v>
      </c>
      <c r="AE96" s="1452"/>
    </row>
    <row r="97" spans="12:15" x14ac:dyDescent="0.25">
      <c r="L97" s="914"/>
      <c r="M97" s="914"/>
      <c r="N97" s="914"/>
      <c r="O97" s="914"/>
    </row>
  </sheetData>
  <mergeCells count="10">
    <mergeCell ref="B94:C95"/>
    <mergeCell ref="D95:G95"/>
    <mergeCell ref="H95:K95"/>
    <mergeCell ref="L95:O95"/>
    <mergeCell ref="P5:P6"/>
    <mergeCell ref="B5:B6"/>
    <mergeCell ref="C5:C6"/>
    <mergeCell ref="D5:G5"/>
    <mergeCell ref="H5:K5"/>
    <mergeCell ref="L5:O5"/>
  </mergeCells>
  <printOptions horizontalCentered="1"/>
  <pageMargins left="0.78740157480314965" right="0.59055118110236227" top="0.78740157480314965" bottom="0.39370078740157483" header="0.35433070866141736" footer="0.59055118110236227"/>
  <pageSetup paperSize="9" scale="43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>
    <pageSetUpPr fitToPage="1"/>
  </sheetPr>
  <dimension ref="A1:W89"/>
  <sheetViews>
    <sheetView view="pageBreakPreview" zoomScale="90" zoomScaleNormal="70" zoomScaleSheetLayoutView="90" workbookViewId="0">
      <selection activeCell="A60" sqref="A60:XFD60"/>
    </sheetView>
  </sheetViews>
  <sheetFormatPr baseColWidth="10" defaultRowHeight="15" x14ac:dyDescent="0.25"/>
  <cols>
    <col min="1" max="1" width="13.42578125" customWidth="1"/>
    <col min="2" max="2" width="15.85546875" customWidth="1"/>
    <col min="3" max="11" width="13.42578125" customWidth="1"/>
    <col min="12" max="12" width="7.7109375" customWidth="1"/>
    <col min="14" max="14" width="20.140625" style="408" bestFit="1" customWidth="1"/>
    <col min="15" max="15" width="15.28515625" style="408" bestFit="1" customWidth="1"/>
    <col min="16" max="17" width="11.42578125" style="408"/>
    <col min="18" max="18" width="17.5703125" style="408" customWidth="1"/>
    <col min="19" max="19" width="22.140625" style="408" customWidth="1"/>
    <col min="20" max="20" width="22.42578125" style="408" customWidth="1"/>
    <col min="21" max="21" width="20.7109375" style="408" customWidth="1"/>
    <col min="22" max="22" width="24.85546875" bestFit="1" customWidth="1"/>
  </cols>
  <sheetData>
    <row r="1" spans="1:23" s="43" customFormat="1" ht="18" x14ac:dyDescent="0.25">
      <c r="A1" s="359"/>
      <c r="B1" s="360"/>
      <c r="C1" s="360"/>
      <c r="D1" s="360"/>
      <c r="E1" s="360"/>
      <c r="F1" s="360"/>
      <c r="G1" s="45"/>
      <c r="H1" s="45"/>
      <c r="I1" s="45"/>
      <c r="J1" s="45"/>
      <c r="K1" s="45"/>
      <c r="L1" s="45"/>
      <c r="N1" s="1379"/>
      <c r="O1" s="406"/>
      <c r="P1" s="406"/>
      <c r="Q1" s="406"/>
      <c r="R1" s="407" t="s">
        <v>1056</v>
      </c>
      <c r="S1" s="408" t="s">
        <v>1057</v>
      </c>
      <c r="T1" s="406"/>
      <c r="U1" s="406"/>
      <c r="W1" s="406"/>
    </row>
    <row r="2" spans="1:23" s="43" customForma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N2" s="1380" t="s">
        <v>1134</v>
      </c>
      <c r="O2" s="406"/>
      <c r="P2" s="406"/>
      <c r="Q2" s="406"/>
      <c r="R2" s="407" t="s">
        <v>165</v>
      </c>
      <c r="S2" s="408" t="s">
        <v>1059</v>
      </c>
      <c r="T2" s="406"/>
      <c r="U2" s="406"/>
      <c r="W2" s="408"/>
    </row>
    <row r="3" spans="1:23" s="43" customForma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N3" s="406"/>
      <c r="O3" s="406"/>
      <c r="P3" s="406"/>
      <c r="Q3" s="406"/>
      <c r="R3" s="408"/>
      <c r="S3" s="408"/>
      <c r="T3" s="406"/>
      <c r="U3" s="406"/>
      <c r="W3" s="408"/>
    </row>
    <row r="4" spans="1:23" s="43" customForma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N4" s="406" t="s">
        <v>1160</v>
      </c>
      <c r="O4" s="406" t="s">
        <v>1175</v>
      </c>
      <c r="P4" s="1346" t="s">
        <v>1176</v>
      </c>
      <c r="Q4" s="406"/>
      <c r="R4" s="408" t="s">
        <v>327</v>
      </c>
      <c r="S4" s="408" t="s">
        <v>2137</v>
      </c>
      <c r="T4" s="406"/>
      <c r="U4" s="406"/>
      <c r="W4"/>
    </row>
    <row r="5" spans="1:23" s="43" customForma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137"/>
      <c r="N5" s="1381" t="s">
        <v>97</v>
      </c>
      <c r="O5" s="876">
        <v>2625.4929999999999</v>
      </c>
      <c r="P5" s="877">
        <v>0.1916656221330838</v>
      </c>
      <c r="Q5" s="406"/>
      <c r="R5" s="408" t="s">
        <v>97</v>
      </c>
      <c r="S5" s="408">
        <v>2625.4929999999999</v>
      </c>
      <c r="T5" s="406"/>
      <c r="U5" s="406"/>
      <c r="W5"/>
    </row>
    <row r="6" spans="1:23" s="43" customFormat="1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137"/>
      <c r="N6" s="406" t="s">
        <v>120</v>
      </c>
      <c r="O6" s="876">
        <v>1751.5190000000002</v>
      </c>
      <c r="P6" s="877">
        <v>0.12786397785593673</v>
      </c>
      <c r="Q6" s="406"/>
      <c r="R6" s="408" t="s">
        <v>120</v>
      </c>
      <c r="S6" s="408">
        <v>1751.5190000000002</v>
      </c>
      <c r="T6" s="406"/>
      <c r="U6" s="406"/>
      <c r="W6"/>
    </row>
    <row r="7" spans="1:23" s="43" customFormat="1" x14ac:dyDescent="0.2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137"/>
      <c r="N7" s="406" t="s">
        <v>89</v>
      </c>
      <c r="O7" s="876">
        <v>1451.4970000000001</v>
      </c>
      <c r="P7" s="877">
        <v>0.10596184241561671</v>
      </c>
      <c r="Q7" s="406"/>
      <c r="R7" s="408" t="s">
        <v>89</v>
      </c>
      <c r="S7" s="408">
        <v>1451.4970000000001</v>
      </c>
      <c r="T7" s="406"/>
      <c r="U7" s="406"/>
      <c r="W7"/>
    </row>
    <row r="8" spans="1:23" s="43" customFormat="1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137"/>
      <c r="N8" s="406" t="s">
        <v>57</v>
      </c>
      <c r="O8" s="876">
        <v>914.46400000000006</v>
      </c>
      <c r="P8" s="877">
        <v>6.675748572870252E-2</v>
      </c>
      <c r="Q8" s="406"/>
      <c r="R8" s="408" t="s">
        <v>57</v>
      </c>
      <c r="S8" s="408">
        <v>914.46400000000006</v>
      </c>
      <c r="T8" s="406"/>
      <c r="U8" s="406"/>
      <c r="W8"/>
    </row>
    <row r="9" spans="1:23" s="43" customFormat="1" x14ac:dyDescent="0.2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137"/>
      <c r="N9" s="406" t="s">
        <v>140</v>
      </c>
      <c r="O9" s="876">
        <v>723.57600000000002</v>
      </c>
      <c r="P9" s="877">
        <v>5.2822324874059176E-2</v>
      </c>
      <c r="Q9" s="406"/>
      <c r="R9" s="408" t="s">
        <v>140</v>
      </c>
      <c r="S9" s="408">
        <v>723.57600000000002</v>
      </c>
      <c r="T9" s="406"/>
      <c r="U9" s="406"/>
      <c r="W9"/>
    </row>
    <row r="10" spans="1:23" s="43" customFormat="1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137"/>
      <c r="N10" s="406" t="s">
        <v>99</v>
      </c>
      <c r="O10" s="876">
        <v>572.58600000000001</v>
      </c>
      <c r="P10" s="877">
        <v>4.1799788426285629E-2</v>
      </c>
      <c r="Q10" s="406"/>
      <c r="R10" s="408" t="s">
        <v>99</v>
      </c>
      <c r="S10" s="408">
        <v>572.58600000000001</v>
      </c>
      <c r="T10" s="406"/>
      <c r="U10" s="406"/>
      <c r="W10"/>
    </row>
    <row r="11" spans="1:23" s="43" customFormat="1" x14ac:dyDescent="0.2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N11" s="406" t="s">
        <v>1150</v>
      </c>
      <c r="O11" s="876">
        <v>5659.1639999999998</v>
      </c>
      <c r="P11" s="877">
        <v>0.41312895856631537</v>
      </c>
      <c r="Q11" s="406"/>
      <c r="R11" s="408" t="s">
        <v>302</v>
      </c>
      <c r="S11" s="408">
        <v>8039.1350000000002</v>
      </c>
      <c r="T11" s="406"/>
      <c r="U11" s="406"/>
      <c r="W11"/>
    </row>
    <row r="12" spans="1:23" s="43" customFormat="1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N12" s="406" t="s">
        <v>1074</v>
      </c>
      <c r="O12" s="876">
        <v>13698.299000000001</v>
      </c>
      <c r="P12" s="877">
        <v>1</v>
      </c>
      <c r="Q12" s="406"/>
      <c r="R12" s="406"/>
      <c r="S12" s="406"/>
      <c r="T12" s="1363"/>
      <c r="U12" s="408"/>
      <c r="V12"/>
    </row>
    <row r="13" spans="1:23" s="43" customFormat="1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N13" s="406"/>
      <c r="O13" s="878"/>
      <c r="P13" s="1382"/>
      <c r="Q13" s="406"/>
      <c r="R13" s="406"/>
      <c r="S13" s="406"/>
      <c r="T13" s="1363"/>
      <c r="U13" s="408"/>
      <c r="V13"/>
    </row>
    <row r="14" spans="1:23" s="43" customForma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N14" s="1380"/>
      <c r="O14" s="878"/>
      <c r="P14" s="406"/>
      <c r="Q14" s="406"/>
      <c r="R14" s="406"/>
      <c r="S14" s="406"/>
      <c r="T14" s="406"/>
      <c r="U14" s="408"/>
      <c r="V14"/>
    </row>
    <row r="15" spans="1:23" s="43" customFormat="1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N15" s="1380"/>
      <c r="O15" s="878"/>
      <c r="P15" s="406"/>
      <c r="Q15" s="406"/>
      <c r="R15" s="408"/>
      <c r="S15" s="408"/>
      <c r="T15" s="406"/>
      <c r="U15" s="408"/>
      <c r="V15"/>
    </row>
    <row r="16" spans="1:23" s="43" customFormat="1" x14ac:dyDescent="0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N16" s="1380"/>
      <c r="O16" s="878"/>
      <c r="P16" s="406"/>
      <c r="Q16" s="406"/>
      <c r="R16" s="408"/>
      <c r="S16" s="408"/>
      <c r="T16" s="406"/>
      <c r="U16" s="408"/>
      <c r="V16"/>
    </row>
    <row r="17" spans="1:22" s="43" customFormat="1" x14ac:dyDescent="0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N17" s="406"/>
      <c r="O17" s="406"/>
      <c r="P17" s="1382"/>
      <c r="Q17" s="406"/>
      <c r="R17" s="408"/>
      <c r="S17" s="408"/>
      <c r="T17" s="406"/>
      <c r="U17" s="408"/>
      <c r="V17"/>
    </row>
    <row r="18" spans="1:22" s="43" customFormat="1" x14ac:dyDescent="0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N18" s="406"/>
      <c r="O18" s="406"/>
      <c r="P18" s="406"/>
      <c r="Q18" s="406"/>
      <c r="R18" s="408"/>
      <c r="S18" s="408"/>
      <c r="T18" s="406"/>
      <c r="U18" s="408"/>
      <c r="V18"/>
    </row>
    <row r="19" spans="1:22" s="43" customFormat="1" x14ac:dyDescent="0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N19" s="406"/>
      <c r="O19" s="406"/>
      <c r="P19" s="406"/>
      <c r="Q19" s="406"/>
      <c r="R19" s="408"/>
      <c r="S19" s="408"/>
      <c r="T19" s="406"/>
      <c r="U19" s="408"/>
      <c r="V19"/>
    </row>
    <row r="20" spans="1:22" s="43" customFormat="1" x14ac:dyDescent="0.2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06"/>
      <c r="O20" s="406"/>
      <c r="P20" s="406"/>
      <c r="Q20" s="406"/>
      <c r="R20" s="408"/>
      <c r="S20" s="408"/>
      <c r="T20" s="406"/>
      <c r="U20" s="408"/>
      <c r="V20"/>
    </row>
    <row r="21" spans="1:22" s="43" customFormat="1" x14ac:dyDescent="0.2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N21" s="406"/>
      <c r="O21" s="406"/>
      <c r="P21" s="406"/>
      <c r="Q21" s="406"/>
      <c r="R21" s="408"/>
      <c r="S21" s="408"/>
      <c r="T21" s="406"/>
      <c r="U21" s="408"/>
      <c r="V21"/>
    </row>
    <row r="22" spans="1:22" s="43" customFormat="1" x14ac:dyDescent="0.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N22" s="406"/>
      <c r="O22" s="406"/>
      <c r="P22" s="406"/>
      <c r="Q22" s="406"/>
      <c r="R22" s="408"/>
      <c r="S22" s="408"/>
      <c r="T22" s="406"/>
      <c r="U22" s="408"/>
      <c r="V22"/>
    </row>
    <row r="23" spans="1:22" s="43" customFormat="1" x14ac:dyDescent="0.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N23" s="406"/>
      <c r="O23" s="406"/>
      <c r="P23" s="406"/>
      <c r="Q23" s="406"/>
      <c r="R23" s="408"/>
      <c r="S23" s="408"/>
      <c r="T23" s="406"/>
      <c r="U23" s="408"/>
      <c r="V23"/>
    </row>
    <row r="24" spans="1:22" s="43" customFormat="1" x14ac:dyDescent="0.2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N24" s="406"/>
      <c r="O24" s="406"/>
      <c r="P24" s="406"/>
      <c r="Q24" s="406"/>
      <c r="R24" s="408"/>
      <c r="S24" s="408"/>
      <c r="T24" s="406"/>
      <c r="U24" s="408"/>
      <c r="V24"/>
    </row>
    <row r="25" spans="1:22" s="43" customFormat="1" x14ac:dyDescent="0.2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N25" s="406"/>
      <c r="O25" s="406"/>
      <c r="P25" s="406"/>
      <c r="Q25" s="406"/>
      <c r="R25" s="408"/>
      <c r="S25" s="408"/>
      <c r="T25" s="406"/>
      <c r="U25" s="408"/>
      <c r="V25"/>
    </row>
    <row r="26" spans="1:22" s="43" customFormat="1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N26" s="406"/>
      <c r="O26" s="406"/>
      <c r="P26" s="406"/>
      <c r="Q26" s="406"/>
      <c r="R26" s="408"/>
      <c r="S26" s="408"/>
      <c r="T26" s="406"/>
      <c r="U26" s="408"/>
      <c r="V26"/>
    </row>
    <row r="27" spans="1:22" s="43" customFormat="1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N27" s="406"/>
      <c r="O27" s="406"/>
      <c r="P27" s="406"/>
      <c r="Q27" s="406"/>
      <c r="R27" s="408"/>
      <c r="S27" s="408"/>
      <c r="T27" s="406"/>
      <c r="U27" s="408"/>
      <c r="V27"/>
    </row>
    <row r="28" spans="1:22" s="43" customFormat="1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N28" s="406"/>
      <c r="O28" s="406"/>
      <c r="P28" s="406"/>
      <c r="Q28" s="406"/>
      <c r="R28" s="408"/>
      <c r="S28" s="408"/>
      <c r="T28" s="406"/>
      <c r="U28" s="408"/>
      <c r="V28"/>
    </row>
    <row r="29" spans="1:22" s="43" customFormat="1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N29" s="406"/>
      <c r="O29" s="406"/>
      <c r="P29" s="406"/>
      <c r="Q29" s="406"/>
      <c r="R29" s="408"/>
      <c r="S29" s="408"/>
      <c r="T29" s="406"/>
      <c r="U29" s="408"/>
      <c r="V29"/>
    </row>
    <row r="30" spans="1:22" s="43" customForma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N30" s="406"/>
      <c r="O30" s="406"/>
      <c r="P30" s="406"/>
      <c r="Q30" s="406"/>
      <c r="R30" s="408"/>
      <c r="S30" s="408"/>
      <c r="T30" s="406"/>
      <c r="U30" s="408"/>
      <c r="V30"/>
    </row>
    <row r="31" spans="1:22" s="43" customFormat="1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N31" s="406"/>
      <c r="O31" s="406"/>
      <c r="P31" s="406"/>
      <c r="Q31" s="406"/>
      <c r="R31" s="406"/>
      <c r="S31" s="406"/>
      <c r="T31" s="406"/>
      <c r="U31" s="408"/>
      <c r="V31"/>
    </row>
    <row r="32" spans="1:22" s="43" customFormat="1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N32" s="406"/>
      <c r="O32" s="406"/>
      <c r="P32" s="406"/>
      <c r="Q32" s="406"/>
      <c r="R32" s="406"/>
      <c r="S32" s="406"/>
      <c r="T32" s="406"/>
      <c r="U32" s="408"/>
      <c r="V32"/>
    </row>
    <row r="33" spans="1:22" s="43" customFormat="1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N33" s="406"/>
      <c r="O33" s="406"/>
      <c r="P33" s="406"/>
      <c r="Q33" s="406"/>
      <c r="R33" s="406"/>
      <c r="S33" s="406"/>
      <c r="T33" s="406"/>
      <c r="U33" s="408"/>
      <c r="V33"/>
    </row>
    <row r="34" spans="1:22" s="43" customFormat="1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N34" s="406"/>
      <c r="O34" s="406"/>
      <c r="P34" s="406"/>
      <c r="Q34" s="406"/>
      <c r="R34" s="407" t="s">
        <v>1056</v>
      </c>
      <c r="S34" s="408" t="s">
        <v>1057</v>
      </c>
      <c r="T34" s="406"/>
      <c r="U34" s="406"/>
    </row>
    <row r="35" spans="1:22" s="43" customFormat="1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N35" s="406"/>
      <c r="O35" s="406"/>
      <c r="P35" s="406"/>
      <c r="Q35" s="406"/>
      <c r="R35" s="407" t="s">
        <v>165</v>
      </c>
      <c r="S35" s="408" t="s">
        <v>1059</v>
      </c>
      <c r="T35" s="406"/>
      <c r="U35" s="406"/>
    </row>
    <row r="36" spans="1:22" s="43" customFormat="1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N36" s="1380" t="s">
        <v>1177</v>
      </c>
      <c r="O36" s="406"/>
      <c r="P36" s="406"/>
      <c r="Q36" s="406"/>
      <c r="R36" s="407" t="s">
        <v>1140</v>
      </c>
      <c r="S36" s="408" t="s">
        <v>317</v>
      </c>
      <c r="T36" s="406"/>
      <c r="U36" s="406"/>
    </row>
    <row r="37" spans="1:22" s="43" customFormat="1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N37" s="406"/>
      <c r="O37" s="406"/>
      <c r="P37" s="406"/>
      <c r="Q37" s="406"/>
      <c r="R37" s="408"/>
      <c r="S37" s="408"/>
      <c r="T37" s="406"/>
      <c r="U37" s="406"/>
    </row>
    <row r="38" spans="1:22" s="43" customFormat="1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N38" s="1383" t="s">
        <v>168</v>
      </c>
      <c r="O38" s="1383" t="s">
        <v>1175</v>
      </c>
      <c r="P38" s="1383" t="s">
        <v>1176</v>
      </c>
      <c r="Q38" s="406"/>
      <c r="R38" s="408" t="s">
        <v>327</v>
      </c>
      <c r="S38" s="408" t="s">
        <v>2137</v>
      </c>
      <c r="T38" s="406"/>
      <c r="U38" s="406"/>
    </row>
    <row r="39" spans="1:22" s="43" customFormat="1" x14ac:dyDescent="0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137"/>
      <c r="N39" s="1381" t="s">
        <v>57</v>
      </c>
      <c r="O39" s="876">
        <v>898.15000000000009</v>
      </c>
      <c r="P39" s="877">
        <v>0.16703887673399431</v>
      </c>
      <c r="Q39" s="406"/>
      <c r="R39" s="408" t="s">
        <v>57</v>
      </c>
      <c r="S39" s="408">
        <v>898.15000000000009</v>
      </c>
      <c r="T39" s="406"/>
      <c r="U39" s="406"/>
    </row>
    <row r="40" spans="1:22" s="43" customFormat="1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137"/>
      <c r="N40" s="406" t="s">
        <v>89</v>
      </c>
      <c r="O40" s="876">
        <v>599.97300000000007</v>
      </c>
      <c r="P40" s="877">
        <v>0.11158360629151563</v>
      </c>
      <c r="Q40" s="406"/>
      <c r="R40" s="408" t="s">
        <v>89</v>
      </c>
      <c r="S40" s="408">
        <v>599.97300000000007</v>
      </c>
      <c r="T40" s="406"/>
      <c r="U40" s="406"/>
    </row>
    <row r="41" spans="1:22" s="43" customFormat="1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137"/>
      <c r="N41" s="406" t="s">
        <v>120</v>
      </c>
      <c r="O41" s="876">
        <v>575.19299999999998</v>
      </c>
      <c r="P41" s="877">
        <v>0.1069749959642113</v>
      </c>
      <c r="Q41" s="406"/>
      <c r="R41" s="408" t="s">
        <v>120</v>
      </c>
      <c r="S41" s="408">
        <v>575.19299999999998</v>
      </c>
      <c r="T41" s="406"/>
      <c r="U41" s="406"/>
    </row>
    <row r="42" spans="1:22" s="43" customFormat="1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137"/>
      <c r="N42" s="406" t="s">
        <v>77</v>
      </c>
      <c r="O42" s="876">
        <v>476.74</v>
      </c>
      <c r="P42" s="877">
        <v>8.8664604012875847E-2</v>
      </c>
      <c r="Q42" s="406"/>
      <c r="R42" s="408" t="s">
        <v>77</v>
      </c>
      <c r="S42" s="408">
        <v>476.74</v>
      </c>
      <c r="T42" s="406"/>
      <c r="U42" s="406"/>
    </row>
    <row r="43" spans="1:22" s="43" customFormat="1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137"/>
      <c r="N43" s="406" t="s">
        <v>152</v>
      </c>
      <c r="O43" s="876">
        <v>441.84999999999997</v>
      </c>
      <c r="P43" s="877">
        <v>8.2175725307482461E-2</v>
      </c>
      <c r="Q43" s="406"/>
      <c r="R43" s="408" t="s">
        <v>152</v>
      </c>
      <c r="S43" s="408">
        <v>441.84999999999997</v>
      </c>
      <c r="T43" s="406"/>
      <c r="U43" s="406"/>
    </row>
    <row r="44" spans="1:22" s="43" customFormat="1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137"/>
      <c r="N44" s="406" t="s">
        <v>126</v>
      </c>
      <c r="O44" s="876">
        <v>375.75</v>
      </c>
      <c r="P44" s="877">
        <v>6.9882378147078275E-2</v>
      </c>
      <c r="Q44" s="406"/>
      <c r="R44" s="408" t="s">
        <v>126</v>
      </c>
      <c r="S44" s="408">
        <v>375.75</v>
      </c>
      <c r="T44" s="406"/>
      <c r="U44" s="406"/>
    </row>
    <row r="45" spans="1:22" s="43" customFormat="1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N45" s="406" t="s">
        <v>1150</v>
      </c>
      <c r="O45" s="876">
        <v>2009.2360000000003</v>
      </c>
      <c r="P45" s="877">
        <v>0.3736798135428423</v>
      </c>
      <c r="Q45" s="406"/>
      <c r="R45" s="408" t="s">
        <v>302</v>
      </c>
      <c r="S45" s="408">
        <v>3367.6560000000004</v>
      </c>
      <c r="T45" s="406"/>
      <c r="U45" s="406"/>
    </row>
    <row r="46" spans="1:22" s="43" customFormat="1" x14ac:dyDescent="0.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N46" s="406" t="s">
        <v>1074</v>
      </c>
      <c r="O46" s="876">
        <v>5376.8919999999998</v>
      </c>
      <c r="P46" s="877">
        <v>1</v>
      </c>
      <c r="Q46" s="406"/>
      <c r="R46" s="406"/>
      <c r="S46" s="406"/>
      <c r="T46" s="406"/>
      <c r="U46" s="408"/>
      <c r="V46"/>
    </row>
    <row r="47" spans="1:22" s="43" customFormat="1" x14ac:dyDescent="0.2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N47" s="406"/>
      <c r="O47" s="878"/>
      <c r="P47" s="406"/>
      <c r="Q47" s="406"/>
      <c r="R47" s="406"/>
      <c r="S47" s="406"/>
      <c r="T47" s="406"/>
      <c r="U47" s="408"/>
      <c r="V47"/>
    </row>
    <row r="48" spans="1:22" s="43" customFormat="1" ht="15.75" x14ac:dyDescent="0.2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N48" s="406"/>
      <c r="O48" s="1384"/>
      <c r="P48" s="406"/>
      <c r="Q48" s="1384"/>
      <c r="R48" s="408"/>
      <c r="S48" s="408"/>
      <c r="T48" s="406"/>
      <c r="U48" s="408"/>
      <c r="V48"/>
    </row>
    <row r="49" spans="1:22" s="43" customFormat="1" ht="15.75" x14ac:dyDescent="0.2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N49" s="406"/>
      <c r="O49" s="1384"/>
      <c r="P49" s="406"/>
      <c r="Q49" s="1384"/>
      <c r="R49" s="408"/>
      <c r="S49" s="408"/>
      <c r="T49" s="406"/>
      <c r="U49" s="408"/>
      <c r="V49"/>
    </row>
    <row r="50" spans="1:22" s="43" customFormat="1" ht="15.75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N50" s="406"/>
      <c r="O50" s="1384"/>
      <c r="P50" s="406"/>
      <c r="Q50" s="1384"/>
      <c r="R50" s="408"/>
      <c r="S50" s="408"/>
      <c r="T50" s="406"/>
      <c r="U50" s="408"/>
      <c r="V50"/>
    </row>
    <row r="51" spans="1:22" s="43" customFormat="1" x14ac:dyDescent="0.2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N51" s="406"/>
      <c r="O51" s="406"/>
      <c r="P51" s="406"/>
      <c r="Q51" s="406"/>
      <c r="R51" s="408"/>
      <c r="S51" s="408"/>
      <c r="T51" s="406"/>
      <c r="U51" s="408"/>
      <c r="V51"/>
    </row>
    <row r="52" spans="1:22" s="43" customFormat="1" x14ac:dyDescent="0.2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N52" s="406"/>
      <c r="O52" s="878"/>
      <c r="P52" s="406"/>
      <c r="Q52" s="406"/>
      <c r="R52" s="408"/>
      <c r="S52" s="408"/>
      <c r="T52" s="406"/>
      <c r="U52" s="408"/>
      <c r="V52"/>
    </row>
    <row r="53" spans="1:22" s="43" customFormat="1" x14ac:dyDescent="0.2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N53" s="406"/>
      <c r="O53" s="406"/>
      <c r="P53" s="406"/>
      <c r="Q53" s="406"/>
      <c r="R53" s="408"/>
      <c r="S53" s="408"/>
      <c r="T53" s="406"/>
      <c r="U53" s="408"/>
      <c r="V53"/>
    </row>
    <row r="54" spans="1:22" s="43" customFormat="1" x14ac:dyDescent="0.2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N54" s="406"/>
      <c r="O54" s="406"/>
      <c r="P54" s="406"/>
      <c r="Q54" s="406"/>
      <c r="R54" s="408"/>
      <c r="S54" s="408"/>
      <c r="T54" s="406"/>
      <c r="U54" s="408"/>
      <c r="V54"/>
    </row>
    <row r="55" spans="1:22" s="43" customFormat="1" x14ac:dyDescent="0.2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N55" s="406"/>
      <c r="O55" s="406"/>
      <c r="P55" s="406"/>
      <c r="Q55" s="406"/>
      <c r="R55" s="408"/>
      <c r="S55" s="408"/>
      <c r="T55" s="406"/>
      <c r="U55" s="408"/>
      <c r="V55"/>
    </row>
    <row r="56" spans="1:22" s="43" customFormat="1" x14ac:dyDescent="0.2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N56" s="406"/>
      <c r="O56" s="406"/>
      <c r="P56" s="406"/>
      <c r="Q56" s="406"/>
      <c r="R56" s="408"/>
      <c r="S56" s="408"/>
      <c r="T56" s="406"/>
      <c r="U56" s="408"/>
      <c r="V56"/>
    </row>
    <row r="57" spans="1:22" s="43" customFormat="1" x14ac:dyDescent="0.2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N57" s="406"/>
      <c r="O57" s="406"/>
      <c r="P57" s="406"/>
      <c r="Q57" s="406"/>
      <c r="R57" s="408"/>
      <c r="S57" s="408"/>
      <c r="T57" s="406"/>
      <c r="U57" s="408"/>
      <c r="V57"/>
    </row>
    <row r="58" spans="1:22" s="43" customFormat="1" x14ac:dyDescent="0.2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N58" s="406"/>
      <c r="O58" s="406"/>
      <c r="P58" s="406"/>
      <c r="Q58" s="406"/>
      <c r="R58" s="408"/>
      <c r="S58" s="408"/>
      <c r="T58" s="406"/>
      <c r="U58" s="408"/>
      <c r="V58"/>
    </row>
    <row r="59" spans="1:22" s="43" customFormat="1" x14ac:dyDescent="0.2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N59" s="406"/>
      <c r="O59" s="406"/>
      <c r="P59" s="406"/>
      <c r="Q59" s="406"/>
      <c r="R59" s="408"/>
      <c r="S59" s="408"/>
      <c r="T59" s="406"/>
      <c r="U59" s="408"/>
      <c r="V59"/>
    </row>
    <row r="60" spans="1:22" s="43" customFormat="1" x14ac:dyDescent="0.2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N60" s="406"/>
      <c r="O60" s="406"/>
      <c r="P60" s="406"/>
      <c r="Q60" s="406"/>
      <c r="R60" s="408"/>
      <c r="S60" s="408"/>
      <c r="T60" s="406"/>
      <c r="U60" s="408"/>
      <c r="V60"/>
    </row>
    <row r="61" spans="1:22" s="43" customFormat="1" x14ac:dyDescent="0.2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N61" s="406"/>
      <c r="O61" s="406"/>
      <c r="P61" s="406"/>
      <c r="Q61" s="406"/>
      <c r="R61" s="408"/>
      <c r="S61" s="408"/>
      <c r="T61" s="406"/>
      <c r="U61" s="408"/>
      <c r="V61"/>
    </row>
    <row r="62" spans="1:22" s="43" customFormat="1" x14ac:dyDescent="0.2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N62" s="406"/>
      <c r="O62" s="406"/>
      <c r="P62" s="406"/>
      <c r="Q62" s="406"/>
      <c r="R62" s="408"/>
      <c r="S62" s="408"/>
      <c r="T62" s="406"/>
      <c r="U62" s="408"/>
      <c r="V62"/>
    </row>
    <row r="63" spans="1:22" s="43" customFormat="1" x14ac:dyDescent="0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N63" s="406"/>
      <c r="O63" s="406"/>
      <c r="P63" s="406"/>
      <c r="Q63" s="406"/>
      <c r="R63" s="408"/>
      <c r="S63" s="408"/>
      <c r="T63" s="406"/>
      <c r="U63" s="408"/>
      <c r="V63"/>
    </row>
    <row r="64" spans="1:22" s="43" customFormat="1" x14ac:dyDescent="0.2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N64" s="406"/>
      <c r="O64" s="406"/>
      <c r="P64" s="406"/>
      <c r="Q64" s="406"/>
      <c r="R64" s="408"/>
      <c r="S64" s="408"/>
      <c r="T64" s="406"/>
      <c r="U64" s="408"/>
      <c r="V64"/>
    </row>
    <row r="65" spans="1:22" s="43" customFormat="1" x14ac:dyDescent="0.2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N65" s="406"/>
      <c r="O65" s="406"/>
      <c r="P65" s="406"/>
      <c r="Q65" s="406"/>
      <c r="R65" s="408"/>
      <c r="S65" s="408"/>
      <c r="T65" s="406"/>
      <c r="U65" s="408"/>
      <c r="V65"/>
    </row>
    <row r="66" spans="1:22" s="43" customFormat="1" x14ac:dyDescent="0.2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N66" s="406"/>
      <c r="O66" s="406"/>
      <c r="P66" s="406"/>
      <c r="Q66" s="406"/>
      <c r="R66" s="406"/>
      <c r="S66" s="406"/>
      <c r="T66" s="406"/>
      <c r="U66" s="408"/>
      <c r="V66"/>
    </row>
    <row r="67" spans="1:22" s="43" customFormat="1" x14ac:dyDescent="0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N67" s="406"/>
      <c r="O67" s="406"/>
      <c r="P67" s="406"/>
      <c r="Q67" s="406"/>
      <c r="R67" s="407" t="s">
        <v>1056</v>
      </c>
      <c r="S67" s="408" t="s">
        <v>1057</v>
      </c>
      <c r="T67" s="406"/>
      <c r="U67" s="408"/>
      <c r="V67"/>
    </row>
    <row r="68" spans="1:22" s="43" customFormat="1" x14ac:dyDescent="0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N68" s="406"/>
      <c r="O68" s="406"/>
      <c r="P68" s="406"/>
      <c r="Q68" s="406"/>
      <c r="R68" s="407" t="s">
        <v>165</v>
      </c>
      <c r="S68" s="408" t="s">
        <v>1059</v>
      </c>
      <c r="T68" s="406"/>
      <c r="U68" s="408"/>
      <c r="V68"/>
    </row>
    <row r="69" spans="1:22" s="43" customFormat="1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N69" s="406"/>
      <c r="O69" s="1380" t="s">
        <v>1152</v>
      </c>
      <c r="P69" s="406"/>
      <c r="Q69" s="406"/>
      <c r="R69" s="407" t="s">
        <v>1140</v>
      </c>
      <c r="S69" s="408" t="s">
        <v>318</v>
      </c>
      <c r="T69" s="406"/>
      <c r="U69" s="408"/>
      <c r="V69"/>
    </row>
    <row r="70" spans="1:22" s="43" customFormat="1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N70" s="406"/>
      <c r="O70" s="406"/>
      <c r="P70" s="406"/>
      <c r="Q70" s="406"/>
      <c r="R70" s="408"/>
      <c r="S70" s="408"/>
      <c r="T70" s="406"/>
      <c r="U70" s="408"/>
      <c r="V70"/>
    </row>
    <row r="71" spans="1:22" s="43" customFormat="1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N71" s="1383" t="s">
        <v>168</v>
      </c>
      <c r="O71" s="1383" t="s">
        <v>1175</v>
      </c>
      <c r="P71" s="1383" t="s">
        <v>1176</v>
      </c>
      <c r="Q71" s="406"/>
      <c r="R71" s="408" t="s">
        <v>327</v>
      </c>
      <c r="S71" s="408" t="s">
        <v>2137</v>
      </c>
      <c r="T71" s="406"/>
      <c r="U71" s="408"/>
      <c r="V71"/>
    </row>
    <row r="72" spans="1:22" s="43" customFormat="1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137"/>
      <c r="N72" s="1381" t="s">
        <v>97</v>
      </c>
      <c r="O72" s="876">
        <v>2196.48</v>
      </c>
      <c r="P72" s="877">
        <v>0.29297728455002592</v>
      </c>
      <c r="Q72" s="877"/>
      <c r="R72" s="408" t="s">
        <v>97</v>
      </c>
      <c r="S72" s="408">
        <v>2196.48</v>
      </c>
      <c r="T72" s="406"/>
      <c r="U72" s="408"/>
      <c r="V72"/>
    </row>
    <row r="73" spans="1:22" s="43" customFormat="1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137"/>
      <c r="N73" s="406" t="s">
        <v>120</v>
      </c>
      <c r="O73" s="876">
        <v>1176.326</v>
      </c>
      <c r="P73" s="877">
        <v>0.15690413626602279</v>
      </c>
      <c r="Q73" s="877"/>
      <c r="R73" s="408" t="s">
        <v>120</v>
      </c>
      <c r="S73" s="408">
        <v>1176.326</v>
      </c>
      <c r="T73" s="406"/>
      <c r="U73" s="408"/>
      <c r="V73"/>
    </row>
    <row r="74" spans="1:22" s="43" customFormat="1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137"/>
      <c r="N74" s="406" t="s">
        <v>89</v>
      </c>
      <c r="O74" s="876">
        <v>851.524</v>
      </c>
      <c r="P74" s="877">
        <v>0.11358045110776162</v>
      </c>
      <c r="Q74" s="877"/>
      <c r="R74" s="408" t="s">
        <v>89</v>
      </c>
      <c r="S74" s="408">
        <v>851.524</v>
      </c>
      <c r="T74" s="406"/>
      <c r="U74" s="408"/>
      <c r="V74"/>
    </row>
    <row r="75" spans="1:22" s="43" customFormat="1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137"/>
      <c r="N75" s="406" t="s">
        <v>140</v>
      </c>
      <c r="O75" s="876">
        <v>723.57600000000002</v>
      </c>
      <c r="P75" s="877">
        <v>9.6514118792599773E-2</v>
      </c>
      <c r="Q75" s="877"/>
      <c r="R75" s="408" t="s">
        <v>140</v>
      </c>
      <c r="S75" s="408">
        <v>723.57600000000002</v>
      </c>
      <c r="T75" s="406"/>
      <c r="U75" s="408"/>
      <c r="V75"/>
    </row>
    <row r="76" spans="1:22" s="43" customFormat="1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137"/>
      <c r="N76" s="406" t="s">
        <v>99</v>
      </c>
      <c r="O76" s="876">
        <v>572.58600000000001</v>
      </c>
      <c r="P76" s="877">
        <v>7.6374331408144452E-2</v>
      </c>
      <c r="Q76" s="877"/>
      <c r="R76" s="408" t="s">
        <v>99</v>
      </c>
      <c r="S76" s="408">
        <v>572.58600000000001</v>
      </c>
      <c r="T76" s="406"/>
      <c r="U76" s="408"/>
      <c r="V76"/>
    </row>
    <row r="77" spans="1:22" s="43" customFormat="1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N77" s="406" t="s">
        <v>91</v>
      </c>
      <c r="O77" s="876">
        <v>326.12099999999998</v>
      </c>
      <c r="P77" s="877">
        <v>4.3499619853009812E-2</v>
      </c>
      <c r="Q77" s="877"/>
      <c r="R77" s="408" t="s">
        <v>91</v>
      </c>
      <c r="S77" s="408">
        <v>326.12099999999998</v>
      </c>
      <c r="T77" s="406"/>
      <c r="U77" s="408"/>
      <c r="V77"/>
    </row>
    <row r="78" spans="1:22" s="43" customFormat="1" x14ac:dyDescent="0.2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N78" s="406" t="s">
        <v>1150</v>
      </c>
      <c r="O78" s="1381">
        <v>1650.4870000000028</v>
      </c>
      <c r="P78" s="877">
        <v>0.22015005802243562</v>
      </c>
      <c r="Q78" s="1382"/>
      <c r="R78" s="408" t="s">
        <v>156</v>
      </c>
      <c r="S78" s="408">
        <v>296.32</v>
      </c>
      <c r="T78" s="406"/>
      <c r="U78" s="408"/>
      <c r="V78"/>
    </row>
    <row r="79" spans="1:22" s="43" customFormat="1" x14ac:dyDescent="0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N79" s="406" t="s">
        <v>1134</v>
      </c>
      <c r="O79" s="1381">
        <v>7497.1000000000031</v>
      </c>
      <c r="P79" s="877">
        <v>1</v>
      </c>
      <c r="Q79" s="406"/>
      <c r="R79" s="408" t="s">
        <v>136</v>
      </c>
      <c r="S79" s="408">
        <v>226.05</v>
      </c>
      <c r="T79" s="406"/>
      <c r="U79" s="408"/>
      <c r="V79"/>
    </row>
    <row r="80" spans="1:22" s="43" customFormat="1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N80" s="406"/>
      <c r="O80" s="878"/>
      <c r="P80" s="406"/>
      <c r="Q80" s="406"/>
      <c r="R80" s="408" t="s">
        <v>150</v>
      </c>
      <c r="S80" s="408">
        <v>205.91899999999998</v>
      </c>
      <c r="T80" s="406"/>
      <c r="U80" s="408"/>
      <c r="V80"/>
    </row>
    <row r="81" spans="1:22" s="43" customFormat="1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N81" s="406"/>
      <c r="O81" s="878"/>
      <c r="P81" s="406"/>
      <c r="Q81" s="406"/>
      <c r="R81" s="408" t="s">
        <v>158</v>
      </c>
      <c r="S81" s="408">
        <v>180.15899999999999</v>
      </c>
      <c r="T81" s="406"/>
      <c r="U81" s="408"/>
      <c r="V81"/>
    </row>
    <row r="82" spans="1:22" s="43" customFormat="1" x14ac:dyDescent="0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N82" s="406"/>
      <c r="O82" s="878"/>
      <c r="P82" s="406"/>
      <c r="Q82" s="406"/>
      <c r="R82" s="408" t="s">
        <v>275</v>
      </c>
      <c r="S82" s="408">
        <v>102.34</v>
      </c>
      <c r="T82" s="406"/>
      <c r="U82" s="408"/>
      <c r="V82"/>
    </row>
    <row r="83" spans="1:22" s="43" customFormat="1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N83" s="406"/>
      <c r="O83" s="878"/>
      <c r="P83" s="406"/>
      <c r="Q83" s="406"/>
      <c r="R83" s="408" t="s">
        <v>302</v>
      </c>
      <c r="S83" s="408">
        <v>6857.4009999999998</v>
      </c>
      <c r="T83" s="406"/>
      <c r="U83" s="408"/>
      <c r="V83"/>
    </row>
    <row r="84" spans="1:22" s="43" customFormat="1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N84" s="406"/>
      <c r="O84" s="406"/>
      <c r="P84" s="406"/>
      <c r="Q84" s="406"/>
      <c r="R84" s="408"/>
      <c r="S84" s="408"/>
      <c r="T84" s="406"/>
      <c r="U84" s="408"/>
      <c r="V84"/>
    </row>
    <row r="85" spans="1:22" s="43" customFormat="1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N85" s="406"/>
      <c r="O85" s="878"/>
      <c r="P85" s="406"/>
      <c r="Q85" s="406"/>
      <c r="R85" s="408"/>
      <c r="S85" s="408"/>
      <c r="T85" s="406"/>
      <c r="U85" s="408"/>
      <c r="V85"/>
    </row>
    <row r="86" spans="1:22" s="43" customFormat="1" x14ac:dyDescent="0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N86" s="406"/>
      <c r="O86" s="878"/>
      <c r="P86" s="406"/>
      <c r="Q86" s="406"/>
      <c r="R86" s="408"/>
      <c r="S86" s="408"/>
      <c r="T86" s="406"/>
      <c r="U86" s="408"/>
      <c r="V86"/>
    </row>
    <row r="87" spans="1:22" s="43" customFormat="1" x14ac:dyDescent="0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N87" s="406"/>
      <c r="O87" s="406"/>
      <c r="P87" s="406"/>
      <c r="Q87" s="406"/>
      <c r="R87" s="408"/>
      <c r="S87" s="408"/>
      <c r="T87" s="406"/>
      <c r="U87" s="408"/>
      <c r="V87"/>
    </row>
    <row r="88" spans="1:22" s="43" customFormat="1" x14ac:dyDescent="0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N88" s="406"/>
      <c r="O88" s="406"/>
      <c r="P88" s="406"/>
      <c r="Q88" s="406"/>
      <c r="R88" s="408"/>
      <c r="S88" s="408"/>
      <c r="T88" s="406"/>
      <c r="U88" s="408"/>
      <c r="V88"/>
    </row>
    <row r="89" spans="1:22" s="43" customFormat="1" x14ac:dyDescent="0.2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N89" s="406"/>
      <c r="O89" s="406"/>
      <c r="P89" s="406"/>
      <c r="Q89" s="406"/>
      <c r="R89" s="408"/>
      <c r="S89" s="408"/>
      <c r="T89" s="406"/>
      <c r="U89" s="408"/>
      <c r="V89"/>
    </row>
  </sheetData>
  <printOptions horizontalCentered="1"/>
  <pageMargins left="0.78740157480314965" right="0.59055118110236227" top="0.78740157480314965" bottom="0.59055118110236227" header="0" footer="0"/>
  <pageSetup paperSize="9" scale="55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>
    <pageSetUpPr fitToPage="1"/>
  </sheetPr>
  <dimension ref="A1:Y103"/>
  <sheetViews>
    <sheetView showGridLines="0" view="pageBreakPreview" zoomScale="90" zoomScaleNormal="60" zoomScaleSheetLayoutView="90" workbookViewId="0">
      <pane ySplit="4" topLeftCell="A5" activePane="bottomLeft" state="frozen"/>
      <selection activeCell="B9" sqref="B9:D9"/>
      <selection pane="bottomLeft" activeCell="G16" sqref="G16"/>
    </sheetView>
  </sheetViews>
  <sheetFormatPr baseColWidth="10" defaultRowHeight="15" x14ac:dyDescent="0.25"/>
  <cols>
    <col min="1" max="1" width="2.42578125" customWidth="1"/>
    <col min="2" max="2" width="5.140625" customWidth="1"/>
    <col min="3" max="3" width="67.42578125" customWidth="1"/>
    <col min="4" max="9" width="14.140625" customWidth="1"/>
    <col min="10" max="10" width="19.7109375" customWidth="1"/>
    <col min="11" max="11" width="5.85546875" customWidth="1"/>
    <col min="12" max="12" width="14.85546875" style="408" customWidth="1"/>
    <col min="13" max="13" width="4" style="408" customWidth="1"/>
    <col min="14" max="14" width="49.85546875" style="408" customWidth="1"/>
    <col min="15" max="15" width="22.42578125" style="408" customWidth="1"/>
    <col min="16" max="16" width="8.5703125" style="408" customWidth="1"/>
    <col min="17" max="18" width="9.85546875" style="408" customWidth="1"/>
    <col min="19" max="19" width="8.85546875" style="408" customWidth="1"/>
    <col min="20" max="20" width="10.140625" style="408" customWidth="1"/>
    <col min="21" max="21" width="12.42578125" style="408" customWidth="1"/>
    <col min="22" max="22" width="8.42578125" style="408" bestFit="1" customWidth="1"/>
    <col min="23" max="23" width="9.7109375" style="408" bestFit="1" customWidth="1"/>
    <col min="24" max="24" width="12.7109375" bestFit="1" customWidth="1"/>
    <col min="25" max="25" width="18" bestFit="1" customWidth="1"/>
  </cols>
  <sheetData>
    <row r="1" spans="1:25" ht="20.25" x14ac:dyDescent="0.3">
      <c r="A1" s="422" t="s">
        <v>1178</v>
      </c>
      <c r="B1" s="43"/>
      <c r="C1" s="423"/>
      <c r="D1" s="423"/>
      <c r="E1" s="423"/>
      <c r="F1" s="423"/>
      <c r="G1" s="423"/>
      <c r="H1" s="423"/>
      <c r="I1" s="423"/>
      <c r="J1" s="423"/>
      <c r="K1" s="45"/>
      <c r="N1" s="407" t="s">
        <v>163</v>
      </c>
      <c r="O1" s="408" t="s">
        <v>306</v>
      </c>
      <c r="Q1" s="406"/>
      <c r="R1" s="406"/>
      <c r="S1" s="406"/>
      <c r="T1" s="406"/>
      <c r="U1" s="406"/>
      <c r="V1" s="406"/>
      <c r="W1" s="406"/>
      <c r="X1" s="43"/>
      <c r="Y1" s="43"/>
    </row>
    <row r="2" spans="1:25" ht="15.75" x14ac:dyDescent="0.25">
      <c r="A2" s="45"/>
      <c r="B2" s="423"/>
      <c r="C2" s="423"/>
      <c r="D2" s="423"/>
      <c r="E2" s="423"/>
      <c r="F2" s="423"/>
      <c r="G2" s="423"/>
      <c r="H2" s="423"/>
      <c r="I2" s="423"/>
      <c r="J2" s="423"/>
      <c r="K2" s="45"/>
      <c r="N2" s="407" t="s">
        <v>165</v>
      </c>
      <c r="O2" s="408" t="s">
        <v>166</v>
      </c>
      <c r="Q2" s="406"/>
      <c r="R2" s="406"/>
      <c r="S2" s="406"/>
      <c r="T2" s="406"/>
      <c r="U2" s="406"/>
      <c r="V2" s="406"/>
      <c r="W2" s="406"/>
      <c r="X2" s="43"/>
      <c r="Y2" s="43"/>
    </row>
    <row r="3" spans="1:25" ht="23.25" customHeight="1" x14ac:dyDescent="0.25">
      <c r="A3" s="45"/>
      <c r="B3" s="1884" t="s">
        <v>802</v>
      </c>
      <c r="C3" s="1886" t="s">
        <v>4</v>
      </c>
      <c r="D3" s="1888" t="s">
        <v>1137</v>
      </c>
      <c r="E3" s="1888"/>
      <c r="F3" s="1888" t="s">
        <v>1139</v>
      </c>
      <c r="G3" s="1888"/>
      <c r="H3" s="1889" t="s">
        <v>891</v>
      </c>
      <c r="I3" s="1889"/>
      <c r="J3" s="1115" t="s">
        <v>1074</v>
      </c>
      <c r="K3" s="45"/>
      <c r="N3" s="407" t="s">
        <v>1056</v>
      </c>
      <c r="O3" s="408" t="s">
        <v>1057</v>
      </c>
      <c r="Q3" s="406"/>
      <c r="R3" s="406"/>
      <c r="S3" s="406"/>
      <c r="T3" s="406"/>
      <c r="U3" s="406"/>
      <c r="V3" s="406"/>
      <c r="W3" s="406"/>
      <c r="X3" s="43"/>
      <c r="Y3" s="43"/>
    </row>
    <row r="4" spans="1:25" ht="23.25" customHeight="1" x14ac:dyDescent="0.25">
      <c r="A4" s="45"/>
      <c r="B4" s="1885"/>
      <c r="C4" s="1887"/>
      <c r="D4" s="1126" t="s">
        <v>1127</v>
      </c>
      <c r="E4" s="1126" t="s">
        <v>1128</v>
      </c>
      <c r="F4" s="1126" t="s">
        <v>1127</v>
      </c>
      <c r="G4" s="1126" t="s">
        <v>1128</v>
      </c>
      <c r="H4" s="1127" t="s">
        <v>1127</v>
      </c>
      <c r="I4" s="1126" t="s">
        <v>1128</v>
      </c>
      <c r="J4" s="1128" t="s">
        <v>1144</v>
      </c>
      <c r="K4" s="45"/>
      <c r="Q4" s="406"/>
      <c r="R4" s="406"/>
      <c r="S4" s="406"/>
      <c r="T4" s="406"/>
      <c r="U4" s="406"/>
      <c r="V4" s="406"/>
      <c r="W4" s="406"/>
      <c r="X4" s="43"/>
      <c r="Y4" s="43"/>
    </row>
    <row r="5" spans="1:25" s="107" customFormat="1" ht="21" customHeight="1" x14ac:dyDescent="0.25">
      <c r="A5" s="72"/>
      <c r="B5" s="553">
        <v>1</v>
      </c>
      <c r="C5" s="490" t="s">
        <v>169</v>
      </c>
      <c r="D5" s="1584"/>
      <c r="E5" s="1585"/>
      <c r="F5" s="1584"/>
      <c r="G5" s="1585">
        <v>18.3</v>
      </c>
      <c r="H5" s="1586">
        <f>+D5+F5</f>
        <v>0</v>
      </c>
      <c r="I5" s="1587">
        <f>+E5+G5</f>
        <v>18.3</v>
      </c>
      <c r="J5" s="1588">
        <f>SUM(H5:I5)</f>
        <v>18.3</v>
      </c>
      <c r="K5" s="72"/>
      <c r="L5" s="1589"/>
      <c r="M5" s="1452"/>
      <c r="N5" s="1452" t="s">
        <v>1039</v>
      </c>
      <c r="O5" s="1452" t="s">
        <v>312</v>
      </c>
      <c r="P5" s="1452"/>
      <c r="Q5" s="1452"/>
      <c r="R5" s="1452"/>
      <c r="S5" s="1452"/>
      <c r="T5" s="1452"/>
      <c r="U5" s="1452"/>
      <c r="V5" s="1452"/>
      <c r="W5" s="1452"/>
    </row>
    <row r="6" spans="1:25" s="107" customFormat="1" ht="21" customHeight="1" x14ac:dyDescent="0.25">
      <c r="A6" s="72"/>
      <c r="B6" s="560">
        <v>2</v>
      </c>
      <c r="C6" s="491" t="s">
        <v>171</v>
      </c>
      <c r="D6" s="1590"/>
      <c r="E6" s="1591"/>
      <c r="F6" s="1590"/>
      <c r="G6" s="1591">
        <v>0.8999999999999998</v>
      </c>
      <c r="H6" s="1592">
        <f>+D6+F6</f>
        <v>0</v>
      </c>
      <c r="I6" s="1587">
        <f>+E6+G6</f>
        <v>0.8999999999999998</v>
      </c>
      <c r="J6" s="1593">
        <f>SUM(H6:I6)</f>
        <v>0.8999999999999998</v>
      </c>
      <c r="K6" s="72"/>
      <c r="L6" s="1589"/>
      <c r="M6" s="1452"/>
      <c r="N6" s="1452"/>
      <c r="O6" s="1452" t="s">
        <v>1137</v>
      </c>
      <c r="P6" s="1452"/>
      <c r="Q6" s="1452" t="s">
        <v>1924</v>
      </c>
      <c r="R6" s="1452" t="s">
        <v>1138</v>
      </c>
      <c r="S6" s="1452"/>
      <c r="T6" s="1452" t="s">
        <v>1923</v>
      </c>
      <c r="U6" s="1452" t="s">
        <v>302</v>
      </c>
      <c r="V6" s="1452"/>
      <c r="W6" s="1452"/>
    </row>
    <row r="7" spans="1:25" s="107" customFormat="1" ht="21" customHeight="1" x14ac:dyDescent="0.25">
      <c r="A7" s="72"/>
      <c r="B7" s="553">
        <v>3</v>
      </c>
      <c r="C7" s="491" t="s">
        <v>2089</v>
      </c>
      <c r="D7" s="1590"/>
      <c r="E7" s="1591"/>
      <c r="F7" s="1590"/>
      <c r="G7" s="1591">
        <v>6.5000000000000009</v>
      </c>
      <c r="H7" s="1592">
        <f t="shared" ref="H7:H70" si="0">+D7+F7</f>
        <v>0</v>
      </c>
      <c r="I7" s="1587">
        <f t="shared" ref="I7:I70" si="1">+E7+G7</f>
        <v>6.5000000000000009</v>
      </c>
      <c r="J7" s="1593">
        <f t="shared" ref="J7:J70" si="2">SUM(H7:I7)</f>
        <v>6.5000000000000009</v>
      </c>
      <c r="K7" s="72"/>
      <c r="L7" s="1589"/>
      <c r="M7" s="1452"/>
      <c r="N7" s="1452" t="s">
        <v>327</v>
      </c>
      <c r="O7" s="1452" t="s">
        <v>317</v>
      </c>
      <c r="P7" s="1452" t="s">
        <v>318</v>
      </c>
      <c r="Q7" s="1452"/>
      <c r="R7" s="1452" t="s">
        <v>317</v>
      </c>
      <c r="S7" s="1452" t="s">
        <v>318</v>
      </c>
      <c r="T7" s="1452"/>
      <c r="U7" s="1452"/>
      <c r="V7" s="1452"/>
      <c r="W7" s="1452"/>
    </row>
    <row r="8" spans="1:25" s="107" customFormat="1" ht="21" customHeight="1" x14ac:dyDescent="0.25">
      <c r="A8" s="72"/>
      <c r="B8" s="560">
        <v>4</v>
      </c>
      <c r="C8" s="491" t="s">
        <v>2091</v>
      </c>
      <c r="D8" s="1590"/>
      <c r="E8" s="1591"/>
      <c r="F8" s="1590"/>
      <c r="G8" s="1591">
        <v>0.97600000000000009</v>
      </c>
      <c r="H8" s="1592">
        <f t="shared" si="0"/>
        <v>0</v>
      </c>
      <c r="I8" s="1587">
        <f t="shared" si="1"/>
        <v>0.97600000000000009</v>
      </c>
      <c r="J8" s="1593">
        <f t="shared" si="2"/>
        <v>0.97600000000000009</v>
      </c>
      <c r="K8" s="72"/>
      <c r="L8" s="1589"/>
      <c r="M8" s="1452"/>
      <c r="N8" s="1452" t="s">
        <v>169</v>
      </c>
      <c r="O8" s="1452"/>
      <c r="P8" s="1452"/>
      <c r="Q8" s="1452"/>
      <c r="R8" s="1452"/>
      <c r="S8" s="1452">
        <v>18.3</v>
      </c>
      <c r="T8" s="1452">
        <v>18.3</v>
      </c>
      <c r="U8" s="1452">
        <v>18.3</v>
      </c>
      <c r="V8" s="1452"/>
      <c r="W8" s="1452"/>
    </row>
    <row r="9" spans="1:25" s="107" customFormat="1" ht="21" customHeight="1" x14ac:dyDescent="0.25">
      <c r="A9" s="72"/>
      <c r="B9" s="553">
        <v>5</v>
      </c>
      <c r="C9" s="491" t="s">
        <v>173</v>
      </c>
      <c r="D9" s="1590"/>
      <c r="E9" s="1591">
        <v>11.535999999999989</v>
      </c>
      <c r="F9" s="1590"/>
      <c r="G9" s="1591"/>
      <c r="H9" s="1592">
        <f t="shared" si="0"/>
        <v>0</v>
      </c>
      <c r="I9" s="1587">
        <f t="shared" si="1"/>
        <v>11.535999999999989</v>
      </c>
      <c r="J9" s="1593">
        <f t="shared" si="2"/>
        <v>11.535999999999989</v>
      </c>
      <c r="K9" s="72"/>
      <c r="L9" s="1589"/>
      <c r="M9" s="1452"/>
      <c r="N9" s="1452" t="s">
        <v>171</v>
      </c>
      <c r="O9" s="1452"/>
      <c r="P9" s="1452"/>
      <c r="Q9" s="1452"/>
      <c r="R9" s="1452"/>
      <c r="S9" s="1452">
        <v>0.8999999999999998</v>
      </c>
      <c r="T9" s="1452">
        <v>0.8999999999999998</v>
      </c>
      <c r="U9" s="1452">
        <v>0.8999999999999998</v>
      </c>
      <c r="V9" s="1452"/>
      <c r="W9" s="1452"/>
    </row>
    <row r="10" spans="1:25" s="107" customFormat="1" ht="21" customHeight="1" x14ac:dyDescent="0.25">
      <c r="A10" s="72"/>
      <c r="B10" s="560">
        <v>6</v>
      </c>
      <c r="C10" s="491" t="s">
        <v>1986</v>
      </c>
      <c r="D10" s="1590"/>
      <c r="E10" s="1591"/>
      <c r="F10" s="1590"/>
      <c r="G10" s="1591">
        <v>2.3800000000000008</v>
      </c>
      <c r="H10" s="1592">
        <f t="shared" si="0"/>
        <v>0</v>
      </c>
      <c r="I10" s="1587">
        <f t="shared" si="1"/>
        <v>2.3800000000000008</v>
      </c>
      <c r="J10" s="1593">
        <f t="shared" si="2"/>
        <v>2.3800000000000008</v>
      </c>
      <c r="K10" s="72"/>
      <c r="L10" s="1589"/>
      <c r="M10" s="1452"/>
      <c r="N10" s="1452" t="s">
        <v>2089</v>
      </c>
      <c r="O10" s="1452"/>
      <c r="P10" s="1452"/>
      <c r="Q10" s="1452"/>
      <c r="R10" s="1452"/>
      <c r="S10" s="1452">
        <v>6.5000000000000009</v>
      </c>
      <c r="T10" s="1452">
        <v>6.5000000000000009</v>
      </c>
      <c r="U10" s="1452">
        <v>6.5000000000000009</v>
      </c>
      <c r="V10" s="1452"/>
      <c r="W10" s="1452"/>
    </row>
    <row r="11" spans="1:25" s="107" customFormat="1" ht="21" customHeight="1" x14ac:dyDescent="0.25">
      <c r="A11" s="72"/>
      <c r="B11" s="553">
        <v>7</v>
      </c>
      <c r="C11" s="491" t="s">
        <v>175</v>
      </c>
      <c r="D11" s="1590"/>
      <c r="E11" s="1591"/>
      <c r="F11" s="1590"/>
      <c r="G11" s="1591">
        <v>3.4699999999999998</v>
      </c>
      <c r="H11" s="1592">
        <f t="shared" si="0"/>
        <v>0</v>
      </c>
      <c r="I11" s="1587">
        <f t="shared" si="1"/>
        <v>3.4699999999999998</v>
      </c>
      <c r="J11" s="1593">
        <f t="shared" si="2"/>
        <v>3.4699999999999998</v>
      </c>
      <c r="K11" s="72"/>
      <c r="L11" s="1589"/>
      <c r="M11" s="1452"/>
      <c r="N11" s="1452" t="s">
        <v>2091</v>
      </c>
      <c r="O11" s="1452"/>
      <c r="P11" s="1452"/>
      <c r="Q11" s="1452"/>
      <c r="R11" s="1452"/>
      <c r="S11" s="1452">
        <v>0.97600000000000009</v>
      </c>
      <c r="T11" s="1452">
        <v>0.97600000000000009</v>
      </c>
      <c r="U11" s="1452">
        <v>0.97600000000000009</v>
      </c>
      <c r="V11" s="1452"/>
      <c r="W11" s="1452"/>
    </row>
    <row r="12" spans="1:25" s="107" customFormat="1" ht="21" customHeight="1" x14ac:dyDescent="0.25">
      <c r="A12" s="72"/>
      <c r="B12" s="560">
        <v>8</v>
      </c>
      <c r="C12" s="491" t="s">
        <v>177</v>
      </c>
      <c r="D12" s="1590"/>
      <c r="E12" s="1591"/>
      <c r="F12" s="1590"/>
      <c r="G12" s="1591">
        <v>17.759999999999991</v>
      </c>
      <c r="H12" s="1592">
        <f t="shared" si="0"/>
        <v>0</v>
      </c>
      <c r="I12" s="1587">
        <f t="shared" si="1"/>
        <v>17.759999999999991</v>
      </c>
      <c r="J12" s="1593">
        <f t="shared" si="2"/>
        <v>17.759999999999991</v>
      </c>
      <c r="K12" s="72"/>
      <c r="L12" s="1589"/>
      <c r="M12" s="1452"/>
      <c r="N12" s="1452" t="s">
        <v>173</v>
      </c>
      <c r="O12" s="1452"/>
      <c r="P12" s="1452">
        <v>11.535999999999989</v>
      </c>
      <c r="Q12" s="1452">
        <v>11.535999999999989</v>
      </c>
      <c r="R12" s="1452"/>
      <c r="S12" s="1452"/>
      <c r="T12" s="1452"/>
      <c r="U12" s="1452">
        <v>11.535999999999989</v>
      </c>
      <c r="V12" s="1452"/>
      <c r="W12" s="1452"/>
    </row>
    <row r="13" spans="1:25" s="107" customFormat="1" ht="21" customHeight="1" x14ac:dyDescent="0.25">
      <c r="A13" s="72"/>
      <c r="B13" s="553">
        <v>9</v>
      </c>
      <c r="C13" s="491" t="s">
        <v>2128</v>
      </c>
      <c r="D13" s="1590"/>
      <c r="E13" s="1591"/>
      <c r="F13" s="1590"/>
      <c r="G13" s="1591">
        <v>12.949999999999996</v>
      </c>
      <c r="H13" s="1592">
        <f t="shared" si="0"/>
        <v>0</v>
      </c>
      <c r="I13" s="1587">
        <f t="shared" si="1"/>
        <v>12.949999999999996</v>
      </c>
      <c r="J13" s="1593">
        <f t="shared" si="2"/>
        <v>12.949999999999996</v>
      </c>
      <c r="K13" s="72"/>
      <c r="L13" s="1589"/>
      <c r="M13" s="1452"/>
      <c r="N13" s="1452" t="s">
        <v>1986</v>
      </c>
      <c r="O13" s="1452"/>
      <c r="P13" s="1452"/>
      <c r="Q13" s="1452"/>
      <c r="R13" s="1452"/>
      <c r="S13" s="1452">
        <v>2.3800000000000008</v>
      </c>
      <c r="T13" s="1452">
        <v>2.3800000000000008</v>
      </c>
      <c r="U13" s="1452">
        <v>2.3800000000000008</v>
      </c>
      <c r="V13" s="1452"/>
      <c r="W13" s="1452"/>
    </row>
    <row r="14" spans="1:25" s="107" customFormat="1" ht="21" customHeight="1" x14ac:dyDescent="0.25">
      <c r="A14" s="72"/>
      <c r="B14" s="560">
        <v>10</v>
      </c>
      <c r="C14" s="491" t="s">
        <v>179</v>
      </c>
      <c r="D14" s="1590"/>
      <c r="E14" s="1591"/>
      <c r="F14" s="1590"/>
      <c r="G14" s="1591">
        <v>3.1999999999999997</v>
      </c>
      <c r="H14" s="1592">
        <f t="shared" si="0"/>
        <v>0</v>
      </c>
      <c r="I14" s="1587">
        <f t="shared" si="1"/>
        <v>3.1999999999999997</v>
      </c>
      <c r="J14" s="1593">
        <f t="shared" si="2"/>
        <v>3.1999999999999997</v>
      </c>
      <c r="K14" s="72"/>
      <c r="L14" s="1589"/>
      <c r="M14" s="1452"/>
      <c r="N14" s="1452" t="s">
        <v>175</v>
      </c>
      <c r="O14" s="1452"/>
      <c r="P14" s="1452"/>
      <c r="Q14" s="1452"/>
      <c r="R14" s="1452"/>
      <c r="S14" s="1452">
        <v>3.4699999999999998</v>
      </c>
      <c r="T14" s="1452">
        <v>3.4699999999999998</v>
      </c>
      <c r="U14" s="1452">
        <v>3.4699999999999998</v>
      </c>
      <c r="V14" s="1452"/>
      <c r="W14" s="1452"/>
    </row>
    <row r="15" spans="1:25" s="107" customFormat="1" ht="21" customHeight="1" x14ac:dyDescent="0.25">
      <c r="A15" s="72"/>
      <c r="B15" s="553">
        <v>11</v>
      </c>
      <c r="C15" s="491" t="s">
        <v>181</v>
      </c>
      <c r="D15" s="1590"/>
      <c r="E15" s="1591"/>
      <c r="F15" s="1590"/>
      <c r="G15" s="1591">
        <v>3.7559999999999985</v>
      </c>
      <c r="H15" s="1592">
        <f t="shared" si="0"/>
        <v>0</v>
      </c>
      <c r="I15" s="1587">
        <f t="shared" si="1"/>
        <v>3.7559999999999985</v>
      </c>
      <c r="J15" s="1593">
        <f t="shared" si="2"/>
        <v>3.7559999999999985</v>
      </c>
      <c r="K15" s="72"/>
      <c r="L15" s="1589"/>
      <c r="M15" s="1452"/>
      <c r="N15" s="1452" t="s">
        <v>177</v>
      </c>
      <c r="O15" s="1452"/>
      <c r="P15" s="1452"/>
      <c r="Q15" s="1452"/>
      <c r="R15" s="1452"/>
      <c r="S15" s="1452">
        <v>17.759999999999991</v>
      </c>
      <c r="T15" s="1452">
        <v>17.759999999999991</v>
      </c>
      <c r="U15" s="1452">
        <v>17.759999999999991</v>
      </c>
      <c r="V15" s="1452"/>
      <c r="W15" s="1452"/>
    </row>
    <row r="16" spans="1:25" s="107" customFormat="1" ht="21" customHeight="1" x14ac:dyDescent="0.25">
      <c r="A16" s="72"/>
      <c r="B16" s="560">
        <v>12</v>
      </c>
      <c r="C16" s="491" t="s">
        <v>183</v>
      </c>
      <c r="D16" s="1590"/>
      <c r="E16" s="1591"/>
      <c r="F16" s="1590"/>
      <c r="G16" s="1591">
        <v>5.8620000000000019</v>
      </c>
      <c r="H16" s="1592">
        <f t="shared" si="0"/>
        <v>0</v>
      </c>
      <c r="I16" s="1587">
        <f t="shared" si="1"/>
        <v>5.8620000000000019</v>
      </c>
      <c r="J16" s="1593">
        <f t="shared" si="2"/>
        <v>5.8620000000000019</v>
      </c>
      <c r="K16" s="72"/>
      <c r="L16" s="1589"/>
      <c r="M16" s="1452"/>
      <c r="N16" s="1452" t="s">
        <v>2128</v>
      </c>
      <c r="O16" s="1452"/>
      <c r="P16" s="1452"/>
      <c r="Q16" s="1452"/>
      <c r="R16" s="1452"/>
      <c r="S16" s="1452">
        <v>12.949999999999996</v>
      </c>
      <c r="T16" s="1452">
        <v>12.949999999999996</v>
      </c>
      <c r="U16" s="1452">
        <v>12.949999999999996</v>
      </c>
      <c r="V16" s="1452"/>
      <c r="W16" s="1452"/>
    </row>
    <row r="17" spans="1:23" s="107" customFormat="1" ht="21" customHeight="1" x14ac:dyDescent="0.25">
      <c r="A17" s="72"/>
      <c r="B17" s="553">
        <v>13</v>
      </c>
      <c r="C17" s="491" t="s">
        <v>2095</v>
      </c>
      <c r="D17" s="1590"/>
      <c r="E17" s="1591"/>
      <c r="F17" s="1590"/>
      <c r="G17" s="1591">
        <v>3.9799999999999991</v>
      </c>
      <c r="H17" s="1592">
        <f t="shared" si="0"/>
        <v>0</v>
      </c>
      <c r="I17" s="1587">
        <f t="shared" si="1"/>
        <v>3.9799999999999991</v>
      </c>
      <c r="J17" s="1593">
        <f t="shared" si="2"/>
        <v>3.9799999999999991</v>
      </c>
      <c r="K17" s="72"/>
      <c r="L17" s="1589"/>
      <c r="M17" s="1452"/>
      <c r="N17" s="1452" t="s">
        <v>179</v>
      </c>
      <c r="O17" s="1452"/>
      <c r="P17" s="1452"/>
      <c r="Q17" s="1452"/>
      <c r="R17" s="1452"/>
      <c r="S17" s="1452">
        <v>3.1999999999999997</v>
      </c>
      <c r="T17" s="1452">
        <v>3.1999999999999997</v>
      </c>
      <c r="U17" s="1452">
        <v>3.1999999999999997</v>
      </c>
      <c r="V17" s="1452"/>
      <c r="W17" s="1452"/>
    </row>
    <row r="18" spans="1:23" s="107" customFormat="1" ht="21" customHeight="1" x14ac:dyDescent="0.25">
      <c r="A18" s="72"/>
      <c r="B18" s="560">
        <v>14</v>
      </c>
      <c r="C18" s="491" t="s">
        <v>185</v>
      </c>
      <c r="D18" s="1590"/>
      <c r="E18" s="1591"/>
      <c r="F18" s="1590"/>
      <c r="G18" s="1591">
        <v>9.7999999999999989</v>
      </c>
      <c r="H18" s="1592">
        <f t="shared" si="0"/>
        <v>0</v>
      </c>
      <c r="I18" s="1587">
        <f t="shared" si="1"/>
        <v>9.7999999999999989</v>
      </c>
      <c r="J18" s="1593">
        <f t="shared" si="2"/>
        <v>9.7999999999999989</v>
      </c>
      <c r="K18" s="72"/>
      <c r="L18" s="1589"/>
      <c r="M18" s="1452"/>
      <c r="N18" s="1452" t="s">
        <v>181</v>
      </c>
      <c r="O18" s="1452"/>
      <c r="P18" s="1452"/>
      <c r="Q18" s="1452"/>
      <c r="R18" s="1452"/>
      <c r="S18" s="1452">
        <v>3.7559999999999985</v>
      </c>
      <c r="T18" s="1452">
        <v>3.7559999999999985</v>
      </c>
      <c r="U18" s="1452">
        <v>3.7559999999999985</v>
      </c>
      <c r="V18" s="1452"/>
      <c r="W18" s="1452"/>
    </row>
    <row r="19" spans="1:23" s="107" customFormat="1" ht="21" customHeight="1" x14ac:dyDescent="0.25">
      <c r="A19" s="72"/>
      <c r="B19" s="553">
        <v>15</v>
      </c>
      <c r="C19" s="491" t="s">
        <v>187</v>
      </c>
      <c r="D19" s="1590"/>
      <c r="E19" s="1591"/>
      <c r="F19" s="1590"/>
      <c r="G19" s="1591">
        <v>32</v>
      </c>
      <c r="H19" s="1592">
        <f t="shared" si="0"/>
        <v>0</v>
      </c>
      <c r="I19" s="1587">
        <f t="shared" si="1"/>
        <v>32</v>
      </c>
      <c r="J19" s="1593">
        <f t="shared" si="2"/>
        <v>32</v>
      </c>
      <c r="K19" s="72"/>
      <c r="L19" s="1589"/>
      <c r="M19" s="1452"/>
      <c r="N19" s="1452" t="s">
        <v>183</v>
      </c>
      <c r="O19" s="1452"/>
      <c r="P19" s="1452"/>
      <c r="Q19" s="1452"/>
      <c r="R19" s="1452"/>
      <c r="S19" s="1452">
        <v>5.8620000000000019</v>
      </c>
      <c r="T19" s="1452">
        <v>5.8620000000000019</v>
      </c>
      <c r="U19" s="1452">
        <v>5.8620000000000019</v>
      </c>
      <c r="V19" s="1452"/>
      <c r="W19" s="1452"/>
    </row>
    <row r="20" spans="1:23" s="107" customFormat="1" ht="21" customHeight="1" x14ac:dyDescent="0.25">
      <c r="A20" s="72"/>
      <c r="B20" s="560">
        <v>16</v>
      </c>
      <c r="C20" s="491" t="s">
        <v>189</v>
      </c>
      <c r="D20" s="1590"/>
      <c r="E20" s="1591">
        <v>6.2</v>
      </c>
      <c r="F20" s="1590"/>
      <c r="G20" s="1591"/>
      <c r="H20" s="1592">
        <f t="shared" si="0"/>
        <v>0</v>
      </c>
      <c r="I20" s="1587">
        <f t="shared" si="1"/>
        <v>6.2</v>
      </c>
      <c r="J20" s="1593">
        <f t="shared" si="2"/>
        <v>6.2</v>
      </c>
      <c r="K20" s="72"/>
      <c r="L20" s="1589"/>
      <c r="M20" s="1452"/>
      <c r="N20" s="1452" t="s">
        <v>2095</v>
      </c>
      <c r="O20" s="1452"/>
      <c r="P20" s="1452"/>
      <c r="Q20" s="1452"/>
      <c r="R20" s="1452"/>
      <c r="S20" s="1452">
        <v>3.9799999999999991</v>
      </c>
      <c r="T20" s="1452">
        <v>3.9799999999999991</v>
      </c>
      <c r="U20" s="1452">
        <v>3.9799999999999991</v>
      </c>
      <c r="V20" s="1452"/>
      <c r="W20" s="1452"/>
    </row>
    <row r="21" spans="1:23" s="107" customFormat="1" ht="21" customHeight="1" x14ac:dyDescent="0.25">
      <c r="A21" s="72"/>
      <c r="B21" s="553">
        <v>17</v>
      </c>
      <c r="C21" s="491" t="s">
        <v>191</v>
      </c>
      <c r="D21" s="1590"/>
      <c r="E21" s="1591">
        <v>1.7999999999999996</v>
      </c>
      <c r="F21" s="1590"/>
      <c r="G21" s="1591"/>
      <c r="H21" s="1592">
        <f t="shared" si="0"/>
        <v>0</v>
      </c>
      <c r="I21" s="1587">
        <f t="shared" si="1"/>
        <v>1.7999999999999996</v>
      </c>
      <c r="J21" s="1593">
        <f t="shared" si="2"/>
        <v>1.7999999999999996</v>
      </c>
      <c r="K21" s="72"/>
      <c r="L21" s="1589"/>
      <c r="M21" s="1452"/>
      <c r="N21" s="1452" t="s">
        <v>185</v>
      </c>
      <c r="O21" s="1452"/>
      <c r="P21" s="1452"/>
      <c r="Q21" s="1452"/>
      <c r="R21" s="1452"/>
      <c r="S21" s="1452">
        <v>9.7999999999999989</v>
      </c>
      <c r="T21" s="1452">
        <v>9.7999999999999989</v>
      </c>
      <c r="U21" s="1452">
        <v>9.7999999999999989</v>
      </c>
      <c r="V21" s="1452"/>
      <c r="W21" s="1452"/>
    </row>
    <row r="22" spans="1:23" s="107" customFormat="1" ht="21" customHeight="1" x14ac:dyDescent="0.25">
      <c r="A22" s="72"/>
      <c r="B22" s="560">
        <v>18</v>
      </c>
      <c r="C22" s="491" t="s">
        <v>193</v>
      </c>
      <c r="D22" s="1590"/>
      <c r="E22" s="1591"/>
      <c r="F22" s="1590"/>
      <c r="G22" s="1591">
        <v>8.8398000000000003</v>
      </c>
      <c r="H22" s="1592">
        <f t="shared" si="0"/>
        <v>0</v>
      </c>
      <c r="I22" s="1587">
        <f t="shared" si="1"/>
        <v>8.8398000000000003</v>
      </c>
      <c r="J22" s="1593">
        <f t="shared" si="2"/>
        <v>8.8398000000000003</v>
      </c>
      <c r="K22" s="72"/>
      <c r="L22" s="1589"/>
      <c r="M22" s="1452"/>
      <c r="N22" s="1452" t="s">
        <v>187</v>
      </c>
      <c r="O22" s="1452"/>
      <c r="P22" s="1452"/>
      <c r="Q22" s="1452"/>
      <c r="R22" s="1452"/>
      <c r="S22" s="1452">
        <v>32</v>
      </c>
      <c r="T22" s="1452">
        <v>32</v>
      </c>
      <c r="U22" s="1452">
        <v>32</v>
      </c>
      <c r="V22" s="1452"/>
      <c r="W22" s="1452"/>
    </row>
    <row r="23" spans="1:23" s="107" customFormat="1" ht="21" customHeight="1" x14ac:dyDescent="0.25">
      <c r="A23" s="72"/>
      <c r="B23" s="553">
        <v>19</v>
      </c>
      <c r="C23" s="491" t="s">
        <v>195</v>
      </c>
      <c r="D23" s="1590"/>
      <c r="E23" s="1591"/>
      <c r="F23" s="1590"/>
      <c r="G23" s="1591">
        <v>2.3920000000000008</v>
      </c>
      <c r="H23" s="1592">
        <f t="shared" si="0"/>
        <v>0</v>
      </c>
      <c r="I23" s="1587">
        <f t="shared" si="1"/>
        <v>2.3920000000000008</v>
      </c>
      <c r="J23" s="1593">
        <f t="shared" si="2"/>
        <v>2.3920000000000008</v>
      </c>
      <c r="K23" s="72"/>
      <c r="L23" s="1589"/>
      <c r="M23" s="1452"/>
      <c r="N23" s="1452" t="s">
        <v>189</v>
      </c>
      <c r="O23" s="1452"/>
      <c r="P23" s="1452">
        <v>6.2</v>
      </c>
      <c r="Q23" s="1452">
        <v>6.2</v>
      </c>
      <c r="R23" s="1452"/>
      <c r="S23" s="1452"/>
      <c r="T23" s="1452"/>
      <c r="U23" s="1452">
        <v>6.2</v>
      </c>
      <c r="V23" s="1452"/>
      <c r="W23" s="1452"/>
    </row>
    <row r="24" spans="1:23" s="107" customFormat="1" ht="21" customHeight="1" x14ac:dyDescent="0.25">
      <c r="A24" s="72"/>
      <c r="B24" s="560">
        <v>20</v>
      </c>
      <c r="C24" s="491" t="s">
        <v>197</v>
      </c>
      <c r="D24" s="1590"/>
      <c r="E24" s="1591">
        <v>1.45</v>
      </c>
      <c r="F24" s="1590"/>
      <c r="G24" s="1591"/>
      <c r="H24" s="1592">
        <f t="shared" si="0"/>
        <v>0</v>
      </c>
      <c r="I24" s="1587">
        <f t="shared" si="1"/>
        <v>1.45</v>
      </c>
      <c r="J24" s="1593">
        <f t="shared" si="2"/>
        <v>1.45</v>
      </c>
      <c r="K24" s="72"/>
      <c r="L24" s="1589"/>
      <c r="M24" s="1452"/>
      <c r="N24" s="1452" t="s">
        <v>191</v>
      </c>
      <c r="O24" s="1452"/>
      <c r="P24" s="1452">
        <v>1.7999999999999996</v>
      </c>
      <c r="Q24" s="1452">
        <v>1.7999999999999996</v>
      </c>
      <c r="R24" s="1452"/>
      <c r="S24" s="1452"/>
      <c r="T24" s="1452"/>
      <c r="U24" s="1452">
        <v>1.7999999999999996</v>
      </c>
      <c r="V24" s="1452"/>
      <c r="W24" s="1452"/>
    </row>
    <row r="25" spans="1:23" s="107" customFormat="1" ht="21" customHeight="1" x14ac:dyDescent="0.25">
      <c r="A25" s="72"/>
      <c r="B25" s="553">
        <v>21</v>
      </c>
      <c r="C25" s="491" t="s">
        <v>199</v>
      </c>
      <c r="D25" s="1590"/>
      <c r="E25" s="1591"/>
      <c r="F25" s="1590">
        <v>1.6499999999999997</v>
      </c>
      <c r="G25" s="1591">
        <v>6.884999999999998</v>
      </c>
      <c r="H25" s="1592">
        <f t="shared" si="0"/>
        <v>1.6499999999999997</v>
      </c>
      <c r="I25" s="1587">
        <f t="shared" si="1"/>
        <v>6.884999999999998</v>
      </c>
      <c r="J25" s="1593">
        <f t="shared" si="2"/>
        <v>8.5349999999999984</v>
      </c>
      <c r="K25" s="72"/>
      <c r="L25" s="1589"/>
      <c r="M25" s="1452"/>
      <c r="N25" s="1452" t="s">
        <v>193</v>
      </c>
      <c r="O25" s="1452"/>
      <c r="P25" s="1452"/>
      <c r="Q25" s="1452"/>
      <c r="R25" s="1452"/>
      <c r="S25" s="1452">
        <v>8.8398000000000003</v>
      </c>
      <c r="T25" s="1452">
        <v>8.8398000000000003</v>
      </c>
      <c r="U25" s="1452">
        <v>8.8398000000000003</v>
      </c>
      <c r="V25" s="1452"/>
      <c r="W25" s="1452"/>
    </row>
    <row r="26" spans="1:23" s="107" customFormat="1" ht="21" customHeight="1" x14ac:dyDescent="0.25">
      <c r="A26" s="72"/>
      <c r="B26" s="560">
        <v>22</v>
      </c>
      <c r="C26" s="491" t="s">
        <v>201</v>
      </c>
      <c r="D26" s="1590"/>
      <c r="E26" s="1591"/>
      <c r="F26" s="1590">
        <v>3.5999999999999992</v>
      </c>
      <c r="G26" s="1591"/>
      <c r="H26" s="1592">
        <f t="shared" si="0"/>
        <v>3.5999999999999992</v>
      </c>
      <c r="I26" s="1587">
        <f t="shared" si="1"/>
        <v>0</v>
      </c>
      <c r="J26" s="1593">
        <f t="shared" si="2"/>
        <v>3.5999999999999992</v>
      </c>
      <c r="K26" s="72"/>
      <c r="L26" s="1589"/>
      <c r="M26" s="1452"/>
      <c r="N26" s="1452" t="s">
        <v>195</v>
      </c>
      <c r="O26" s="1452"/>
      <c r="P26" s="1452"/>
      <c r="Q26" s="1452"/>
      <c r="R26" s="1452"/>
      <c r="S26" s="1452">
        <v>2.3920000000000008</v>
      </c>
      <c r="T26" s="1452">
        <v>2.3920000000000008</v>
      </c>
      <c r="U26" s="1452">
        <v>2.3920000000000008</v>
      </c>
      <c r="V26" s="1452"/>
      <c r="W26" s="1452"/>
    </row>
    <row r="27" spans="1:23" s="107" customFormat="1" ht="21" customHeight="1" x14ac:dyDescent="0.25">
      <c r="A27" s="72"/>
      <c r="B27" s="553">
        <v>23</v>
      </c>
      <c r="C27" s="491" t="s">
        <v>203</v>
      </c>
      <c r="D27" s="1590"/>
      <c r="E27" s="1591"/>
      <c r="F27" s="1590">
        <v>5.3</v>
      </c>
      <c r="G27" s="1591">
        <v>4.96</v>
      </c>
      <c r="H27" s="1592">
        <f t="shared" si="0"/>
        <v>5.3</v>
      </c>
      <c r="I27" s="1587">
        <f t="shared" si="1"/>
        <v>4.96</v>
      </c>
      <c r="J27" s="1593">
        <f t="shared" si="2"/>
        <v>10.26</v>
      </c>
      <c r="K27" s="72"/>
      <c r="L27" s="1589"/>
      <c r="M27" s="1452"/>
      <c r="N27" s="1452" t="s">
        <v>197</v>
      </c>
      <c r="O27" s="1452"/>
      <c r="P27" s="1452">
        <v>1.45</v>
      </c>
      <c r="Q27" s="1452">
        <v>1.45</v>
      </c>
      <c r="R27" s="1452"/>
      <c r="S27" s="1452"/>
      <c r="T27" s="1452"/>
      <c r="U27" s="1452">
        <v>1.45</v>
      </c>
      <c r="V27" s="1452"/>
      <c r="W27" s="1452"/>
    </row>
    <row r="28" spans="1:23" s="107" customFormat="1" ht="21" customHeight="1" x14ac:dyDescent="0.25">
      <c r="A28" s="72"/>
      <c r="B28" s="560">
        <v>24</v>
      </c>
      <c r="C28" s="491" t="s">
        <v>205</v>
      </c>
      <c r="D28" s="1590"/>
      <c r="E28" s="1591"/>
      <c r="F28" s="1590"/>
      <c r="G28" s="1591">
        <v>7.6950000000000012</v>
      </c>
      <c r="H28" s="1592">
        <f t="shared" si="0"/>
        <v>0</v>
      </c>
      <c r="I28" s="1587">
        <f t="shared" si="1"/>
        <v>7.6950000000000012</v>
      </c>
      <c r="J28" s="1593">
        <f t="shared" si="2"/>
        <v>7.6950000000000012</v>
      </c>
      <c r="K28" s="72"/>
      <c r="L28" s="1589"/>
      <c r="M28" s="1452"/>
      <c r="N28" s="1452" t="s">
        <v>199</v>
      </c>
      <c r="O28" s="1452"/>
      <c r="P28" s="1452"/>
      <c r="Q28" s="1452"/>
      <c r="R28" s="1452">
        <v>1.6499999999999997</v>
      </c>
      <c r="S28" s="1452">
        <v>6.884999999999998</v>
      </c>
      <c r="T28" s="1452">
        <v>8.5349999999999984</v>
      </c>
      <c r="U28" s="1452">
        <v>8.5349999999999984</v>
      </c>
      <c r="V28" s="1452"/>
      <c r="W28" s="1452"/>
    </row>
    <row r="29" spans="1:23" s="107" customFormat="1" ht="21" customHeight="1" x14ac:dyDescent="0.25">
      <c r="A29" s="72"/>
      <c r="B29" s="553">
        <v>25</v>
      </c>
      <c r="C29" s="491" t="s">
        <v>207</v>
      </c>
      <c r="D29" s="1590"/>
      <c r="E29" s="1591"/>
      <c r="F29" s="1590">
        <v>10.459999999999997</v>
      </c>
      <c r="G29" s="1591">
        <v>11.010000000000002</v>
      </c>
      <c r="H29" s="1592">
        <f t="shared" si="0"/>
        <v>10.459999999999997</v>
      </c>
      <c r="I29" s="1587">
        <f t="shared" si="1"/>
        <v>11.010000000000002</v>
      </c>
      <c r="J29" s="1593">
        <f t="shared" si="2"/>
        <v>21.47</v>
      </c>
      <c r="K29" s="72"/>
      <c r="L29" s="1589"/>
      <c r="M29" s="1452"/>
      <c r="N29" s="1452" t="s">
        <v>201</v>
      </c>
      <c r="O29" s="1452"/>
      <c r="P29" s="1452"/>
      <c r="Q29" s="1452"/>
      <c r="R29" s="1452">
        <v>3.5999999999999992</v>
      </c>
      <c r="S29" s="1452"/>
      <c r="T29" s="1452">
        <v>3.5999999999999992</v>
      </c>
      <c r="U29" s="1452">
        <v>3.5999999999999992</v>
      </c>
      <c r="V29" s="1452"/>
      <c r="W29" s="1452"/>
    </row>
    <row r="30" spans="1:23" s="107" customFormat="1" ht="21" customHeight="1" x14ac:dyDescent="0.25">
      <c r="A30" s="72"/>
      <c r="B30" s="560">
        <v>26</v>
      </c>
      <c r="C30" s="491" t="s">
        <v>209</v>
      </c>
      <c r="D30" s="1590"/>
      <c r="E30" s="1591">
        <v>16</v>
      </c>
      <c r="F30" s="1590"/>
      <c r="G30" s="1591"/>
      <c r="H30" s="1592">
        <f t="shared" si="0"/>
        <v>0</v>
      </c>
      <c r="I30" s="1587">
        <f t="shared" si="1"/>
        <v>16</v>
      </c>
      <c r="J30" s="1593">
        <f t="shared" si="2"/>
        <v>16</v>
      </c>
      <c r="K30" s="72"/>
      <c r="L30" s="1589"/>
      <c r="M30" s="1452"/>
      <c r="N30" s="1452" t="s">
        <v>203</v>
      </c>
      <c r="O30" s="1452"/>
      <c r="P30" s="1452"/>
      <c r="Q30" s="1452"/>
      <c r="R30" s="1452">
        <v>5.3</v>
      </c>
      <c r="S30" s="1452">
        <v>4.96</v>
      </c>
      <c r="T30" s="1452">
        <v>10.26</v>
      </c>
      <c r="U30" s="1452">
        <v>10.26</v>
      </c>
      <c r="V30" s="1452"/>
      <c r="W30" s="1452"/>
    </row>
    <row r="31" spans="1:23" s="107" customFormat="1" ht="21" customHeight="1" x14ac:dyDescent="0.25">
      <c r="A31" s="72"/>
      <c r="B31" s="553">
        <v>27</v>
      </c>
      <c r="C31" s="491" t="s">
        <v>211</v>
      </c>
      <c r="D31" s="1590"/>
      <c r="E31" s="1591"/>
      <c r="F31" s="1590"/>
      <c r="G31" s="1591">
        <v>19.040000000000003</v>
      </c>
      <c r="H31" s="1592">
        <f t="shared" si="0"/>
        <v>0</v>
      </c>
      <c r="I31" s="1587">
        <f t="shared" si="1"/>
        <v>19.040000000000003</v>
      </c>
      <c r="J31" s="1593">
        <f t="shared" si="2"/>
        <v>19.040000000000003</v>
      </c>
      <c r="K31" s="72"/>
      <c r="L31" s="1589"/>
      <c r="M31" s="1452"/>
      <c r="N31" s="1452" t="s">
        <v>205</v>
      </c>
      <c r="O31" s="1452"/>
      <c r="P31" s="1452"/>
      <c r="Q31" s="1452"/>
      <c r="R31" s="1452"/>
      <c r="S31" s="1452">
        <v>7.6950000000000012</v>
      </c>
      <c r="T31" s="1452">
        <v>7.6950000000000012</v>
      </c>
      <c r="U31" s="1452">
        <v>7.6950000000000012</v>
      </c>
      <c r="V31" s="1452"/>
      <c r="W31" s="1452"/>
    </row>
    <row r="32" spans="1:23" s="107" customFormat="1" ht="21" customHeight="1" x14ac:dyDescent="0.25">
      <c r="A32" s="72"/>
      <c r="B32" s="560">
        <v>28</v>
      </c>
      <c r="C32" s="491" t="s">
        <v>213</v>
      </c>
      <c r="D32" s="1590"/>
      <c r="E32" s="1591"/>
      <c r="F32" s="1590"/>
      <c r="G32" s="1591">
        <v>2.7469999999999999</v>
      </c>
      <c r="H32" s="1592">
        <f t="shared" si="0"/>
        <v>0</v>
      </c>
      <c r="I32" s="1587">
        <f t="shared" si="1"/>
        <v>2.7469999999999999</v>
      </c>
      <c r="J32" s="1593">
        <f t="shared" si="2"/>
        <v>2.7469999999999999</v>
      </c>
      <c r="K32" s="72"/>
      <c r="L32" s="1589"/>
      <c r="M32" s="1452"/>
      <c r="N32" s="1452" t="s">
        <v>207</v>
      </c>
      <c r="O32" s="1452"/>
      <c r="P32" s="1452"/>
      <c r="Q32" s="1452"/>
      <c r="R32" s="1452">
        <v>10.459999999999997</v>
      </c>
      <c r="S32" s="1452">
        <v>11.010000000000002</v>
      </c>
      <c r="T32" s="1452">
        <v>21.47</v>
      </c>
      <c r="U32" s="1452">
        <v>21.47</v>
      </c>
      <c r="V32" s="1452"/>
      <c r="W32" s="1452"/>
    </row>
    <row r="33" spans="1:23" s="107" customFormat="1" ht="21" customHeight="1" x14ac:dyDescent="0.25">
      <c r="A33" s="72"/>
      <c r="B33" s="553">
        <v>29</v>
      </c>
      <c r="C33" s="491" t="s">
        <v>215</v>
      </c>
      <c r="D33" s="1590"/>
      <c r="E33" s="1591"/>
      <c r="F33" s="1590">
        <v>21.480000000000004</v>
      </c>
      <c r="G33" s="1591">
        <v>4.0999999999999996</v>
      </c>
      <c r="H33" s="1592">
        <f t="shared" si="0"/>
        <v>21.480000000000004</v>
      </c>
      <c r="I33" s="1587">
        <f t="shared" si="1"/>
        <v>4.0999999999999996</v>
      </c>
      <c r="J33" s="1593">
        <f t="shared" si="2"/>
        <v>25.580000000000005</v>
      </c>
      <c r="K33" s="72"/>
      <c r="L33" s="1589"/>
      <c r="M33" s="1452"/>
      <c r="N33" s="1452" t="s">
        <v>209</v>
      </c>
      <c r="O33" s="1452"/>
      <c r="P33" s="1452">
        <v>16</v>
      </c>
      <c r="Q33" s="1452">
        <v>16</v>
      </c>
      <c r="R33" s="1452"/>
      <c r="S33" s="1452"/>
      <c r="T33" s="1452"/>
      <c r="U33" s="1452">
        <v>16</v>
      </c>
      <c r="V33" s="1452"/>
      <c r="W33" s="1452"/>
    </row>
    <row r="34" spans="1:23" s="107" customFormat="1" ht="21" customHeight="1" x14ac:dyDescent="0.25">
      <c r="A34" s="72"/>
      <c r="B34" s="560">
        <v>30</v>
      </c>
      <c r="C34" s="491" t="s">
        <v>217</v>
      </c>
      <c r="D34" s="1590"/>
      <c r="E34" s="1591"/>
      <c r="F34" s="1590"/>
      <c r="G34" s="1591">
        <v>0.32</v>
      </c>
      <c r="H34" s="1592">
        <f t="shared" si="0"/>
        <v>0</v>
      </c>
      <c r="I34" s="1587">
        <f t="shared" si="1"/>
        <v>0.32</v>
      </c>
      <c r="J34" s="1593">
        <f t="shared" si="2"/>
        <v>0.32</v>
      </c>
      <c r="K34" s="72"/>
      <c r="L34" s="1589"/>
      <c r="M34" s="1452"/>
      <c r="N34" s="1452" t="s">
        <v>211</v>
      </c>
      <c r="O34" s="1452"/>
      <c r="P34" s="1452"/>
      <c r="Q34" s="1452"/>
      <c r="R34" s="1452"/>
      <c r="S34" s="1452">
        <v>19.040000000000003</v>
      </c>
      <c r="T34" s="1452">
        <v>19.040000000000003</v>
      </c>
      <c r="U34" s="1452">
        <v>19.040000000000003</v>
      </c>
      <c r="V34" s="1452"/>
      <c r="W34" s="1452"/>
    </row>
    <row r="35" spans="1:23" s="107" customFormat="1" ht="21" customHeight="1" x14ac:dyDescent="0.25">
      <c r="A35" s="72"/>
      <c r="B35" s="553">
        <v>31</v>
      </c>
      <c r="C35" s="491" t="s">
        <v>219</v>
      </c>
      <c r="D35" s="1590"/>
      <c r="E35" s="1591"/>
      <c r="F35" s="1590">
        <v>11.500000000000002</v>
      </c>
      <c r="G35" s="1591">
        <v>2</v>
      </c>
      <c r="H35" s="1592">
        <f t="shared" si="0"/>
        <v>11.500000000000002</v>
      </c>
      <c r="I35" s="1587">
        <f t="shared" si="1"/>
        <v>2</v>
      </c>
      <c r="J35" s="1593">
        <f t="shared" si="2"/>
        <v>13.500000000000002</v>
      </c>
      <c r="K35" s="72"/>
      <c r="L35" s="1589"/>
      <c r="M35" s="1452"/>
      <c r="N35" s="1452" t="s">
        <v>213</v>
      </c>
      <c r="O35" s="1452"/>
      <c r="P35" s="1452"/>
      <c r="Q35" s="1452"/>
      <c r="R35" s="1452"/>
      <c r="S35" s="1452">
        <v>2.7469999999999999</v>
      </c>
      <c r="T35" s="1452">
        <v>2.7469999999999999</v>
      </c>
      <c r="U35" s="1452">
        <v>2.7469999999999999</v>
      </c>
      <c r="V35" s="1452"/>
      <c r="W35" s="1452"/>
    </row>
    <row r="36" spans="1:23" s="107" customFormat="1" ht="21" customHeight="1" x14ac:dyDescent="0.25">
      <c r="A36" s="72"/>
      <c r="B36" s="560">
        <v>32</v>
      </c>
      <c r="C36" s="491" t="s">
        <v>221</v>
      </c>
      <c r="D36" s="1590"/>
      <c r="E36" s="1591"/>
      <c r="F36" s="1590">
        <v>0</v>
      </c>
      <c r="G36" s="1591">
        <v>0</v>
      </c>
      <c r="H36" s="1592">
        <f t="shared" si="0"/>
        <v>0</v>
      </c>
      <c r="I36" s="1587">
        <f t="shared" si="1"/>
        <v>0</v>
      </c>
      <c r="J36" s="1593">
        <f t="shared" si="2"/>
        <v>0</v>
      </c>
      <c r="K36" s="72"/>
      <c r="L36" s="1589"/>
      <c r="M36" s="1452"/>
      <c r="N36" s="1452" t="s">
        <v>215</v>
      </c>
      <c r="O36" s="1452"/>
      <c r="P36" s="1452"/>
      <c r="Q36" s="1452"/>
      <c r="R36" s="1452">
        <v>21.480000000000004</v>
      </c>
      <c r="S36" s="1452">
        <v>4.0999999999999996</v>
      </c>
      <c r="T36" s="1452">
        <v>25.580000000000005</v>
      </c>
      <c r="U36" s="1452">
        <v>25.580000000000005</v>
      </c>
      <c r="V36" s="1452"/>
      <c r="W36" s="1452"/>
    </row>
    <row r="37" spans="1:23" s="107" customFormat="1" ht="21" customHeight="1" x14ac:dyDescent="0.25">
      <c r="A37" s="72"/>
      <c r="B37" s="553">
        <v>33</v>
      </c>
      <c r="C37" s="491" t="s">
        <v>223</v>
      </c>
      <c r="D37" s="1590"/>
      <c r="E37" s="1591"/>
      <c r="F37" s="1590">
        <v>0.78200000000000014</v>
      </c>
      <c r="G37" s="1591"/>
      <c r="H37" s="1592">
        <f t="shared" si="0"/>
        <v>0.78200000000000014</v>
      </c>
      <c r="I37" s="1587">
        <f t="shared" si="1"/>
        <v>0</v>
      </c>
      <c r="J37" s="1593">
        <f t="shared" si="2"/>
        <v>0.78200000000000014</v>
      </c>
      <c r="K37" s="72"/>
      <c r="L37" s="1589"/>
      <c r="M37" s="1452"/>
      <c r="N37" s="1452" t="s">
        <v>217</v>
      </c>
      <c r="O37" s="1452"/>
      <c r="P37" s="1452"/>
      <c r="Q37" s="1452"/>
      <c r="R37" s="1452"/>
      <c r="S37" s="1452">
        <v>0.32</v>
      </c>
      <c r="T37" s="1452">
        <v>0.32</v>
      </c>
      <c r="U37" s="1452">
        <v>0.32</v>
      </c>
      <c r="V37" s="1452"/>
      <c r="W37" s="1452"/>
    </row>
    <row r="38" spans="1:23" s="107" customFormat="1" ht="21" customHeight="1" x14ac:dyDescent="0.25">
      <c r="A38" s="72"/>
      <c r="B38" s="560">
        <v>34</v>
      </c>
      <c r="C38" s="491" t="s">
        <v>225</v>
      </c>
      <c r="D38" s="1590"/>
      <c r="E38" s="1591">
        <v>4.5</v>
      </c>
      <c r="F38" s="1590"/>
      <c r="G38" s="1591"/>
      <c r="H38" s="1592">
        <f t="shared" si="0"/>
        <v>0</v>
      </c>
      <c r="I38" s="1587">
        <f t="shared" si="1"/>
        <v>4.5</v>
      </c>
      <c r="J38" s="1593">
        <f t="shared" si="2"/>
        <v>4.5</v>
      </c>
      <c r="K38" s="72"/>
      <c r="L38" s="1589"/>
      <c r="M38" s="1452"/>
      <c r="N38" s="1452" t="s">
        <v>219</v>
      </c>
      <c r="O38" s="1452"/>
      <c r="P38" s="1452"/>
      <c r="Q38" s="1452"/>
      <c r="R38" s="1452">
        <v>11.500000000000002</v>
      </c>
      <c r="S38" s="1452">
        <v>2</v>
      </c>
      <c r="T38" s="1452">
        <v>13.500000000000002</v>
      </c>
      <c r="U38" s="1452">
        <v>13.500000000000002</v>
      </c>
      <c r="V38" s="1452"/>
      <c r="W38" s="1452"/>
    </row>
    <row r="39" spans="1:23" s="107" customFormat="1" ht="21" customHeight="1" x14ac:dyDescent="0.25">
      <c r="A39" s="72"/>
      <c r="B39" s="553">
        <v>35</v>
      </c>
      <c r="C39" s="491" t="s">
        <v>2116</v>
      </c>
      <c r="D39" s="1590"/>
      <c r="E39" s="1591"/>
      <c r="F39" s="1590"/>
      <c r="G39" s="1591">
        <v>0.19999999999999998</v>
      </c>
      <c r="H39" s="1592">
        <f t="shared" si="0"/>
        <v>0</v>
      </c>
      <c r="I39" s="1587">
        <f t="shared" si="1"/>
        <v>0.19999999999999998</v>
      </c>
      <c r="J39" s="1593">
        <f t="shared" si="2"/>
        <v>0.19999999999999998</v>
      </c>
      <c r="K39" s="72"/>
      <c r="L39" s="1589"/>
      <c r="M39" s="1452"/>
      <c r="N39" s="1452" t="s">
        <v>221</v>
      </c>
      <c r="O39" s="1452"/>
      <c r="P39" s="1452"/>
      <c r="Q39" s="1452"/>
      <c r="R39" s="1452">
        <v>0</v>
      </c>
      <c r="S39" s="1452">
        <v>0</v>
      </c>
      <c r="T39" s="1452">
        <v>0</v>
      </c>
      <c r="U39" s="1452">
        <v>0</v>
      </c>
      <c r="V39" s="1452"/>
      <c r="W39" s="1452"/>
    </row>
    <row r="40" spans="1:23" s="107" customFormat="1" ht="21" customHeight="1" x14ac:dyDescent="0.25">
      <c r="A40" s="72"/>
      <c r="B40" s="560">
        <v>36</v>
      </c>
      <c r="C40" s="491" t="s">
        <v>227</v>
      </c>
      <c r="D40" s="1590">
        <v>11.979999999999999</v>
      </c>
      <c r="E40" s="1591">
        <v>5.15</v>
      </c>
      <c r="F40" s="1590"/>
      <c r="G40" s="1591"/>
      <c r="H40" s="1592">
        <f t="shared" si="0"/>
        <v>11.979999999999999</v>
      </c>
      <c r="I40" s="1587">
        <f t="shared" si="1"/>
        <v>5.15</v>
      </c>
      <c r="J40" s="1593">
        <f t="shared" si="2"/>
        <v>17.13</v>
      </c>
      <c r="K40" s="72"/>
      <c r="L40" s="1589"/>
      <c r="M40" s="1452"/>
      <c r="N40" s="1452" t="s">
        <v>223</v>
      </c>
      <c r="O40" s="1452"/>
      <c r="P40" s="1452"/>
      <c r="Q40" s="1452"/>
      <c r="R40" s="1452">
        <v>0.78200000000000014</v>
      </c>
      <c r="S40" s="1452"/>
      <c r="T40" s="1452">
        <v>0.78200000000000014</v>
      </c>
      <c r="U40" s="1452">
        <v>0.78200000000000014</v>
      </c>
      <c r="V40" s="1452"/>
      <c r="W40" s="1452"/>
    </row>
    <row r="41" spans="1:23" s="107" customFormat="1" ht="21" customHeight="1" x14ac:dyDescent="0.25">
      <c r="A41" s="72"/>
      <c r="B41" s="553">
        <v>37</v>
      </c>
      <c r="C41" s="491" t="s">
        <v>229</v>
      </c>
      <c r="D41" s="1590"/>
      <c r="E41" s="1591">
        <v>1.25</v>
      </c>
      <c r="F41" s="1590"/>
      <c r="G41" s="1591"/>
      <c r="H41" s="1592">
        <f t="shared" si="0"/>
        <v>0</v>
      </c>
      <c r="I41" s="1587">
        <f t="shared" si="1"/>
        <v>1.25</v>
      </c>
      <c r="J41" s="1593">
        <f t="shared" si="2"/>
        <v>1.25</v>
      </c>
      <c r="K41" s="72"/>
      <c r="L41" s="1589"/>
      <c r="M41" s="1452"/>
      <c r="N41" s="1452" t="s">
        <v>225</v>
      </c>
      <c r="O41" s="1452"/>
      <c r="P41" s="1452">
        <v>4.5</v>
      </c>
      <c r="Q41" s="1452">
        <v>4.5</v>
      </c>
      <c r="R41" s="1452"/>
      <c r="S41" s="1452"/>
      <c r="T41" s="1452"/>
      <c r="U41" s="1452">
        <v>4.5</v>
      </c>
      <c r="V41" s="1452"/>
      <c r="W41" s="1452"/>
    </row>
    <row r="42" spans="1:23" s="107" customFormat="1" ht="21" customHeight="1" x14ac:dyDescent="0.25">
      <c r="A42" s="72"/>
      <c r="B42" s="560">
        <v>38</v>
      </c>
      <c r="C42" s="491" t="s">
        <v>231</v>
      </c>
      <c r="D42" s="1590"/>
      <c r="E42" s="1591"/>
      <c r="F42" s="1590"/>
      <c r="G42" s="1591">
        <v>1.9182999999999999</v>
      </c>
      <c r="H42" s="1592">
        <f t="shared" si="0"/>
        <v>0</v>
      </c>
      <c r="I42" s="1587">
        <f t="shared" si="1"/>
        <v>1.9182999999999999</v>
      </c>
      <c r="J42" s="1593">
        <f t="shared" si="2"/>
        <v>1.9182999999999999</v>
      </c>
      <c r="K42" s="72"/>
      <c r="L42" s="1589"/>
      <c r="M42" s="1452"/>
      <c r="N42" s="1452" t="s">
        <v>2116</v>
      </c>
      <c r="O42" s="1452"/>
      <c r="P42" s="1452"/>
      <c r="Q42" s="1452"/>
      <c r="R42" s="1452"/>
      <c r="S42" s="1452">
        <v>0.19999999999999998</v>
      </c>
      <c r="T42" s="1452">
        <v>0.19999999999999998</v>
      </c>
      <c r="U42" s="1452">
        <v>0.19999999999999998</v>
      </c>
      <c r="V42" s="1452"/>
      <c r="W42" s="1452"/>
    </row>
    <row r="43" spans="1:23" s="107" customFormat="1" ht="21" customHeight="1" x14ac:dyDescent="0.25">
      <c r="A43" s="72"/>
      <c r="B43" s="553">
        <v>39</v>
      </c>
      <c r="C43" s="491" t="s">
        <v>2111</v>
      </c>
      <c r="D43" s="1590"/>
      <c r="E43" s="1591"/>
      <c r="F43" s="1590"/>
      <c r="G43" s="1591">
        <v>6.3000000000000025</v>
      </c>
      <c r="H43" s="1592">
        <f t="shared" si="0"/>
        <v>0</v>
      </c>
      <c r="I43" s="1587">
        <f t="shared" si="1"/>
        <v>6.3000000000000025</v>
      </c>
      <c r="J43" s="1593">
        <f t="shared" si="2"/>
        <v>6.3000000000000025</v>
      </c>
      <c r="K43" s="72"/>
      <c r="L43" s="1589"/>
      <c r="M43" s="1452"/>
      <c r="N43" s="1452" t="s">
        <v>227</v>
      </c>
      <c r="O43" s="1452">
        <v>11.979999999999999</v>
      </c>
      <c r="P43" s="1452">
        <v>5.15</v>
      </c>
      <c r="Q43" s="1452">
        <v>17.13</v>
      </c>
      <c r="R43" s="1452"/>
      <c r="S43" s="1452"/>
      <c r="T43" s="1452"/>
      <c r="U43" s="1452">
        <v>17.13</v>
      </c>
      <c r="V43" s="1452"/>
      <c r="W43" s="1452"/>
    </row>
    <row r="44" spans="1:23" s="107" customFormat="1" ht="21" customHeight="1" x14ac:dyDescent="0.25">
      <c r="A44" s="72"/>
      <c r="B44" s="560">
        <v>40</v>
      </c>
      <c r="C44" s="491" t="s">
        <v>2086</v>
      </c>
      <c r="D44" s="1590"/>
      <c r="E44" s="1591"/>
      <c r="F44" s="1590"/>
      <c r="G44" s="1591">
        <v>0.67999999999999983</v>
      </c>
      <c r="H44" s="1592">
        <f t="shared" si="0"/>
        <v>0</v>
      </c>
      <c r="I44" s="1587">
        <f t="shared" si="1"/>
        <v>0.67999999999999983</v>
      </c>
      <c r="J44" s="1593">
        <f t="shared" si="2"/>
        <v>0.67999999999999983</v>
      </c>
      <c r="K44" s="72"/>
      <c r="L44" s="1589"/>
      <c r="M44" s="1452"/>
      <c r="N44" s="1452" t="s">
        <v>229</v>
      </c>
      <c r="O44" s="1452"/>
      <c r="P44" s="1452">
        <v>1.25</v>
      </c>
      <c r="Q44" s="1452">
        <v>1.25</v>
      </c>
      <c r="R44" s="1452"/>
      <c r="S44" s="1452"/>
      <c r="T44" s="1452"/>
      <c r="U44" s="1452">
        <v>1.25</v>
      </c>
      <c r="V44" s="1452"/>
      <c r="W44" s="1452"/>
    </row>
    <row r="45" spans="1:23" s="107" customFormat="1" ht="21" customHeight="1" x14ac:dyDescent="0.25">
      <c r="A45" s="72"/>
      <c r="B45" s="553">
        <v>41</v>
      </c>
      <c r="C45" s="491" t="s">
        <v>234</v>
      </c>
      <c r="D45" s="1590"/>
      <c r="E45" s="1591"/>
      <c r="F45" s="1590">
        <v>1.25</v>
      </c>
      <c r="G45" s="1591">
        <v>7.4699999999999989</v>
      </c>
      <c r="H45" s="1592">
        <f t="shared" si="0"/>
        <v>1.25</v>
      </c>
      <c r="I45" s="1587">
        <f t="shared" si="1"/>
        <v>7.4699999999999989</v>
      </c>
      <c r="J45" s="1593">
        <f t="shared" si="2"/>
        <v>8.7199999999999989</v>
      </c>
      <c r="K45" s="72"/>
      <c r="L45" s="1589"/>
      <c r="M45" s="1452"/>
      <c r="N45" s="1452" t="s">
        <v>231</v>
      </c>
      <c r="O45" s="1452"/>
      <c r="P45" s="1452"/>
      <c r="Q45" s="1452"/>
      <c r="R45" s="1452"/>
      <c r="S45" s="1452">
        <v>1.9182999999999999</v>
      </c>
      <c r="T45" s="1452">
        <v>1.9182999999999999</v>
      </c>
      <c r="U45" s="1452">
        <v>1.9182999999999999</v>
      </c>
      <c r="V45" s="1452"/>
      <c r="W45" s="1452"/>
    </row>
    <row r="46" spans="1:23" s="107" customFormat="1" ht="21" customHeight="1" x14ac:dyDescent="0.25">
      <c r="A46" s="72"/>
      <c r="B46" s="560">
        <v>42</v>
      </c>
      <c r="C46" s="491" t="s">
        <v>1802</v>
      </c>
      <c r="D46" s="1590"/>
      <c r="E46" s="1591"/>
      <c r="F46" s="1590"/>
      <c r="G46" s="1591">
        <v>0.33000000000000007</v>
      </c>
      <c r="H46" s="1592">
        <f t="shared" si="0"/>
        <v>0</v>
      </c>
      <c r="I46" s="1587">
        <f t="shared" si="1"/>
        <v>0.33000000000000007</v>
      </c>
      <c r="J46" s="1593">
        <f t="shared" si="2"/>
        <v>0.33000000000000007</v>
      </c>
      <c r="K46" s="72"/>
      <c r="L46" s="1589"/>
      <c r="M46" s="1452"/>
      <c r="N46" s="1452" t="s">
        <v>2111</v>
      </c>
      <c r="O46" s="1452"/>
      <c r="P46" s="1452"/>
      <c r="Q46" s="1452"/>
      <c r="R46" s="1452"/>
      <c r="S46" s="1452">
        <v>6.3000000000000025</v>
      </c>
      <c r="T46" s="1452">
        <v>6.3000000000000025</v>
      </c>
      <c r="U46" s="1452">
        <v>6.3000000000000025</v>
      </c>
      <c r="V46" s="1452"/>
      <c r="W46" s="1452"/>
    </row>
    <row r="47" spans="1:23" s="107" customFormat="1" ht="21" customHeight="1" x14ac:dyDescent="0.25">
      <c r="A47" s="72"/>
      <c r="B47" s="553">
        <v>43</v>
      </c>
      <c r="C47" s="491" t="s">
        <v>2130</v>
      </c>
      <c r="D47" s="1590"/>
      <c r="E47" s="1591"/>
      <c r="F47" s="1590"/>
      <c r="G47" s="1591">
        <v>1.8300000000000003</v>
      </c>
      <c r="H47" s="1592">
        <f t="shared" si="0"/>
        <v>0</v>
      </c>
      <c r="I47" s="1587">
        <f t="shared" si="1"/>
        <v>1.8300000000000003</v>
      </c>
      <c r="J47" s="1593">
        <f t="shared" si="2"/>
        <v>1.8300000000000003</v>
      </c>
      <c r="K47" s="72"/>
      <c r="L47" s="1589"/>
      <c r="M47" s="1452"/>
      <c r="N47" s="1452" t="s">
        <v>2086</v>
      </c>
      <c r="O47" s="1452"/>
      <c r="P47" s="1452"/>
      <c r="Q47" s="1452"/>
      <c r="R47" s="1452"/>
      <c r="S47" s="1452">
        <v>0.67999999999999983</v>
      </c>
      <c r="T47" s="1452">
        <v>0.67999999999999983</v>
      </c>
      <c r="U47" s="1452">
        <v>0.67999999999999983</v>
      </c>
      <c r="V47" s="1452"/>
      <c r="W47" s="1452"/>
    </row>
    <row r="48" spans="1:23" s="107" customFormat="1" ht="21" customHeight="1" x14ac:dyDescent="0.25">
      <c r="A48" s="72"/>
      <c r="B48" s="560">
        <v>44</v>
      </c>
      <c r="C48" s="491" t="s">
        <v>236</v>
      </c>
      <c r="D48" s="1590"/>
      <c r="E48" s="1591"/>
      <c r="F48" s="1590">
        <v>0.70000000000000007</v>
      </c>
      <c r="G48" s="1591"/>
      <c r="H48" s="1592">
        <f t="shared" si="0"/>
        <v>0.70000000000000007</v>
      </c>
      <c r="I48" s="1587">
        <f t="shared" si="1"/>
        <v>0</v>
      </c>
      <c r="J48" s="1593">
        <f t="shared" si="2"/>
        <v>0.70000000000000007</v>
      </c>
      <c r="K48" s="72"/>
      <c r="L48" s="1589"/>
      <c r="M48" s="1452"/>
      <c r="N48" s="1452" t="s">
        <v>234</v>
      </c>
      <c r="O48" s="1452"/>
      <c r="P48" s="1452"/>
      <c r="Q48" s="1452"/>
      <c r="R48" s="1452">
        <v>1.25</v>
      </c>
      <c r="S48" s="1452">
        <v>7.4699999999999989</v>
      </c>
      <c r="T48" s="1452">
        <v>8.7199999999999989</v>
      </c>
      <c r="U48" s="1452">
        <v>8.7199999999999989</v>
      </c>
      <c r="V48" s="1452"/>
      <c r="W48" s="1452"/>
    </row>
    <row r="49" spans="1:23" s="107" customFormat="1" ht="21" customHeight="1" x14ac:dyDescent="0.25">
      <c r="A49" s="72"/>
      <c r="B49" s="553">
        <v>45</v>
      </c>
      <c r="C49" s="491" t="s">
        <v>238</v>
      </c>
      <c r="D49" s="1590"/>
      <c r="E49" s="1591">
        <v>13.011000000000003</v>
      </c>
      <c r="F49" s="1590"/>
      <c r="G49" s="1591"/>
      <c r="H49" s="1592">
        <f t="shared" si="0"/>
        <v>0</v>
      </c>
      <c r="I49" s="1587">
        <f t="shared" si="1"/>
        <v>13.011000000000003</v>
      </c>
      <c r="J49" s="1593">
        <f t="shared" si="2"/>
        <v>13.011000000000003</v>
      </c>
      <c r="K49" s="72"/>
      <c r="L49" s="1589"/>
      <c r="M49" s="1452"/>
      <c r="N49" s="1452" t="s">
        <v>1802</v>
      </c>
      <c r="O49" s="1452"/>
      <c r="P49" s="1452"/>
      <c r="Q49" s="1452"/>
      <c r="R49" s="1452"/>
      <c r="S49" s="1452">
        <v>0.33000000000000007</v>
      </c>
      <c r="T49" s="1452">
        <v>0.33000000000000007</v>
      </c>
      <c r="U49" s="1452">
        <v>0.33000000000000007</v>
      </c>
      <c r="V49" s="1452"/>
      <c r="W49" s="1452"/>
    </row>
    <row r="50" spans="1:23" s="107" customFormat="1" ht="21" customHeight="1" x14ac:dyDescent="0.25">
      <c r="A50" s="72"/>
      <c r="B50" s="560">
        <v>46</v>
      </c>
      <c r="C50" s="491" t="s">
        <v>1688</v>
      </c>
      <c r="D50" s="1590"/>
      <c r="E50" s="1591"/>
      <c r="F50" s="1590"/>
      <c r="G50" s="1591">
        <v>0.7400000000000001</v>
      </c>
      <c r="H50" s="1592">
        <f t="shared" si="0"/>
        <v>0</v>
      </c>
      <c r="I50" s="1587">
        <f t="shared" si="1"/>
        <v>0.7400000000000001</v>
      </c>
      <c r="J50" s="1593">
        <f t="shared" si="2"/>
        <v>0.7400000000000001</v>
      </c>
      <c r="K50" s="72"/>
      <c r="L50" s="1589"/>
      <c r="M50" s="1452"/>
      <c r="N50" s="1452" t="s">
        <v>2130</v>
      </c>
      <c r="O50" s="1452"/>
      <c r="P50" s="1452"/>
      <c r="Q50" s="1452"/>
      <c r="R50" s="1452"/>
      <c r="S50" s="1452">
        <v>1.8300000000000003</v>
      </c>
      <c r="T50" s="1452">
        <v>1.8300000000000003</v>
      </c>
      <c r="U50" s="1452">
        <v>1.8300000000000003</v>
      </c>
      <c r="V50" s="1452"/>
      <c r="W50" s="1452"/>
    </row>
    <row r="51" spans="1:23" s="107" customFormat="1" ht="21" customHeight="1" x14ac:dyDescent="0.25">
      <c r="A51" s="72"/>
      <c r="B51" s="553">
        <v>47</v>
      </c>
      <c r="C51" s="491" t="s">
        <v>1813</v>
      </c>
      <c r="D51" s="1590"/>
      <c r="E51" s="1591"/>
      <c r="F51" s="1590"/>
      <c r="G51" s="1591">
        <v>0.42499999999999988</v>
      </c>
      <c r="H51" s="1592">
        <f t="shared" si="0"/>
        <v>0</v>
      </c>
      <c r="I51" s="1587">
        <f t="shared" si="1"/>
        <v>0.42499999999999988</v>
      </c>
      <c r="J51" s="1593">
        <f t="shared" si="2"/>
        <v>0.42499999999999988</v>
      </c>
      <c r="K51" s="72"/>
      <c r="L51" s="1589"/>
      <c r="M51" s="1452"/>
      <c r="N51" s="1452" t="s">
        <v>236</v>
      </c>
      <c r="O51" s="1452"/>
      <c r="P51" s="1452"/>
      <c r="Q51" s="1452"/>
      <c r="R51" s="1452">
        <v>0.70000000000000007</v>
      </c>
      <c r="S51" s="1452"/>
      <c r="T51" s="1452">
        <v>0.70000000000000007</v>
      </c>
      <c r="U51" s="1452">
        <v>0.70000000000000007</v>
      </c>
      <c r="V51" s="1452"/>
      <c r="W51" s="1452"/>
    </row>
    <row r="52" spans="1:23" s="107" customFormat="1" ht="21" customHeight="1" x14ac:dyDescent="0.25">
      <c r="A52" s="72"/>
      <c r="B52" s="560">
        <v>48</v>
      </c>
      <c r="C52" s="491" t="s">
        <v>240</v>
      </c>
      <c r="D52" s="1590"/>
      <c r="E52" s="1591">
        <v>1.4940000000000004</v>
      </c>
      <c r="F52" s="1590"/>
      <c r="G52" s="1591"/>
      <c r="H52" s="1592">
        <f t="shared" si="0"/>
        <v>0</v>
      </c>
      <c r="I52" s="1587">
        <f t="shared" si="1"/>
        <v>1.4940000000000004</v>
      </c>
      <c r="J52" s="1593">
        <f t="shared" si="2"/>
        <v>1.4940000000000004</v>
      </c>
      <c r="K52" s="72"/>
      <c r="L52" s="1589"/>
      <c r="M52" s="1452"/>
      <c r="N52" s="1452" t="s">
        <v>238</v>
      </c>
      <c r="O52" s="1452"/>
      <c r="P52" s="1452">
        <v>13.011000000000003</v>
      </c>
      <c r="Q52" s="1452">
        <v>13.011000000000003</v>
      </c>
      <c r="R52" s="1452"/>
      <c r="S52" s="1452"/>
      <c r="T52" s="1452"/>
      <c r="U52" s="1452">
        <v>13.011000000000003</v>
      </c>
      <c r="V52" s="1452"/>
      <c r="W52" s="1452"/>
    </row>
    <row r="53" spans="1:23" s="107" customFormat="1" ht="21" customHeight="1" x14ac:dyDescent="0.25">
      <c r="A53" s="72"/>
      <c r="B53" s="553">
        <v>49</v>
      </c>
      <c r="C53" s="491" t="s">
        <v>242</v>
      </c>
      <c r="D53" s="1590"/>
      <c r="E53" s="1591"/>
      <c r="F53" s="1590"/>
      <c r="G53" s="1591">
        <v>1.7319999999999991</v>
      </c>
      <c r="H53" s="1592">
        <f t="shared" si="0"/>
        <v>0</v>
      </c>
      <c r="I53" s="1587">
        <f t="shared" si="1"/>
        <v>1.7319999999999991</v>
      </c>
      <c r="J53" s="1593">
        <f t="shared" si="2"/>
        <v>1.7319999999999991</v>
      </c>
      <c r="K53" s="72"/>
      <c r="L53" s="1589"/>
      <c r="M53" s="1452"/>
      <c r="N53" s="1452" t="s">
        <v>1688</v>
      </c>
      <c r="O53" s="1452"/>
      <c r="P53" s="1452"/>
      <c r="Q53" s="1452"/>
      <c r="R53" s="1452"/>
      <c r="S53" s="1452">
        <v>0.7400000000000001</v>
      </c>
      <c r="T53" s="1452">
        <v>0.7400000000000001</v>
      </c>
      <c r="U53" s="1452">
        <v>0.7400000000000001</v>
      </c>
      <c r="V53" s="1452"/>
      <c r="W53" s="1452"/>
    </row>
    <row r="54" spans="1:23" s="107" customFormat="1" ht="21" customHeight="1" x14ac:dyDescent="0.25">
      <c r="A54" s="72"/>
      <c r="B54" s="560">
        <v>50</v>
      </c>
      <c r="C54" s="491" t="s">
        <v>1988</v>
      </c>
      <c r="D54" s="1590"/>
      <c r="E54" s="1591"/>
      <c r="F54" s="1590"/>
      <c r="G54" s="1591">
        <v>1.4750000000000005</v>
      </c>
      <c r="H54" s="1592">
        <f t="shared" si="0"/>
        <v>0</v>
      </c>
      <c r="I54" s="1587">
        <f t="shared" si="1"/>
        <v>1.4750000000000005</v>
      </c>
      <c r="J54" s="1593">
        <f t="shared" si="2"/>
        <v>1.4750000000000005</v>
      </c>
      <c r="K54" s="72"/>
      <c r="L54" s="1589"/>
      <c r="M54" s="1452"/>
      <c r="N54" s="1452" t="s">
        <v>1813</v>
      </c>
      <c r="O54" s="1452"/>
      <c r="P54" s="1452"/>
      <c r="Q54" s="1452"/>
      <c r="R54" s="1452"/>
      <c r="S54" s="1452">
        <v>0.42499999999999988</v>
      </c>
      <c r="T54" s="1452">
        <v>0.42499999999999988</v>
      </c>
      <c r="U54" s="1452">
        <v>0.42499999999999988</v>
      </c>
      <c r="V54" s="1452"/>
      <c r="W54" s="1452"/>
    </row>
    <row r="55" spans="1:23" s="107" customFormat="1" ht="21" customHeight="1" x14ac:dyDescent="0.25">
      <c r="A55" s="72"/>
      <c r="B55" s="553">
        <v>51</v>
      </c>
      <c r="C55" s="491" t="s">
        <v>2105</v>
      </c>
      <c r="D55" s="1590"/>
      <c r="E55" s="1591"/>
      <c r="F55" s="1590"/>
      <c r="G55" s="1591">
        <v>9.4</v>
      </c>
      <c r="H55" s="1592">
        <f t="shared" si="0"/>
        <v>0</v>
      </c>
      <c r="I55" s="1587">
        <f t="shared" si="1"/>
        <v>9.4</v>
      </c>
      <c r="J55" s="1593">
        <f t="shared" si="2"/>
        <v>9.4</v>
      </c>
      <c r="K55" s="72"/>
      <c r="L55" s="1589"/>
      <c r="M55" s="1452"/>
      <c r="N55" s="1452" t="s">
        <v>240</v>
      </c>
      <c r="O55" s="1452"/>
      <c r="P55" s="1452">
        <v>1.4940000000000004</v>
      </c>
      <c r="Q55" s="1452">
        <v>1.4940000000000004</v>
      </c>
      <c r="R55" s="1452"/>
      <c r="S55" s="1452"/>
      <c r="T55" s="1452"/>
      <c r="U55" s="1452">
        <v>1.4940000000000004</v>
      </c>
      <c r="V55" s="1452"/>
      <c r="W55" s="1452"/>
    </row>
    <row r="56" spans="1:23" s="107" customFormat="1" ht="21" customHeight="1" x14ac:dyDescent="0.25">
      <c r="A56" s="72"/>
      <c r="B56" s="560">
        <v>52</v>
      </c>
      <c r="C56" s="491" t="s">
        <v>2100</v>
      </c>
      <c r="D56" s="1590"/>
      <c r="E56" s="1591"/>
      <c r="F56" s="1590"/>
      <c r="G56" s="1591">
        <v>4.1019999999999994</v>
      </c>
      <c r="H56" s="1592">
        <f t="shared" si="0"/>
        <v>0</v>
      </c>
      <c r="I56" s="1587">
        <f t="shared" si="1"/>
        <v>4.1019999999999994</v>
      </c>
      <c r="J56" s="1593">
        <f t="shared" si="2"/>
        <v>4.1019999999999994</v>
      </c>
      <c r="K56" s="72"/>
      <c r="L56" s="1589"/>
      <c r="M56" s="1452"/>
      <c r="N56" s="1452" t="s">
        <v>242</v>
      </c>
      <c r="O56" s="1452"/>
      <c r="P56" s="1452"/>
      <c r="Q56" s="1452"/>
      <c r="R56" s="1452"/>
      <c r="S56" s="1452">
        <v>1.7319999999999991</v>
      </c>
      <c r="T56" s="1452">
        <v>1.7319999999999991</v>
      </c>
      <c r="U56" s="1452">
        <v>1.7319999999999991</v>
      </c>
      <c r="V56" s="1452"/>
      <c r="W56" s="1452"/>
    </row>
    <row r="57" spans="1:23" s="107" customFormat="1" ht="21" customHeight="1" x14ac:dyDescent="0.25">
      <c r="A57" s="72"/>
      <c r="B57" s="553">
        <v>53</v>
      </c>
      <c r="C57" s="491" t="s">
        <v>244</v>
      </c>
      <c r="D57" s="1590"/>
      <c r="E57" s="1591"/>
      <c r="F57" s="1590"/>
      <c r="G57" s="1591">
        <v>2.4059999999999988</v>
      </c>
      <c r="H57" s="1592">
        <f t="shared" si="0"/>
        <v>0</v>
      </c>
      <c r="I57" s="1587">
        <f t="shared" si="1"/>
        <v>2.4059999999999988</v>
      </c>
      <c r="J57" s="1593">
        <f t="shared" si="2"/>
        <v>2.4059999999999988</v>
      </c>
      <c r="K57" s="72"/>
      <c r="L57" s="1589"/>
      <c r="M57" s="1452"/>
      <c r="N57" s="1452" t="s">
        <v>1988</v>
      </c>
      <c r="O57" s="1452"/>
      <c r="P57" s="1452"/>
      <c r="Q57" s="1452"/>
      <c r="R57" s="1452"/>
      <c r="S57" s="1452">
        <v>1.4750000000000005</v>
      </c>
      <c r="T57" s="1452">
        <v>1.4750000000000005</v>
      </c>
      <c r="U57" s="1452">
        <v>1.4750000000000005</v>
      </c>
      <c r="V57" s="1452"/>
      <c r="W57" s="1452"/>
    </row>
    <row r="58" spans="1:23" s="107" customFormat="1" ht="21" customHeight="1" x14ac:dyDescent="0.25">
      <c r="A58" s="72"/>
      <c r="B58" s="560">
        <v>54</v>
      </c>
      <c r="C58" s="491" t="s">
        <v>246</v>
      </c>
      <c r="D58" s="1590"/>
      <c r="E58" s="1591"/>
      <c r="F58" s="1590"/>
      <c r="G58" s="1591">
        <v>9.9849999999999994</v>
      </c>
      <c r="H58" s="1592">
        <f t="shared" si="0"/>
        <v>0</v>
      </c>
      <c r="I58" s="1587">
        <f t="shared" si="1"/>
        <v>9.9849999999999994</v>
      </c>
      <c r="J58" s="1593">
        <f t="shared" si="2"/>
        <v>9.9849999999999994</v>
      </c>
      <c r="K58" s="72"/>
      <c r="L58" s="1589"/>
      <c r="M58" s="1452"/>
      <c r="N58" s="1452" t="s">
        <v>2105</v>
      </c>
      <c r="O58" s="1452"/>
      <c r="P58" s="1452"/>
      <c r="Q58" s="1452"/>
      <c r="R58" s="1452"/>
      <c r="S58" s="1452">
        <v>9.4</v>
      </c>
      <c r="T58" s="1452">
        <v>9.4</v>
      </c>
      <c r="U58" s="1452">
        <v>9.4</v>
      </c>
      <c r="V58" s="1452"/>
      <c r="W58" s="1452"/>
    </row>
    <row r="59" spans="1:23" s="107" customFormat="1" ht="21" customHeight="1" x14ac:dyDescent="0.25">
      <c r="A59" s="72"/>
      <c r="B59" s="553">
        <v>55</v>
      </c>
      <c r="C59" s="491" t="s">
        <v>248</v>
      </c>
      <c r="D59" s="1590"/>
      <c r="E59" s="1591"/>
      <c r="F59" s="1590"/>
      <c r="G59" s="1591">
        <v>3.4499999999999993</v>
      </c>
      <c r="H59" s="1592">
        <f t="shared" si="0"/>
        <v>0</v>
      </c>
      <c r="I59" s="1587">
        <f t="shared" si="1"/>
        <v>3.4499999999999993</v>
      </c>
      <c r="J59" s="1593">
        <f t="shared" si="2"/>
        <v>3.4499999999999993</v>
      </c>
      <c r="K59" s="72"/>
      <c r="L59" s="1589"/>
      <c r="M59" s="1452"/>
      <c r="N59" s="1452" t="s">
        <v>2100</v>
      </c>
      <c r="O59" s="1452"/>
      <c r="P59" s="1452"/>
      <c r="Q59" s="1452"/>
      <c r="R59" s="1452"/>
      <c r="S59" s="1452">
        <v>4.1019999999999994</v>
      </c>
      <c r="T59" s="1452">
        <v>4.1019999999999994</v>
      </c>
      <c r="U59" s="1452">
        <v>4.1019999999999994</v>
      </c>
      <c r="V59" s="1452"/>
      <c r="W59" s="1452"/>
    </row>
    <row r="60" spans="1:23" s="107" customFormat="1" ht="21" customHeight="1" x14ac:dyDescent="0.25">
      <c r="A60" s="72"/>
      <c r="B60" s="560">
        <v>56</v>
      </c>
      <c r="C60" s="491" t="s">
        <v>1991</v>
      </c>
      <c r="D60" s="1590"/>
      <c r="E60" s="1591"/>
      <c r="F60" s="1590"/>
      <c r="G60" s="1591">
        <v>10.800000000000002</v>
      </c>
      <c r="H60" s="1592">
        <f t="shared" si="0"/>
        <v>0</v>
      </c>
      <c r="I60" s="1587">
        <f t="shared" si="1"/>
        <v>10.800000000000002</v>
      </c>
      <c r="J60" s="1593">
        <f t="shared" si="2"/>
        <v>10.800000000000002</v>
      </c>
      <c r="K60" s="72"/>
      <c r="L60" s="1589"/>
      <c r="M60" s="1452"/>
      <c r="N60" s="1452" t="s">
        <v>244</v>
      </c>
      <c r="O60" s="1452"/>
      <c r="P60" s="1452"/>
      <c r="Q60" s="1452"/>
      <c r="R60" s="1452"/>
      <c r="S60" s="1452">
        <v>2.4059999999999988</v>
      </c>
      <c r="T60" s="1452">
        <v>2.4059999999999988</v>
      </c>
      <c r="U60" s="1452">
        <v>2.4059999999999988</v>
      </c>
      <c r="V60" s="1452"/>
      <c r="W60" s="1452"/>
    </row>
    <row r="61" spans="1:23" s="107" customFormat="1" ht="21" customHeight="1" x14ac:dyDescent="0.25">
      <c r="A61" s="72"/>
      <c r="B61" s="553">
        <v>57</v>
      </c>
      <c r="C61" s="491" t="s">
        <v>2097</v>
      </c>
      <c r="D61" s="1590"/>
      <c r="E61" s="1591"/>
      <c r="F61" s="1590"/>
      <c r="G61" s="1591">
        <v>2</v>
      </c>
      <c r="H61" s="1592">
        <f t="shared" si="0"/>
        <v>0</v>
      </c>
      <c r="I61" s="1587">
        <f t="shared" si="1"/>
        <v>2</v>
      </c>
      <c r="J61" s="1593">
        <f t="shared" si="2"/>
        <v>2</v>
      </c>
      <c r="K61" s="72"/>
      <c r="L61" s="1589"/>
      <c r="M61" s="1452"/>
      <c r="N61" s="1452" t="s">
        <v>246</v>
      </c>
      <c r="O61" s="1452"/>
      <c r="P61" s="1452"/>
      <c r="Q61" s="1452"/>
      <c r="R61" s="1452"/>
      <c r="S61" s="1452">
        <v>9.9849999999999994</v>
      </c>
      <c r="T61" s="1452">
        <v>9.9849999999999994</v>
      </c>
      <c r="U61" s="1452">
        <v>9.9849999999999994</v>
      </c>
      <c r="V61" s="1452"/>
      <c r="W61" s="1452"/>
    </row>
    <row r="62" spans="1:23" s="107" customFormat="1" ht="21" customHeight="1" x14ac:dyDescent="0.25">
      <c r="A62" s="72"/>
      <c r="B62" s="560">
        <v>58</v>
      </c>
      <c r="C62" s="491" t="s">
        <v>250</v>
      </c>
      <c r="D62" s="1590"/>
      <c r="E62" s="1591"/>
      <c r="F62" s="1590"/>
      <c r="G62" s="1591">
        <v>2.4</v>
      </c>
      <c r="H62" s="1592">
        <f t="shared" si="0"/>
        <v>0</v>
      </c>
      <c r="I62" s="1587">
        <f t="shared" si="1"/>
        <v>2.4</v>
      </c>
      <c r="J62" s="1593">
        <f t="shared" si="2"/>
        <v>2.4</v>
      </c>
      <c r="K62" s="72"/>
      <c r="L62" s="1589"/>
      <c r="M62" s="1452"/>
      <c r="N62" s="1452" t="s">
        <v>248</v>
      </c>
      <c r="O62" s="1452"/>
      <c r="P62" s="1452"/>
      <c r="Q62" s="1452"/>
      <c r="R62" s="1452"/>
      <c r="S62" s="1452">
        <v>3.4499999999999993</v>
      </c>
      <c r="T62" s="1452">
        <v>3.4499999999999993</v>
      </c>
      <c r="U62" s="1452">
        <v>3.4499999999999993</v>
      </c>
      <c r="V62" s="1452"/>
      <c r="W62" s="1452"/>
    </row>
    <row r="63" spans="1:23" s="107" customFormat="1" ht="21" customHeight="1" x14ac:dyDescent="0.25">
      <c r="A63" s="72"/>
      <c r="B63" s="553">
        <v>59</v>
      </c>
      <c r="C63" s="491" t="s">
        <v>252</v>
      </c>
      <c r="D63" s="1590"/>
      <c r="E63" s="1591"/>
      <c r="F63" s="1590"/>
      <c r="G63" s="1591">
        <v>26.930000000000014</v>
      </c>
      <c r="H63" s="1592">
        <f t="shared" si="0"/>
        <v>0</v>
      </c>
      <c r="I63" s="1587">
        <f t="shared" si="1"/>
        <v>26.930000000000014</v>
      </c>
      <c r="J63" s="1593">
        <f t="shared" si="2"/>
        <v>26.930000000000014</v>
      </c>
      <c r="K63" s="72"/>
      <c r="L63" s="1589"/>
      <c r="M63" s="1452"/>
      <c r="N63" s="1452" t="s">
        <v>1991</v>
      </c>
      <c r="O63" s="1452"/>
      <c r="P63" s="1452"/>
      <c r="Q63" s="1452"/>
      <c r="R63" s="1452"/>
      <c r="S63" s="1452">
        <v>10.800000000000002</v>
      </c>
      <c r="T63" s="1452">
        <v>10.800000000000002</v>
      </c>
      <c r="U63" s="1452">
        <v>10.800000000000002</v>
      </c>
      <c r="V63" s="1452"/>
      <c r="W63" s="1452"/>
    </row>
    <row r="64" spans="1:23" s="107" customFormat="1" ht="21" customHeight="1" x14ac:dyDescent="0.25">
      <c r="A64" s="72"/>
      <c r="B64" s="560">
        <v>60</v>
      </c>
      <c r="C64" s="491" t="s">
        <v>254</v>
      </c>
      <c r="D64" s="1590"/>
      <c r="E64" s="1591"/>
      <c r="F64" s="1590"/>
      <c r="G64" s="1591">
        <v>1.028</v>
      </c>
      <c r="H64" s="1592">
        <f t="shared" si="0"/>
        <v>0</v>
      </c>
      <c r="I64" s="1587">
        <f t="shared" si="1"/>
        <v>1.028</v>
      </c>
      <c r="J64" s="1593">
        <f t="shared" si="2"/>
        <v>1.028</v>
      </c>
      <c r="K64" s="72"/>
      <c r="L64" s="1589"/>
      <c r="M64" s="1452"/>
      <c r="N64" s="1452" t="s">
        <v>2097</v>
      </c>
      <c r="O64" s="1452"/>
      <c r="P64" s="1452"/>
      <c r="Q64" s="1452"/>
      <c r="R64" s="1452"/>
      <c r="S64" s="1452">
        <v>2</v>
      </c>
      <c r="T64" s="1452">
        <v>2</v>
      </c>
      <c r="U64" s="1452">
        <v>2</v>
      </c>
      <c r="V64" s="1452"/>
      <c r="W64" s="1452"/>
    </row>
    <row r="65" spans="1:23" s="107" customFormat="1" ht="21" customHeight="1" x14ac:dyDescent="0.25">
      <c r="A65" s="72"/>
      <c r="B65" s="553">
        <v>61</v>
      </c>
      <c r="C65" s="491" t="s">
        <v>256</v>
      </c>
      <c r="D65" s="1590"/>
      <c r="E65" s="1591">
        <v>15.68</v>
      </c>
      <c r="F65" s="1590"/>
      <c r="G65" s="1591"/>
      <c r="H65" s="1592">
        <f t="shared" si="0"/>
        <v>0</v>
      </c>
      <c r="I65" s="1587">
        <f t="shared" si="1"/>
        <v>15.68</v>
      </c>
      <c r="J65" s="1593">
        <f t="shared" si="2"/>
        <v>15.68</v>
      </c>
      <c r="K65" s="72"/>
      <c r="L65" s="1589"/>
      <c r="M65" s="1452"/>
      <c r="N65" s="1452" t="s">
        <v>250</v>
      </c>
      <c r="O65" s="1452"/>
      <c r="P65" s="1452"/>
      <c r="Q65" s="1452"/>
      <c r="R65" s="1452"/>
      <c r="S65" s="1452">
        <v>2.4</v>
      </c>
      <c r="T65" s="1452">
        <v>2.4</v>
      </c>
      <c r="U65" s="1452">
        <v>2.4</v>
      </c>
      <c r="V65" s="1452"/>
      <c r="W65" s="1452"/>
    </row>
    <row r="66" spans="1:23" s="107" customFormat="1" ht="21" customHeight="1" x14ac:dyDescent="0.25">
      <c r="A66" s="72"/>
      <c r="B66" s="560">
        <v>62</v>
      </c>
      <c r="C66" s="491" t="s">
        <v>2108</v>
      </c>
      <c r="D66" s="1590"/>
      <c r="E66" s="1591"/>
      <c r="F66" s="1590"/>
      <c r="G66" s="1591">
        <v>0.96600000000000008</v>
      </c>
      <c r="H66" s="1592">
        <f t="shared" si="0"/>
        <v>0</v>
      </c>
      <c r="I66" s="1587">
        <f t="shared" si="1"/>
        <v>0.96600000000000008</v>
      </c>
      <c r="J66" s="1593">
        <f t="shared" si="2"/>
        <v>0.96600000000000008</v>
      </c>
      <c r="K66" s="72"/>
      <c r="L66" s="1589"/>
      <c r="M66" s="1452"/>
      <c r="N66" s="1452" t="s">
        <v>252</v>
      </c>
      <c r="O66" s="1452"/>
      <c r="P66" s="1452"/>
      <c r="Q66" s="1452"/>
      <c r="R66" s="1452"/>
      <c r="S66" s="1452">
        <v>26.930000000000014</v>
      </c>
      <c r="T66" s="1452">
        <v>26.930000000000014</v>
      </c>
      <c r="U66" s="1452">
        <v>26.930000000000014</v>
      </c>
      <c r="V66" s="1452"/>
      <c r="W66" s="1452"/>
    </row>
    <row r="67" spans="1:23" s="107" customFormat="1" ht="21" customHeight="1" x14ac:dyDescent="0.25">
      <c r="A67" s="72"/>
      <c r="B67" s="553">
        <v>63</v>
      </c>
      <c r="C67" s="491" t="s">
        <v>2109</v>
      </c>
      <c r="D67" s="1590"/>
      <c r="E67" s="1591"/>
      <c r="F67" s="1590"/>
      <c r="G67" s="1591">
        <v>2.6000000000000006E-2</v>
      </c>
      <c r="H67" s="1592">
        <f t="shared" si="0"/>
        <v>0</v>
      </c>
      <c r="I67" s="1587">
        <f t="shared" si="1"/>
        <v>2.6000000000000006E-2</v>
      </c>
      <c r="J67" s="1593">
        <f t="shared" si="2"/>
        <v>2.6000000000000006E-2</v>
      </c>
      <c r="K67" s="72"/>
      <c r="L67" s="1589"/>
      <c r="M67" s="1452"/>
      <c r="N67" s="1452" t="s">
        <v>254</v>
      </c>
      <c r="O67" s="1452"/>
      <c r="P67" s="1452"/>
      <c r="Q67" s="1452"/>
      <c r="R67" s="1452"/>
      <c r="S67" s="1452">
        <v>1.028</v>
      </c>
      <c r="T67" s="1452">
        <v>1.028</v>
      </c>
      <c r="U67" s="1452">
        <v>1.028</v>
      </c>
      <c r="V67" s="1452"/>
      <c r="W67" s="1452"/>
    </row>
    <row r="68" spans="1:23" s="107" customFormat="1" ht="21" customHeight="1" x14ac:dyDescent="0.25">
      <c r="A68" s="72"/>
      <c r="B68" s="560">
        <v>64</v>
      </c>
      <c r="C68" s="491" t="s">
        <v>258</v>
      </c>
      <c r="D68" s="1590"/>
      <c r="E68" s="1591"/>
      <c r="F68" s="1590">
        <v>6.1999999999999993</v>
      </c>
      <c r="G68" s="1591"/>
      <c r="H68" s="1592">
        <f t="shared" si="0"/>
        <v>6.1999999999999993</v>
      </c>
      <c r="I68" s="1587">
        <f t="shared" si="1"/>
        <v>0</v>
      </c>
      <c r="J68" s="1593">
        <f t="shared" si="2"/>
        <v>6.1999999999999993</v>
      </c>
      <c r="K68" s="72"/>
      <c r="L68" s="1589"/>
      <c r="M68" s="1452"/>
      <c r="N68" s="1452" t="s">
        <v>256</v>
      </c>
      <c r="O68" s="1452"/>
      <c r="P68" s="1452">
        <v>15.68</v>
      </c>
      <c r="Q68" s="1452">
        <v>15.68</v>
      </c>
      <c r="R68" s="1452"/>
      <c r="S68" s="1452"/>
      <c r="T68" s="1452"/>
      <c r="U68" s="1452">
        <v>15.68</v>
      </c>
      <c r="V68" s="1452"/>
      <c r="W68" s="1452"/>
    </row>
    <row r="69" spans="1:23" s="107" customFormat="1" ht="21" customHeight="1" x14ac:dyDescent="0.25">
      <c r="A69" s="72"/>
      <c r="B69" s="553">
        <v>65</v>
      </c>
      <c r="C69" s="491" t="s">
        <v>259</v>
      </c>
      <c r="D69" s="1590"/>
      <c r="E69" s="1591">
        <v>13.999999999999988</v>
      </c>
      <c r="F69" s="1590"/>
      <c r="G69" s="1591"/>
      <c r="H69" s="1592">
        <f t="shared" si="0"/>
        <v>0</v>
      </c>
      <c r="I69" s="1587">
        <f t="shared" si="1"/>
        <v>13.999999999999988</v>
      </c>
      <c r="J69" s="1593">
        <f t="shared" si="2"/>
        <v>13.999999999999988</v>
      </c>
      <c r="K69" s="72"/>
      <c r="L69" s="1589"/>
      <c r="M69" s="1452"/>
      <c r="N69" s="1452" t="s">
        <v>2108</v>
      </c>
      <c r="O69" s="1452"/>
      <c r="P69" s="1452"/>
      <c r="Q69" s="1452"/>
      <c r="R69" s="1452"/>
      <c r="S69" s="1452">
        <v>0.96600000000000008</v>
      </c>
      <c r="T69" s="1452">
        <v>0.96600000000000008</v>
      </c>
      <c r="U69" s="1452">
        <v>0.96600000000000008</v>
      </c>
      <c r="V69" s="1452"/>
      <c r="W69" s="1452"/>
    </row>
    <row r="70" spans="1:23" s="107" customFormat="1" ht="21" customHeight="1" x14ac:dyDescent="0.25">
      <c r="A70" s="72"/>
      <c r="B70" s="560">
        <v>66</v>
      </c>
      <c r="C70" s="491" t="s">
        <v>261</v>
      </c>
      <c r="D70" s="1590"/>
      <c r="E70" s="1591"/>
      <c r="F70" s="1590">
        <v>3.6900000000000008</v>
      </c>
      <c r="G70" s="1591">
        <v>2.35</v>
      </c>
      <c r="H70" s="1592">
        <f t="shared" si="0"/>
        <v>3.6900000000000008</v>
      </c>
      <c r="I70" s="1587">
        <f t="shared" si="1"/>
        <v>2.35</v>
      </c>
      <c r="J70" s="1593">
        <f t="shared" si="2"/>
        <v>6.0400000000000009</v>
      </c>
      <c r="K70" s="72"/>
      <c r="L70" s="1589"/>
      <c r="M70" s="1452"/>
      <c r="N70" s="1452" t="s">
        <v>2109</v>
      </c>
      <c r="O70" s="1452"/>
      <c r="P70" s="1452"/>
      <c r="Q70" s="1452"/>
      <c r="R70" s="1452"/>
      <c r="S70" s="1452">
        <v>2.6000000000000006E-2</v>
      </c>
      <c r="T70" s="1452">
        <v>2.6000000000000006E-2</v>
      </c>
      <c r="U70" s="1452">
        <v>2.6000000000000006E-2</v>
      </c>
      <c r="V70" s="1452"/>
      <c r="W70" s="1452"/>
    </row>
    <row r="71" spans="1:23" s="107" customFormat="1" ht="21" customHeight="1" x14ac:dyDescent="0.25">
      <c r="A71" s="72"/>
      <c r="B71" s="553">
        <v>67</v>
      </c>
      <c r="C71" s="491" t="s">
        <v>262</v>
      </c>
      <c r="D71" s="1590"/>
      <c r="E71" s="1591"/>
      <c r="F71" s="1590"/>
      <c r="G71" s="1591">
        <v>2.4000000000000008</v>
      </c>
      <c r="H71" s="1592">
        <f t="shared" ref="H71:H72" si="3">+D71+F71</f>
        <v>0</v>
      </c>
      <c r="I71" s="1587">
        <f t="shared" ref="I71:I72" si="4">+E71+G71</f>
        <v>2.4000000000000008</v>
      </c>
      <c r="J71" s="1593">
        <f t="shared" ref="J71:J72" si="5">SUM(H71:I71)</f>
        <v>2.4000000000000008</v>
      </c>
      <c r="K71" s="72"/>
      <c r="L71" s="1589"/>
      <c r="M71" s="1452"/>
      <c r="N71" s="1452" t="s">
        <v>258</v>
      </c>
      <c r="O71" s="1452"/>
      <c r="P71" s="1452"/>
      <c r="Q71" s="1452"/>
      <c r="R71" s="1452">
        <v>6.1999999999999993</v>
      </c>
      <c r="S71" s="1452"/>
      <c r="T71" s="1452">
        <v>6.1999999999999993</v>
      </c>
      <c r="U71" s="1452">
        <v>6.1999999999999993</v>
      </c>
      <c r="V71" s="1452"/>
      <c r="W71" s="1452"/>
    </row>
    <row r="72" spans="1:23" s="107" customFormat="1" ht="21" customHeight="1" x14ac:dyDescent="0.25">
      <c r="A72" s="72"/>
      <c r="B72" s="553">
        <v>68</v>
      </c>
      <c r="C72" s="491" t="s">
        <v>264</v>
      </c>
      <c r="D72" s="1594"/>
      <c r="E72" s="1591"/>
      <c r="F72" s="1594"/>
      <c r="G72" s="1591">
        <v>107.14000000000001</v>
      </c>
      <c r="H72" s="1592">
        <f t="shared" si="3"/>
        <v>0</v>
      </c>
      <c r="I72" s="1587">
        <f t="shared" si="4"/>
        <v>107.14000000000001</v>
      </c>
      <c r="J72" s="1593">
        <f t="shared" si="5"/>
        <v>107.14000000000001</v>
      </c>
      <c r="K72" s="72"/>
      <c r="L72" s="1589"/>
      <c r="M72" s="1452"/>
      <c r="N72" s="1452" t="s">
        <v>259</v>
      </c>
      <c r="O72" s="1452"/>
      <c r="P72" s="1452">
        <v>13.999999999999988</v>
      </c>
      <c r="Q72" s="1452">
        <v>13.999999999999988</v>
      </c>
      <c r="R72" s="1452"/>
      <c r="S72" s="1452"/>
      <c r="T72" s="1452"/>
      <c r="U72" s="1452">
        <v>13.999999999999988</v>
      </c>
      <c r="V72" s="1452"/>
      <c r="W72" s="1452"/>
    </row>
    <row r="73" spans="1:23" s="107" customFormat="1" ht="21" customHeight="1" x14ac:dyDescent="0.25">
      <c r="A73" s="72"/>
      <c r="B73" s="553">
        <v>69</v>
      </c>
      <c r="C73" s="491" t="s">
        <v>266</v>
      </c>
      <c r="D73" s="1594"/>
      <c r="E73" s="1591"/>
      <c r="F73" s="1594"/>
      <c r="G73" s="1591">
        <v>71.69</v>
      </c>
      <c r="H73" s="1592">
        <f t="shared" ref="H73:H96" si="6">+D73+F73</f>
        <v>0</v>
      </c>
      <c r="I73" s="1587">
        <f t="shared" ref="I73:I96" si="7">+E73+G73</f>
        <v>71.69</v>
      </c>
      <c r="J73" s="1593">
        <f t="shared" ref="J73:J96" si="8">SUM(H73:I73)</f>
        <v>71.69</v>
      </c>
      <c r="K73" s="72"/>
      <c r="L73" s="1589"/>
      <c r="M73" s="1452"/>
      <c r="N73" s="1452" t="s">
        <v>261</v>
      </c>
      <c r="O73" s="1452"/>
      <c r="P73" s="1452"/>
      <c r="Q73" s="1452"/>
      <c r="R73" s="1452">
        <v>3.6900000000000008</v>
      </c>
      <c r="S73" s="1452">
        <v>2.35</v>
      </c>
      <c r="T73" s="1452">
        <v>6.0400000000000009</v>
      </c>
      <c r="U73" s="1452">
        <v>6.0400000000000009</v>
      </c>
      <c r="V73" s="1452"/>
      <c r="W73" s="1452"/>
    </row>
    <row r="74" spans="1:23" s="107" customFormat="1" ht="21" customHeight="1" x14ac:dyDescent="0.25">
      <c r="A74" s="72"/>
      <c r="B74" s="553">
        <v>70</v>
      </c>
      <c r="C74" s="491" t="s">
        <v>268</v>
      </c>
      <c r="D74" s="1594"/>
      <c r="E74" s="1591"/>
      <c r="F74" s="1594"/>
      <c r="G74" s="1591">
        <v>19.535000000000007</v>
      </c>
      <c r="H74" s="1592">
        <f t="shared" si="6"/>
        <v>0</v>
      </c>
      <c r="I74" s="1587">
        <f t="shared" si="7"/>
        <v>19.535000000000007</v>
      </c>
      <c r="J74" s="1593">
        <f t="shared" si="8"/>
        <v>19.535000000000007</v>
      </c>
      <c r="K74" s="72"/>
      <c r="L74" s="1589"/>
      <c r="M74" s="1452"/>
      <c r="N74" s="1452" t="s">
        <v>262</v>
      </c>
      <c r="O74" s="1452"/>
      <c r="P74" s="1452"/>
      <c r="Q74" s="1452"/>
      <c r="R74" s="1452"/>
      <c r="S74" s="1452">
        <v>2.4000000000000008</v>
      </c>
      <c r="T74" s="1452">
        <v>2.4000000000000008</v>
      </c>
      <c r="U74" s="1452">
        <v>2.4000000000000008</v>
      </c>
      <c r="V74" s="1452"/>
      <c r="W74" s="1452"/>
    </row>
    <row r="75" spans="1:23" s="107" customFormat="1" ht="21" customHeight="1" x14ac:dyDescent="0.25">
      <c r="A75" s="72"/>
      <c r="B75" s="553">
        <v>71</v>
      </c>
      <c r="C75" s="491" t="s">
        <v>270</v>
      </c>
      <c r="D75" s="1594"/>
      <c r="E75" s="1591"/>
      <c r="F75" s="1594"/>
      <c r="G75" s="1591">
        <v>2.8000000000000003</v>
      </c>
      <c r="H75" s="1592">
        <f t="shared" si="6"/>
        <v>0</v>
      </c>
      <c r="I75" s="1587">
        <f t="shared" si="7"/>
        <v>2.8000000000000003</v>
      </c>
      <c r="J75" s="1593">
        <f t="shared" si="8"/>
        <v>2.8000000000000003</v>
      </c>
      <c r="K75" s="72"/>
      <c r="L75" s="1589"/>
      <c r="M75" s="1452"/>
      <c r="N75" s="1452" t="s">
        <v>264</v>
      </c>
      <c r="O75" s="1452"/>
      <c r="P75" s="1452"/>
      <c r="Q75" s="1452"/>
      <c r="R75" s="1452"/>
      <c r="S75" s="1452">
        <v>107.14000000000001</v>
      </c>
      <c r="T75" s="1452">
        <v>107.14000000000001</v>
      </c>
      <c r="U75" s="1452">
        <v>107.14000000000001</v>
      </c>
      <c r="V75" s="1452"/>
      <c r="W75" s="1452"/>
    </row>
    <row r="76" spans="1:23" s="107" customFormat="1" ht="21" customHeight="1" x14ac:dyDescent="0.25">
      <c r="A76" s="72"/>
      <c r="B76" s="553">
        <v>72</v>
      </c>
      <c r="C76" s="491" t="s">
        <v>272</v>
      </c>
      <c r="D76" s="1594"/>
      <c r="E76" s="1591">
        <v>1.28</v>
      </c>
      <c r="F76" s="1594"/>
      <c r="G76" s="1591"/>
      <c r="H76" s="1592">
        <f t="shared" si="6"/>
        <v>0</v>
      </c>
      <c r="I76" s="1587">
        <f t="shared" si="7"/>
        <v>1.28</v>
      </c>
      <c r="J76" s="1593">
        <f t="shared" si="8"/>
        <v>1.28</v>
      </c>
      <c r="K76" s="72"/>
      <c r="L76" s="1589"/>
      <c r="M76" s="1452"/>
      <c r="N76" s="1452" t="s">
        <v>266</v>
      </c>
      <c r="O76" s="1452"/>
      <c r="P76" s="1452"/>
      <c r="Q76" s="1452"/>
      <c r="R76" s="1452"/>
      <c r="S76" s="1452">
        <v>71.69</v>
      </c>
      <c r="T76" s="1452">
        <v>71.69</v>
      </c>
      <c r="U76" s="1452">
        <v>71.69</v>
      </c>
      <c r="V76" s="1452"/>
      <c r="W76" s="1452"/>
    </row>
    <row r="77" spans="1:23" s="107" customFormat="1" ht="21" customHeight="1" x14ac:dyDescent="0.25">
      <c r="A77" s="72"/>
      <c r="B77" s="553">
        <v>73</v>
      </c>
      <c r="C77" s="491" t="s">
        <v>274</v>
      </c>
      <c r="D77" s="1594"/>
      <c r="E77" s="1591"/>
      <c r="F77" s="1594"/>
      <c r="G77" s="1591">
        <v>11.980000000000006</v>
      </c>
      <c r="H77" s="1592">
        <f t="shared" si="6"/>
        <v>0</v>
      </c>
      <c r="I77" s="1587">
        <f t="shared" si="7"/>
        <v>11.980000000000006</v>
      </c>
      <c r="J77" s="1593">
        <f t="shared" si="8"/>
        <v>11.980000000000006</v>
      </c>
      <c r="K77" s="72"/>
      <c r="L77" s="1589"/>
      <c r="M77" s="1452"/>
      <c r="N77" s="1452" t="s">
        <v>268</v>
      </c>
      <c r="O77" s="1452"/>
      <c r="P77" s="1452"/>
      <c r="Q77" s="1452"/>
      <c r="R77" s="1452"/>
      <c r="S77" s="1452">
        <v>19.535000000000007</v>
      </c>
      <c r="T77" s="1452">
        <v>19.535000000000007</v>
      </c>
      <c r="U77" s="1452">
        <v>19.535000000000007</v>
      </c>
      <c r="V77" s="1452"/>
      <c r="W77" s="1452"/>
    </row>
    <row r="78" spans="1:23" s="107" customFormat="1" ht="21" customHeight="1" x14ac:dyDescent="0.25">
      <c r="A78" s="72"/>
      <c r="B78" s="553">
        <v>74</v>
      </c>
      <c r="C78" s="491" t="s">
        <v>276</v>
      </c>
      <c r="D78" s="1594"/>
      <c r="E78" s="1591"/>
      <c r="F78" s="1594"/>
      <c r="G78" s="1591">
        <v>57.439999999999969</v>
      </c>
      <c r="H78" s="1592">
        <f t="shared" si="6"/>
        <v>0</v>
      </c>
      <c r="I78" s="1587">
        <f t="shared" si="7"/>
        <v>57.439999999999969</v>
      </c>
      <c r="J78" s="1593">
        <f t="shared" si="8"/>
        <v>57.439999999999969</v>
      </c>
      <c r="K78" s="72"/>
      <c r="L78" s="1589"/>
      <c r="M78" s="1452"/>
      <c r="N78" s="1452" t="s">
        <v>270</v>
      </c>
      <c r="O78" s="1452"/>
      <c r="P78" s="1452"/>
      <c r="Q78" s="1452"/>
      <c r="R78" s="1452"/>
      <c r="S78" s="1452">
        <v>2.8000000000000003</v>
      </c>
      <c r="T78" s="1452">
        <v>2.8000000000000003</v>
      </c>
      <c r="U78" s="1452">
        <v>2.8000000000000003</v>
      </c>
      <c r="V78" s="1452"/>
      <c r="W78" s="1452"/>
    </row>
    <row r="79" spans="1:23" s="107" customFormat="1" ht="21" customHeight="1" x14ac:dyDescent="0.25">
      <c r="A79" s="72"/>
      <c r="B79" s="553">
        <v>75</v>
      </c>
      <c r="C79" s="491" t="s">
        <v>278</v>
      </c>
      <c r="D79" s="1594"/>
      <c r="E79" s="1591"/>
      <c r="F79" s="1594"/>
      <c r="G79" s="1591">
        <v>53.29999999999999</v>
      </c>
      <c r="H79" s="1592">
        <f t="shared" si="6"/>
        <v>0</v>
      </c>
      <c r="I79" s="1587">
        <f t="shared" si="7"/>
        <v>53.29999999999999</v>
      </c>
      <c r="J79" s="1593">
        <f t="shared" si="8"/>
        <v>53.29999999999999</v>
      </c>
      <c r="K79" s="72"/>
      <c r="L79" s="1589"/>
      <c r="M79" s="1452"/>
      <c r="N79" s="1452" t="s">
        <v>272</v>
      </c>
      <c r="O79" s="1452"/>
      <c r="P79" s="1452">
        <v>1.28</v>
      </c>
      <c r="Q79" s="1452">
        <v>1.28</v>
      </c>
      <c r="R79" s="1452"/>
      <c r="S79" s="1452"/>
      <c r="T79" s="1452"/>
      <c r="U79" s="1452">
        <v>1.28</v>
      </c>
      <c r="V79" s="1452"/>
      <c r="W79" s="1452"/>
    </row>
    <row r="80" spans="1:23" s="107" customFormat="1" ht="21" customHeight="1" x14ac:dyDescent="0.25">
      <c r="A80" s="72"/>
      <c r="B80" s="553">
        <v>76</v>
      </c>
      <c r="C80" s="491" t="s">
        <v>2114</v>
      </c>
      <c r="D80" s="1594"/>
      <c r="E80" s="1591"/>
      <c r="F80" s="1594"/>
      <c r="G80" s="1591">
        <v>0.94999999999999973</v>
      </c>
      <c r="H80" s="1592">
        <f t="shared" si="6"/>
        <v>0</v>
      </c>
      <c r="I80" s="1587">
        <f t="shared" si="7"/>
        <v>0.94999999999999973</v>
      </c>
      <c r="J80" s="1593">
        <f t="shared" si="8"/>
        <v>0.94999999999999973</v>
      </c>
      <c r="K80" s="72"/>
      <c r="L80" s="1452"/>
      <c r="M80" s="1452"/>
      <c r="N80" s="1452" t="s">
        <v>274</v>
      </c>
      <c r="O80" s="1452"/>
      <c r="P80" s="1452"/>
      <c r="Q80" s="1452"/>
      <c r="R80" s="1452"/>
      <c r="S80" s="1452">
        <v>11.980000000000006</v>
      </c>
      <c r="T80" s="1452">
        <v>11.980000000000006</v>
      </c>
      <c r="U80" s="1452">
        <v>11.980000000000006</v>
      </c>
      <c r="V80" s="1452"/>
      <c r="W80" s="1452"/>
    </row>
    <row r="81" spans="1:23" s="107" customFormat="1" ht="21" customHeight="1" x14ac:dyDescent="0.25">
      <c r="A81" s="72"/>
      <c r="B81" s="553">
        <v>77</v>
      </c>
      <c r="C81" s="491" t="s">
        <v>280</v>
      </c>
      <c r="D81" s="1594"/>
      <c r="E81" s="1591">
        <v>2.4229999999999996</v>
      </c>
      <c r="F81" s="1594"/>
      <c r="G81" s="1591"/>
      <c r="H81" s="1592">
        <f t="shared" si="6"/>
        <v>0</v>
      </c>
      <c r="I81" s="1587">
        <f t="shared" si="7"/>
        <v>2.4229999999999996</v>
      </c>
      <c r="J81" s="1593">
        <f t="shared" si="8"/>
        <v>2.4229999999999996</v>
      </c>
      <c r="K81" s="72"/>
      <c r="L81" s="1452"/>
      <c r="M81" s="1452"/>
      <c r="N81" s="1452" t="s">
        <v>276</v>
      </c>
      <c r="O81" s="1452"/>
      <c r="P81" s="1452"/>
      <c r="Q81" s="1452"/>
      <c r="R81" s="1452"/>
      <c r="S81" s="1452">
        <v>57.439999999999969</v>
      </c>
      <c r="T81" s="1452">
        <v>57.439999999999969</v>
      </c>
      <c r="U81" s="1452">
        <v>57.439999999999969</v>
      </c>
      <c r="V81" s="1452"/>
      <c r="W81" s="1452"/>
    </row>
    <row r="82" spans="1:23" s="107" customFormat="1" ht="21" customHeight="1" x14ac:dyDescent="0.25">
      <c r="A82" s="72"/>
      <c r="B82" s="553">
        <v>78</v>
      </c>
      <c r="C82" s="491" t="s">
        <v>282</v>
      </c>
      <c r="D82" s="1594"/>
      <c r="E82" s="1591">
        <v>6.9999999999999991</v>
      </c>
      <c r="F82" s="1594"/>
      <c r="G82" s="1591"/>
      <c r="H82" s="1592">
        <f t="shared" si="6"/>
        <v>0</v>
      </c>
      <c r="I82" s="1587">
        <f t="shared" si="7"/>
        <v>6.9999999999999991</v>
      </c>
      <c r="J82" s="1593">
        <f t="shared" si="8"/>
        <v>6.9999999999999991</v>
      </c>
      <c r="K82" s="72"/>
      <c r="L82" s="1452"/>
      <c r="M82" s="1452"/>
      <c r="N82" s="1452" t="s">
        <v>278</v>
      </c>
      <c r="O82" s="1452"/>
      <c r="P82" s="1452"/>
      <c r="Q82" s="1452"/>
      <c r="R82" s="1452"/>
      <c r="S82" s="1452">
        <v>53.29999999999999</v>
      </c>
      <c r="T82" s="1452">
        <v>53.29999999999999</v>
      </c>
      <c r="U82" s="1452">
        <v>53.29999999999999</v>
      </c>
      <c r="V82" s="1452"/>
      <c r="W82" s="1452"/>
    </row>
    <row r="83" spans="1:23" s="107" customFormat="1" ht="21" customHeight="1" x14ac:dyDescent="0.25">
      <c r="A83" s="72"/>
      <c r="B83" s="553">
        <v>79</v>
      </c>
      <c r="C83" s="491" t="s">
        <v>284</v>
      </c>
      <c r="D83" s="1594"/>
      <c r="E83" s="1591">
        <v>11.25</v>
      </c>
      <c r="F83" s="1594"/>
      <c r="G83" s="1591"/>
      <c r="H83" s="1592">
        <f t="shared" si="6"/>
        <v>0</v>
      </c>
      <c r="I83" s="1587">
        <f t="shared" si="7"/>
        <v>11.25</v>
      </c>
      <c r="J83" s="1593">
        <f t="shared" si="8"/>
        <v>11.25</v>
      </c>
      <c r="K83" s="72"/>
      <c r="L83" s="1452"/>
      <c r="M83" s="1452"/>
      <c r="N83" s="1452" t="s">
        <v>2114</v>
      </c>
      <c r="O83" s="1452"/>
      <c r="P83" s="1452"/>
      <c r="Q83" s="1452"/>
      <c r="R83" s="1452"/>
      <c r="S83" s="1452">
        <v>0.94999999999999973</v>
      </c>
      <c r="T83" s="1452">
        <v>0.94999999999999973</v>
      </c>
      <c r="U83" s="1452">
        <v>0.94999999999999973</v>
      </c>
      <c r="V83" s="1452"/>
      <c r="W83" s="1452"/>
    </row>
    <row r="84" spans="1:23" s="107" customFormat="1" ht="21" customHeight="1" x14ac:dyDescent="0.25">
      <c r="A84" s="72"/>
      <c r="B84" s="553">
        <v>80</v>
      </c>
      <c r="C84" s="491" t="s">
        <v>2118</v>
      </c>
      <c r="D84" s="1594"/>
      <c r="E84" s="1591"/>
      <c r="F84" s="1594"/>
      <c r="G84" s="1591">
        <v>2.0699999999999994</v>
      </c>
      <c r="H84" s="1592">
        <f t="shared" si="6"/>
        <v>0</v>
      </c>
      <c r="I84" s="1587">
        <f t="shared" si="7"/>
        <v>2.0699999999999994</v>
      </c>
      <c r="J84" s="1593">
        <f t="shared" si="8"/>
        <v>2.0699999999999994</v>
      </c>
      <c r="K84" s="72"/>
      <c r="L84" s="1452"/>
      <c r="M84" s="1452"/>
      <c r="N84" s="1452" t="s">
        <v>280</v>
      </c>
      <c r="O84" s="1452"/>
      <c r="P84" s="1452">
        <v>2.4229999999999996</v>
      </c>
      <c r="Q84" s="1452">
        <v>2.4229999999999996</v>
      </c>
      <c r="R84" s="1452"/>
      <c r="S84" s="1452"/>
      <c r="T84" s="1452"/>
      <c r="U84" s="1452">
        <v>2.4229999999999996</v>
      </c>
      <c r="V84" s="1452"/>
      <c r="W84" s="1452"/>
    </row>
    <row r="85" spans="1:23" s="107" customFormat="1" ht="21" customHeight="1" x14ac:dyDescent="0.25">
      <c r="A85" s="72"/>
      <c r="B85" s="553">
        <v>81</v>
      </c>
      <c r="C85" s="491" t="s">
        <v>286</v>
      </c>
      <c r="D85" s="1594"/>
      <c r="E85" s="1591"/>
      <c r="F85" s="1594"/>
      <c r="G85" s="1591">
        <v>1.6900000000000002</v>
      </c>
      <c r="H85" s="1592">
        <f t="shared" si="6"/>
        <v>0</v>
      </c>
      <c r="I85" s="1587">
        <f t="shared" si="7"/>
        <v>1.6900000000000002</v>
      </c>
      <c r="J85" s="1593">
        <f t="shared" si="8"/>
        <v>1.6900000000000002</v>
      </c>
      <c r="K85" s="72"/>
      <c r="L85" s="1452"/>
      <c r="M85" s="1452"/>
      <c r="N85" s="1452" t="s">
        <v>282</v>
      </c>
      <c r="O85" s="1452"/>
      <c r="P85" s="1452">
        <v>6.9999999999999991</v>
      </c>
      <c r="Q85" s="1452">
        <v>6.9999999999999991</v>
      </c>
      <c r="R85" s="1452"/>
      <c r="S85" s="1452"/>
      <c r="T85" s="1452"/>
      <c r="U85" s="1452">
        <v>6.9999999999999991</v>
      </c>
      <c r="V85" s="1452"/>
      <c r="W85" s="1452"/>
    </row>
    <row r="86" spans="1:23" s="107" customFormat="1" ht="21" customHeight="1" x14ac:dyDescent="0.25">
      <c r="A86" s="72"/>
      <c r="B86" s="553">
        <v>82</v>
      </c>
      <c r="C86" s="491" t="s">
        <v>288</v>
      </c>
      <c r="D86" s="1594"/>
      <c r="E86" s="1591"/>
      <c r="F86" s="1594">
        <v>3.6000000000000005</v>
      </c>
      <c r="G86" s="1591"/>
      <c r="H86" s="1592">
        <f t="shared" si="6"/>
        <v>3.6000000000000005</v>
      </c>
      <c r="I86" s="1587">
        <f t="shared" si="7"/>
        <v>0</v>
      </c>
      <c r="J86" s="1593">
        <f t="shared" si="8"/>
        <v>3.6000000000000005</v>
      </c>
      <c r="K86" s="72"/>
      <c r="L86" s="1452"/>
      <c r="M86" s="1452"/>
      <c r="N86" s="1452" t="s">
        <v>284</v>
      </c>
      <c r="O86" s="1452"/>
      <c r="P86" s="1452">
        <v>11.25</v>
      </c>
      <c r="Q86" s="1452">
        <v>11.25</v>
      </c>
      <c r="R86" s="1452"/>
      <c r="S86" s="1452"/>
      <c r="T86" s="1452"/>
      <c r="U86" s="1452">
        <v>11.25</v>
      </c>
      <c r="V86" s="1452"/>
      <c r="W86" s="1452"/>
    </row>
    <row r="87" spans="1:23" s="107" customFormat="1" ht="21" customHeight="1" x14ac:dyDescent="0.25">
      <c r="A87" s="72"/>
      <c r="B87" s="553">
        <v>83</v>
      </c>
      <c r="C87" s="491" t="s">
        <v>290</v>
      </c>
      <c r="D87" s="1594"/>
      <c r="E87" s="1591">
        <v>6.1000000000000014</v>
      </c>
      <c r="F87" s="1594">
        <v>6.5039999999999987</v>
      </c>
      <c r="G87" s="1591">
        <v>1</v>
      </c>
      <c r="H87" s="1592">
        <f t="shared" si="6"/>
        <v>6.5039999999999987</v>
      </c>
      <c r="I87" s="1587">
        <f t="shared" si="7"/>
        <v>7.1000000000000014</v>
      </c>
      <c r="J87" s="1593">
        <f t="shared" si="8"/>
        <v>13.603999999999999</v>
      </c>
      <c r="K87" s="72"/>
      <c r="L87" s="1452"/>
      <c r="M87" s="1452"/>
      <c r="N87" s="1452" t="s">
        <v>2118</v>
      </c>
      <c r="O87" s="1452"/>
      <c r="P87" s="1452"/>
      <c r="Q87" s="1452"/>
      <c r="R87" s="1452"/>
      <c r="S87" s="1452">
        <v>2.0699999999999994</v>
      </c>
      <c r="T87" s="1452">
        <v>2.0699999999999994</v>
      </c>
      <c r="U87" s="1452">
        <v>2.0699999999999994</v>
      </c>
      <c r="V87" s="1452"/>
      <c r="W87" s="1452"/>
    </row>
    <row r="88" spans="1:23" s="107" customFormat="1" ht="21" customHeight="1" x14ac:dyDescent="0.25">
      <c r="A88" s="72"/>
      <c r="B88" s="553">
        <v>84</v>
      </c>
      <c r="C88" s="491" t="s">
        <v>292</v>
      </c>
      <c r="D88" s="1594"/>
      <c r="E88" s="1591">
        <v>2.9</v>
      </c>
      <c r="F88" s="1594"/>
      <c r="G88" s="1591"/>
      <c r="H88" s="1592">
        <f t="shared" si="6"/>
        <v>0</v>
      </c>
      <c r="I88" s="1587">
        <f t="shared" si="7"/>
        <v>2.9</v>
      </c>
      <c r="J88" s="1593">
        <f t="shared" si="8"/>
        <v>2.9</v>
      </c>
      <c r="K88" s="72"/>
      <c r="L88" s="1452"/>
      <c r="M88" s="1452"/>
      <c r="N88" s="1452" t="s">
        <v>286</v>
      </c>
      <c r="O88" s="1452"/>
      <c r="P88" s="1452"/>
      <c r="Q88" s="1452"/>
      <c r="R88" s="1452"/>
      <c r="S88" s="1452">
        <v>1.6900000000000002</v>
      </c>
      <c r="T88" s="1452">
        <v>1.6900000000000002</v>
      </c>
      <c r="U88" s="1452">
        <v>1.6900000000000002</v>
      </c>
      <c r="V88" s="1452"/>
      <c r="W88" s="1452"/>
    </row>
    <row r="89" spans="1:23" s="107" customFormat="1" ht="21" customHeight="1" x14ac:dyDescent="0.25">
      <c r="A89" s="72"/>
      <c r="B89" s="553">
        <v>85</v>
      </c>
      <c r="C89" s="491" t="s">
        <v>2122</v>
      </c>
      <c r="D89" s="1594"/>
      <c r="E89" s="1591"/>
      <c r="F89" s="1594"/>
      <c r="G89" s="1591">
        <v>2</v>
      </c>
      <c r="H89" s="1592">
        <f t="shared" si="6"/>
        <v>0</v>
      </c>
      <c r="I89" s="1587">
        <f t="shared" si="7"/>
        <v>2</v>
      </c>
      <c r="J89" s="1593">
        <f t="shared" si="8"/>
        <v>2</v>
      </c>
      <c r="K89" s="72"/>
      <c r="L89" s="1452"/>
      <c r="M89" s="1452"/>
      <c r="N89" s="1452" t="s">
        <v>288</v>
      </c>
      <c r="O89" s="1452"/>
      <c r="P89" s="1452"/>
      <c r="Q89" s="1452"/>
      <c r="R89" s="1452">
        <v>3.6000000000000005</v>
      </c>
      <c r="S89" s="1452"/>
      <c r="T89" s="1452">
        <v>3.6000000000000005</v>
      </c>
      <c r="U89" s="1452">
        <v>3.6000000000000005</v>
      </c>
      <c r="V89" s="1452"/>
      <c r="W89" s="1452"/>
    </row>
    <row r="90" spans="1:23" s="107" customFormat="1" ht="21" customHeight="1" x14ac:dyDescent="0.25">
      <c r="A90" s="72"/>
      <c r="B90" s="553">
        <v>86</v>
      </c>
      <c r="C90" s="491" t="s">
        <v>294</v>
      </c>
      <c r="D90" s="1594"/>
      <c r="E90" s="1591"/>
      <c r="F90" s="1594"/>
      <c r="G90" s="1591">
        <v>28.592000000000052</v>
      </c>
      <c r="H90" s="1592">
        <f t="shared" si="6"/>
        <v>0</v>
      </c>
      <c r="I90" s="1587">
        <f t="shared" si="7"/>
        <v>28.592000000000052</v>
      </c>
      <c r="J90" s="1593">
        <f t="shared" si="8"/>
        <v>28.592000000000052</v>
      </c>
      <c r="K90" s="72"/>
      <c r="L90" s="1452"/>
      <c r="M90" s="1452"/>
      <c r="N90" s="1452" t="s">
        <v>290</v>
      </c>
      <c r="O90" s="1452"/>
      <c r="P90" s="1452">
        <v>6.1000000000000014</v>
      </c>
      <c r="Q90" s="1452">
        <v>6.1000000000000014</v>
      </c>
      <c r="R90" s="1452">
        <v>6.5039999999999987</v>
      </c>
      <c r="S90" s="1452">
        <v>1</v>
      </c>
      <c r="T90" s="1452">
        <v>7.5039999999999987</v>
      </c>
      <c r="U90" s="1452">
        <v>13.603999999999999</v>
      </c>
      <c r="V90" s="1452"/>
      <c r="W90" s="1452"/>
    </row>
    <row r="91" spans="1:23" s="107" customFormat="1" ht="21" customHeight="1" x14ac:dyDescent="0.25">
      <c r="A91" s="72"/>
      <c r="B91" s="553">
        <v>87</v>
      </c>
      <c r="C91" s="491" t="s">
        <v>2124</v>
      </c>
      <c r="D91" s="1594"/>
      <c r="E91" s="1591"/>
      <c r="F91" s="1594"/>
      <c r="G91" s="1591">
        <v>3.7999999999999989</v>
      </c>
      <c r="H91" s="1592">
        <f t="shared" si="6"/>
        <v>0</v>
      </c>
      <c r="I91" s="1587">
        <f t="shared" si="7"/>
        <v>3.7999999999999989</v>
      </c>
      <c r="J91" s="1593">
        <f t="shared" si="8"/>
        <v>3.7999999999999989</v>
      </c>
      <c r="K91" s="72"/>
      <c r="L91" s="1452"/>
      <c r="M91" s="1452"/>
      <c r="N91" s="1452" t="s">
        <v>292</v>
      </c>
      <c r="O91" s="1452"/>
      <c r="P91" s="1452">
        <v>2.9</v>
      </c>
      <c r="Q91" s="1452">
        <v>2.9</v>
      </c>
      <c r="R91" s="1452"/>
      <c r="S91" s="1452"/>
      <c r="T91" s="1452"/>
      <c r="U91" s="1452">
        <v>2.9</v>
      </c>
      <c r="V91" s="1452"/>
      <c r="W91" s="1452"/>
    </row>
    <row r="92" spans="1:23" s="107" customFormat="1" ht="21" customHeight="1" x14ac:dyDescent="0.25">
      <c r="A92" s="72"/>
      <c r="B92" s="553">
        <v>88</v>
      </c>
      <c r="C92" s="491" t="s">
        <v>296</v>
      </c>
      <c r="D92" s="1594"/>
      <c r="E92" s="1591">
        <v>11.999999999999996</v>
      </c>
      <c r="F92" s="1594"/>
      <c r="G92" s="1591"/>
      <c r="H92" s="1592">
        <f t="shared" si="6"/>
        <v>0</v>
      </c>
      <c r="I92" s="1587">
        <f t="shared" si="7"/>
        <v>11.999999999999996</v>
      </c>
      <c r="J92" s="1593">
        <f t="shared" si="8"/>
        <v>11.999999999999996</v>
      </c>
      <c r="K92" s="72"/>
      <c r="L92" s="1452"/>
      <c r="M92" s="1452"/>
      <c r="N92" s="1452" t="s">
        <v>2122</v>
      </c>
      <c r="O92" s="1452"/>
      <c r="P92" s="1452"/>
      <c r="Q92" s="1452"/>
      <c r="R92" s="1452"/>
      <c r="S92" s="1452">
        <v>2</v>
      </c>
      <c r="T92" s="1452">
        <v>2</v>
      </c>
      <c r="U92" s="1452">
        <v>2</v>
      </c>
      <c r="V92" s="1452"/>
      <c r="W92" s="1452"/>
    </row>
    <row r="93" spans="1:23" s="107" customFormat="1" ht="21" customHeight="1" x14ac:dyDescent="0.25">
      <c r="A93" s="72"/>
      <c r="B93" s="553">
        <v>89</v>
      </c>
      <c r="C93" s="491" t="s">
        <v>2087</v>
      </c>
      <c r="D93" s="1594">
        <v>24.699999999999985</v>
      </c>
      <c r="E93" s="1591">
        <v>40.5</v>
      </c>
      <c r="F93" s="1594"/>
      <c r="G93" s="1591">
        <v>1.5</v>
      </c>
      <c r="H93" s="1592">
        <f t="shared" si="6"/>
        <v>24.699999999999985</v>
      </c>
      <c r="I93" s="1587">
        <f t="shared" si="7"/>
        <v>42</v>
      </c>
      <c r="J93" s="1593">
        <f t="shared" si="8"/>
        <v>66.699999999999989</v>
      </c>
      <c r="K93" s="72"/>
      <c r="L93" s="1452"/>
      <c r="M93" s="1452"/>
      <c r="N93" s="1452" t="s">
        <v>294</v>
      </c>
      <c r="O93" s="1452"/>
      <c r="P93" s="1452"/>
      <c r="Q93" s="1452"/>
      <c r="R93" s="1452"/>
      <c r="S93" s="1452">
        <v>28.592000000000052</v>
      </c>
      <c r="T93" s="1452">
        <v>28.592000000000052</v>
      </c>
      <c r="U93" s="1452">
        <v>28.592000000000052</v>
      </c>
      <c r="V93" s="1452"/>
      <c r="W93" s="1452"/>
    </row>
    <row r="94" spans="1:23" s="107" customFormat="1" ht="21" customHeight="1" x14ac:dyDescent="0.25">
      <c r="B94" s="553">
        <v>90</v>
      </c>
      <c r="C94" s="491" t="s">
        <v>298</v>
      </c>
      <c r="D94" s="1594"/>
      <c r="E94" s="1591">
        <v>9.18</v>
      </c>
      <c r="F94" s="1594"/>
      <c r="G94" s="1591">
        <v>3.2699999999999996</v>
      </c>
      <c r="H94" s="1592">
        <f t="shared" si="6"/>
        <v>0</v>
      </c>
      <c r="I94" s="1587">
        <f t="shared" si="7"/>
        <v>12.45</v>
      </c>
      <c r="J94" s="1593">
        <f t="shared" si="8"/>
        <v>12.45</v>
      </c>
      <c r="L94" s="1452"/>
      <c r="M94" s="1452"/>
      <c r="N94" s="1452" t="s">
        <v>2124</v>
      </c>
      <c r="O94" s="1452"/>
      <c r="P94" s="1452"/>
      <c r="Q94" s="1452"/>
      <c r="R94" s="1452"/>
      <c r="S94" s="1452">
        <v>3.7999999999999989</v>
      </c>
      <c r="T94" s="1452">
        <v>3.7999999999999989</v>
      </c>
      <c r="U94" s="1452">
        <v>3.7999999999999989</v>
      </c>
      <c r="V94" s="1452"/>
      <c r="W94" s="1452"/>
    </row>
    <row r="95" spans="1:23" s="107" customFormat="1" ht="21" customHeight="1" x14ac:dyDescent="0.25">
      <c r="B95" s="553">
        <v>91</v>
      </c>
      <c r="C95" s="491" t="s">
        <v>300</v>
      </c>
      <c r="D95" s="1594"/>
      <c r="E95" s="1591"/>
      <c r="F95" s="1594"/>
      <c r="G95" s="1591">
        <v>7.9999999999999885</v>
      </c>
      <c r="H95" s="1592">
        <f t="shared" si="6"/>
        <v>0</v>
      </c>
      <c r="I95" s="1587">
        <f t="shared" si="7"/>
        <v>7.9999999999999885</v>
      </c>
      <c r="J95" s="1593">
        <f t="shared" si="8"/>
        <v>7.9999999999999885</v>
      </c>
      <c r="L95" s="1452"/>
      <c r="M95" s="1452"/>
      <c r="N95" s="1452" t="s">
        <v>296</v>
      </c>
      <c r="O95" s="1452"/>
      <c r="P95" s="1452">
        <v>11.999999999999996</v>
      </c>
      <c r="Q95" s="1452">
        <v>11.999999999999996</v>
      </c>
      <c r="R95" s="1452"/>
      <c r="S95" s="1452"/>
      <c r="T95" s="1452"/>
      <c r="U95" s="1452">
        <v>11.999999999999996</v>
      </c>
      <c r="V95" s="1452"/>
      <c r="W95" s="1452"/>
    </row>
    <row r="96" spans="1:23" s="107" customFormat="1" ht="21" customHeight="1" x14ac:dyDescent="0.25">
      <c r="B96" s="553">
        <v>92</v>
      </c>
      <c r="C96" s="491" t="s">
        <v>1564</v>
      </c>
      <c r="D96" s="1594"/>
      <c r="E96" s="1591"/>
      <c r="F96" s="1594"/>
      <c r="G96" s="1591">
        <v>5.6530000000000014</v>
      </c>
      <c r="H96" s="1592">
        <f t="shared" si="6"/>
        <v>0</v>
      </c>
      <c r="I96" s="1587">
        <f t="shared" si="7"/>
        <v>5.6530000000000014</v>
      </c>
      <c r="J96" s="1593">
        <f t="shared" si="8"/>
        <v>5.6530000000000014</v>
      </c>
      <c r="L96" s="1452"/>
      <c r="M96" s="1452"/>
      <c r="N96" s="1452" t="s">
        <v>2087</v>
      </c>
      <c r="O96" s="1452">
        <v>24.699999999999985</v>
      </c>
      <c r="P96" s="1452">
        <v>40.5</v>
      </c>
      <c r="Q96" s="1452">
        <v>65.199999999999989</v>
      </c>
      <c r="R96" s="1452"/>
      <c r="S96" s="1452">
        <v>1.5</v>
      </c>
      <c r="T96" s="1452">
        <v>1.5</v>
      </c>
      <c r="U96" s="1452">
        <v>66.699999999999989</v>
      </c>
      <c r="V96" s="1452"/>
      <c r="W96" s="1452"/>
    </row>
    <row r="97" spans="2:23" s="107" customFormat="1" ht="21" customHeight="1" thickBot="1" x14ac:dyDescent="0.3">
      <c r="B97" s="560">
        <v>93</v>
      </c>
      <c r="C97" s="491" t="s">
        <v>1195</v>
      </c>
      <c r="D97" s="1594"/>
      <c r="E97" s="1591"/>
      <c r="F97" s="1594">
        <v>3.0000000000000004</v>
      </c>
      <c r="G97" s="1591">
        <v>302.01599999999985</v>
      </c>
      <c r="H97" s="1592">
        <f>+D97+F97</f>
        <v>3.0000000000000004</v>
      </c>
      <c r="I97" s="1587">
        <f>+E97+G97</f>
        <v>302.01599999999985</v>
      </c>
      <c r="J97" s="1593">
        <f>SUM(H97:I97)</f>
        <v>305.01599999999985</v>
      </c>
      <c r="L97" s="1452"/>
      <c r="M97" s="1452"/>
      <c r="N97" s="1452" t="s">
        <v>298</v>
      </c>
      <c r="O97" s="1452"/>
      <c r="P97" s="1452">
        <v>9.18</v>
      </c>
      <c r="Q97" s="1452">
        <v>9.18</v>
      </c>
      <c r="R97" s="1452"/>
      <c r="S97" s="1452">
        <v>3.2699999999999996</v>
      </c>
      <c r="T97" s="1452">
        <v>3.2699999999999996</v>
      </c>
      <c r="U97" s="1452">
        <v>12.45</v>
      </c>
      <c r="V97" s="1452"/>
      <c r="W97" s="1452"/>
    </row>
    <row r="98" spans="2:23" s="107" customFormat="1" ht="21" customHeight="1" thickTop="1" x14ac:dyDescent="0.25">
      <c r="B98" s="1819" t="s">
        <v>1156</v>
      </c>
      <c r="C98" s="1820"/>
      <c r="D98" s="1595">
        <f t="shared" ref="D98:J98" si="9">SUM(D5:D97)</f>
        <v>36.679999999999986</v>
      </c>
      <c r="E98" s="1595">
        <f t="shared" si="9"/>
        <v>184.70400000000001</v>
      </c>
      <c r="F98" s="1595">
        <f t="shared" si="9"/>
        <v>79.716000000000008</v>
      </c>
      <c r="G98" s="1595">
        <f t="shared" si="9"/>
        <v>977.59210000000007</v>
      </c>
      <c r="H98" s="1596">
        <f t="shared" si="9"/>
        <v>116.396</v>
      </c>
      <c r="I98" s="1595">
        <f t="shared" si="9"/>
        <v>1162.2961</v>
      </c>
      <c r="J98" s="1597">
        <f t="shared" si="9"/>
        <v>1278.6920999999998</v>
      </c>
      <c r="L98" s="1452"/>
      <c r="M98" s="1452"/>
      <c r="N98" s="1452" t="s">
        <v>300</v>
      </c>
      <c r="O98" s="1452"/>
      <c r="P98" s="1452"/>
      <c r="Q98" s="1452"/>
      <c r="R98" s="1452"/>
      <c r="S98" s="1452">
        <v>7.9999999999999885</v>
      </c>
      <c r="T98" s="1452">
        <v>7.9999999999999885</v>
      </c>
      <c r="U98" s="1452">
        <v>7.9999999999999885</v>
      </c>
      <c r="V98" s="1452"/>
      <c r="W98" s="1452"/>
    </row>
    <row r="99" spans="2:23" s="107" customFormat="1" ht="21" customHeight="1" x14ac:dyDescent="0.25">
      <c r="B99" s="1821"/>
      <c r="C99" s="1822"/>
      <c r="D99" s="1879">
        <f>+D98+E98</f>
        <v>221.38399999999999</v>
      </c>
      <c r="E99" s="1880"/>
      <c r="F99" s="1879">
        <f>+F98+G98</f>
        <v>1057.3081000000002</v>
      </c>
      <c r="G99" s="1881"/>
      <c r="H99" s="1882">
        <f>+H98+I98</f>
        <v>1278.6921</v>
      </c>
      <c r="I99" s="1883"/>
      <c r="J99" s="570"/>
      <c r="L99" s="1452"/>
      <c r="M99" s="1452"/>
      <c r="N99" s="1452" t="s">
        <v>1564</v>
      </c>
      <c r="O99" s="1452"/>
      <c r="P99" s="1452"/>
      <c r="Q99" s="1452"/>
      <c r="R99" s="1452"/>
      <c r="S99" s="1452">
        <v>5.6530000000000014</v>
      </c>
      <c r="T99" s="1452">
        <v>5.6530000000000014</v>
      </c>
      <c r="U99" s="1452">
        <v>5.6530000000000014</v>
      </c>
      <c r="V99" s="1452"/>
      <c r="W99" s="1452"/>
    </row>
    <row r="100" spans="2:23" x14ac:dyDescent="0.25">
      <c r="B100" s="410" t="s">
        <v>1147</v>
      </c>
      <c r="C100" s="45"/>
      <c r="D100" s="45"/>
      <c r="E100" s="45"/>
      <c r="F100" s="45"/>
      <c r="G100" s="45"/>
      <c r="H100" s="45"/>
      <c r="I100" s="45"/>
      <c r="J100" s="45"/>
      <c r="N100" s="408" t="s">
        <v>1157</v>
      </c>
      <c r="R100" s="408">
        <v>3.0000000000000004</v>
      </c>
      <c r="S100" s="408">
        <v>302.01599999999985</v>
      </c>
      <c r="T100" s="408">
        <v>305.01599999999985</v>
      </c>
      <c r="U100" s="408">
        <v>305.01599999999985</v>
      </c>
    </row>
    <row r="101" spans="2:23" ht="15.75" x14ac:dyDescent="0.25">
      <c r="B101" s="1102"/>
      <c r="C101" s="1103"/>
      <c r="D101" s="492"/>
      <c r="E101" s="492"/>
      <c r="F101" s="492"/>
      <c r="G101" s="492"/>
      <c r="H101" s="1104"/>
      <c r="I101" s="1104"/>
      <c r="J101" s="493"/>
      <c r="N101" s="408" t="s">
        <v>302</v>
      </c>
      <c r="O101" s="408">
        <v>36.679999999999986</v>
      </c>
      <c r="P101" s="408">
        <v>184.70400000000001</v>
      </c>
      <c r="Q101" s="408">
        <v>221.38399999999999</v>
      </c>
      <c r="R101" s="408">
        <v>79.716000000000008</v>
      </c>
      <c r="S101" s="408">
        <v>977.59210000000007</v>
      </c>
      <c r="T101" s="408">
        <v>1057.3080999999997</v>
      </c>
      <c r="U101" s="408">
        <v>1278.6920999999998</v>
      </c>
    </row>
    <row r="102" spans="2:23" ht="15.75" x14ac:dyDescent="0.25">
      <c r="B102" s="1102"/>
      <c r="C102" s="1103"/>
      <c r="D102" s="492"/>
      <c r="E102" s="492"/>
      <c r="F102" s="492"/>
      <c r="G102" s="492"/>
      <c r="H102" s="1104"/>
      <c r="I102" s="1104"/>
      <c r="J102" s="493"/>
    </row>
    <row r="103" spans="2:23" ht="15.75" x14ac:dyDescent="0.25">
      <c r="B103" s="1102"/>
      <c r="C103" s="1103"/>
      <c r="D103" s="492"/>
      <c r="E103" s="492"/>
      <c r="F103" s="492"/>
      <c r="G103" s="492"/>
      <c r="H103" s="1104"/>
      <c r="I103" s="1104"/>
      <c r="J103" s="493"/>
    </row>
  </sheetData>
  <mergeCells count="9">
    <mergeCell ref="B98:C99"/>
    <mergeCell ref="D99:E99"/>
    <mergeCell ref="F99:G99"/>
    <mergeCell ref="H99:I99"/>
    <mergeCell ref="B3:B4"/>
    <mergeCell ref="C3:C4"/>
    <mergeCell ref="D3:E3"/>
    <mergeCell ref="F3:G3"/>
    <mergeCell ref="H3:I3"/>
  </mergeCells>
  <pageMargins left="0.78740157480314965" right="0.55118110236220474" top="0.78740157480314965" bottom="0.59055118110236227" header="0" footer="0"/>
  <pageSetup paperSize="9" scale="49" fitToHeight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0">
    <pageSetUpPr fitToPage="1"/>
  </sheetPr>
  <dimension ref="A1:AF139"/>
  <sheetViews>
    <sheetView view="pageBreakPreview" topLeftCell="B1" zoomScale="90" zoomScaleNormal="55" zoomScaleSheetLayoutView="90" workbookViewId="0">
      <selection activeCell="Q20" sqref="Q20"/>
    </sheetView>
  </sheetViews>
  <sheetFormatPr baseColWidth="10" defaultRowHeight="15" x14ac:dyDescent="0.25"/>
  <cols>
    <col min="1" max="1" width="12.42578125" customWidth="1"/>
    <col min="2" max="2" width="12.7109375" customWidth="1"/>
    <col min="3" max="3" width="12.5703125" customWidth="1"/>
    <col min="4" max="5" width="11.42578125" customWidth="1"/>
    <col min="6" max="6" width="10.5703125" customWidth="1"/>
    <col min="7" max="9" width="11.42578125" customWidth="1"/>
    <col min="10" max="10" width="10.42578125" customWidth="1"/>
    <col min="11" max="13" width="11.42578125" customWidth="1"/>
    <col min="14" max="14" width="11.140625" customWidth="1"/>
    <col min="15" max="15" width="13" customWidth="1"/>
    <col min="16" max="16" width="5" style="408" customWidth="1"/>
    <col min="17" max="17" width="19.7109375" style="408" customWidth="1"/>
    <col min="18" max="18" width="22.42578125" style="408" customWidth="1"/>
    <col min="19" max="19" width="8.28515625" style="408" customWidth="1"/>
    <col min="20" max="20" width="7.28515625" style="408" customWidth="1"/>
    <col min="21" max="21" width="25.28515625" style="408" customWidth="1"/>
    <col min="22" max="22" width="19.28515625" style="408" customWidth="1"/>
    <col min="23" max="23" width="8.28515625" style="408" customWidth="1"/>
    <col min="24" max="24" width="5.42578125" style="408" customWidth="1"/>
    <col min="25" max="25" width="6.140625" style="408" customWidth="1"/>
    <col min="26" max="26" width="12.42578125" style="408" customWidth="1"/>
    <col min="27" max="27" width="8.140625" style="408" bestFit="1" customWidth="1"/>
    <col min="28" max="28" width="30.7109375" style="408" customWidth="1"/>
    <col min="29" max="29" width="25.5703125" style="408" customWidth="1"/>
    <col min="30" max="30" width="25.7109375" bestFit="1" customWidth="1"/>
    <col min="31" max="31" width="18.7109375" bestFit="1" customWidth="1"/>
  </cols>
  <sheetData>
    <row r="1" spans="1:32" s="43" customFormat="1" ht="15.75" x14ac:dyDescent="0.25">
      <c r="A1" s="359"/>
      <c r="B1" s="360"/>
      <c r="C1" s="360"/>
      <c r="D1" s="360"/>
      <c r="E1" s="360"/>
      <c r="F1" s="360"/>
      <c r="G1" s="360"/>
      <c r="H1" s="45"/>
      <c r="I1" s="45"/>
      <c r="J1" s="45"/>
      <c r="K1" s="45"/>
      <c r="L1" s="45"/>
      <c r="M1" s="45"/>
      <c r="N1" s="45"/>
      <c r="O1" s="45"/>
      <c r="P1" s="406"/>
      <c r="Q1" s="406"/>
      <c r="R1" s="406"/>
      <c r="S1" s="406"/>
      <c r="T1" s="406"/>
      <c r="U1" s="1363"/>
      <c r="V1" s="1363"/>
      <c r="W1" s="408"/>
      <c r="X1" s="406"/>
      <c r="Y1" s="406"/>
      <c r="Z1" s="406"/>
      <c r="AA1" s="406"/>
      <c r="AB1" s="406"/>
      <c r="AC1" s="406"/>
    </row>
    <row r="2" spans="1:32" s="43" customFormat="1" ht="12.75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06"/>
      <c r="Q2" s="406"/>
      <c r="R2" s="406"/>
      <c r="S2" s="406"/>
      <c r="T2" s="406"/>
      <c r="U2" s="1363"/>
      <c r="V2" s="1363"/>
      <c r="W2" s="1364"/>
      <c r="X2" s="406"/>
      <c r="Y2" s="406"/>
      <c r="Z2" s="406"/>
      <c r="AA2" s="406"/>
      <c r="AB2" s="406"/>
      <c r="AC2" s="406"/>
    </row>
    <row r="3" spans="1:32" s="43" customFormat="1" ht="12.75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06"/>
      <c r="Q3" s="406"/>
      <c r="R3" s="406"/>
      <c r="S3" s="406"/>
      <c r="T3" s="406"/>
      <c r="U3" s="1363"/>
      <c r="V3" s="1363"/>
      <c r="W3" s="1364"/>
      <c r="X3" s="406"/>
      <c r="Y3" s="406"/>
      <c r="Z3" s="406"/>
      <c r="AA3" s="406"/>
      <c r="AB3" s="406"/>
      <c r="AC3" s="406"/>
    </row>
    <row r="4" spans="1:32" s="43" customForma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878"/>
      <c r="Q4" s="406"/>
      <c r="R4" s="406"/>
      <c r="S4" s="406"/>
      <c r="T4" s="406"/>
      <c r="U4" s="407" t="s">
        <v>1056</v>
      </c>
      <c r="V4" s="408" t="s">
        <v>1057</v>
      </c>
      <c r="W4" s="408"/>
      <c r="X4" s="406"/>
      <c r="Y4" s="406"/>
      <c r="Z4" s="406"/>
      <c r="AA4" s="406"/>
      <c r="AB4" s="406"/>
      <c r="AC4" s="406"/>
    </row>
    <row r="5" spans="1:32" s="43" customForma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06"/>
      <c r="Q5" s="1386"/>
      <c r="R5" s="1386"/>
      <c r="S5" s="1386"/>
      <c r="T5" s="1386"/>
      <c r="U5" s="407" t="s">
        <v>165</v>
      </c>
      <c r="V5" s="408" t="s">
        <v>1111</v>
      </c>
      <c r="W5" s="1363"/>
      <c r="X5" s="406"/>
      <c r="Y5" s="406"/>
      <c r="Z5" s="406"/>
      <c r="AA5" s="406"/>
      <c r="AB5" s="406"/>
      <c r="AC5" s="406"/>
      <c r="AF5"/>
    </row>
    <row r="6" spans="1:32" s="43" customFormat="1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06"/>
      <c r="Q6" s="406"/>
      <c r="R6" s="406"/>
      <c r="S6" s="406"/>
      <c r="T6" s="1386"/>
      <c r="U6" s="407" t="s">
        <v>1061</v>
      </c>
      <c r="V6" s="408" t="s">
        <v>164</v>
      </c>
      <c r="W6" s="1363"/>
      <c r="X6" s="406"/>
      <c r="Y6" s="406"/>
      <c r="Z6" s="406"/>
      <c r="AA6" s="406"/>
      <c r="AB6" s="406"/>
      <c r="AC6" s="406"/>
      <c r="AF6"/>
    </row>
    <row r="7" spans="1:32" s="43" customFormat="1" x14ac:dyDescent="0.2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06"/>
      <c r="Q7" s="1386" t="s">
        <v>1134</v>
      </c>
      <c r="R7" s="1386"/>
      <c r="S7" s="1386"/>
      <c r="T7" s="1386"/>
      <c r="U7" s="408"/>
      <c r="V7" s="408"/>
      <c r="W7" s="1363"/>
      <c r="X7" s="406"/>
      <c r="Y7" s="406"/>
      <c r="Z7" s="406"/>
      <c r="AA7" s="406"/>
      <c r="AB7" s="406"/>
      <c r="AC7" s="406"/>
      <c r="AF7"/>
    </row>
    <row r="8" spans="1:32" s="43" customFormat="1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06"/>
      <c r="Q8" s="1386" t="s">
        <v>1160</v>
      </c>
      <c r="R8" s="1386" t="s">
        <v>1175</v>
      </c>
      <c r="S8" s="1386" t="s">
        <v>1149</v>
      </c>
      <c r="T8" s="1386"/>
      <c r="U8" s="408" t="s">
        <v>327</v>
      </c>
      <c r="V8" s="408" t="s">
        <v>2137</v>
      </c>
      <c r="W8" s="1363"/>
      <c r="X8" s="406"/>
      <c r="Y8" s="406"/>
      <c r="Z8" s="406"/>
      <c r="AA8" s="406"/>
      <c r="AB8" s="406"/>
      <c r="AC8" s="406"/>
      <c r="AF8"/>
    </row>
    <row r="9" spans="1:32" s="43" customFormat="1" x14ac:dyDescent="0.2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06"/>
      <c r="Q9" s="1363" t="s">
        <v>265</v>
      </c>
      <c r="R9" s="1387">
        <v>107.14</v>
      </c>
      <c r="S9" s="880">
        <v>8.3788740072766502E-2</v>
      </c>
      <c r="T9" s="1386"/>
      <c r="U9" s="408" t="s">
        <v>265</v>
      </c>
      <c r="V9" s="408">
        <v>107.14</v>
      </c>
      <c r="W9" s="1363"/>
      <c r="X9" s="406"/>
      <c r="Y9" s="406"/>
      <c r="Z9" s="406"/>
      <c r="AA9" s="406"/>
      <c r="AB9" s="406"/>
      <c r="AC9" s="406"/>
      <c r="AF9" s="419"/>
    </row>
    <row r="10" spans="1:32" s="43" customFormat="1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06"/>
      <c r="Q10" s="1363" t="s">
        <v>267</v>
      </c>
      <c r="R10" s="1387">
        <v>71.69</v>
      </c>
      <c r="S10" s="880">
        <v>5.6065099643612379E-2</v>
      </c>
      <c r="T10" s="1386"/>
      <c r="U10" s="408" t="s">
        <v>267</v>
      </c>
      <c r="V10" s="408">
        <v>71.69</v>
      </c>
      <c r="W10" s="1363"/>
      <c r="X10" s="406"/>
      <c r="Y10" s="406"/>
      <c r="Z10" s="406"/>
      <c r="AA10" s="406"/>
      <c r="AB10" s="406"/>
      <c r="AC10" s="406"/>
      <c r="AF10" s="419"/>
    </row>
    <row r="11" spans="1:32" s="43" customFormat="1" x14ac:dyDescent="0.2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06"/>
      <c r="Q11" s="1363" t="s">
        <v>2062</v>
      </c>
      <c r="R11" s="1387">
        <v>66.699999999999989</v>
      </c>
      <c r="S11" s="880">
        <v>5.2162674657957105E-2</v>
      </c>
      <c r="T11" s="1386"/>
      <c r="U11" s="408" t="s">
        <v>2062</v>
      </c>
      <c r="V11" s="408">
        <v>66.699999999999989</v>
      </c>
      <c r="W11" s="1363"/>
      <c r="X11" s="406"/>
      <c r="Y11" s="406"/>
      <c r="Z11" s="406"/>
      <c r="AA11" s="406"/>
      <c r="AB11" s="406"/>
      <c r="AC11" s="406"/>
      <c r="AF11" s="419"/>
    </row>
    <row r="12" spans="1:32" s="43" customFormat="1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06"/>
      <c r="Q12" s="1363" t="s">
        <v>277</v>
      </c>
      <c r="R12" s="1387">
        <v>57.440000000000005</v>
      </c>
      <c r="S12" s="880">
        <v>4.4920900035278218E-2</v>
      </c>
      <c r="T12" s="1386"/>
      <c r="U12" s="408" t="s">
        <v>277</v>
      </c>
      <c r="V12" s="408">
        <v>57.440000000000005</v>
      </c>
      <c r="W12" s="1363"/>
      <c r="X12" s="406"/>
      <c r="Y12" s="406"/>
      <c r="Z12" s="406"/>
      <c r="AA12" s="406"/>
      <c r="AB12" s="406"/>
      <c r="AC12" s="406"/>
      <c r="AF12" s="419"/>
    </row>
    <row r="13" spans="1:32" s="43" customFormat="1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06"/>
      <c r="Q13" s="1363" t="s">
        <v>279</v>
      </c>
      <c r="R13" s="1387">
        <v>53.3</v>
      </c>
      <c r="S13" s="880">
        <v>4.168321678064639E-2</v>
      </c>
      <c r="T13" s="1386"/>
      <c r="U13" s="408" t="s">
        <v>279</v>
      </c>
      <c r="V13" s="408">
        <v>53.3</v>
      </c>
      <c r="W13" s="1363"/>
      <c r="X13" s="406"/>
      <c r="Y13" s="406"/>
      <c r="Z13" s="406"/>
      <c r="AA13" s="406"/>
      <c r="AB13" s="406"/>
      <c r="AC13" s="406"/>
      <c r="AF13" s="419"/>
    </row>
    <row r="14" spans="1:32" s="43" customForma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06"/>
      <c r="Q14" s="1363" t="s">
        <v>188</v>
      </c>
      <c r="R14" s="1387">
        <v>32</v>
      </c>
      <c r="S14" s="880">
        <v>2.5025571050294269E-2</v>
      </c>
      <c r="T14" s="1386"/>
      <c r="U14" s="408" t="s">
        <v>188</v>
      </c>
      <c r="V14" s="408">
        <v>32</v>
      </c>
      <c r="W14" s="1363"/>
      <c r="X14" s="406"/>
      <c r="Y14" s="406"/>
      <c r="Z14" s="406"/>
      <c r="AA14" s="406"/>
      <c r="AB14" s="406"/>
      <c r="AC14" s="406"/>
      <c r="AF14" s="419"/>
    </row>
    <row r="15" spans="1:32" s="43" customFormat="1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06"/>
      <c r="Q15" s="1388" t="s">
        <v>1150</v>
      </c>
      <c r="R15" s="1387">
        <v>890.42210000000068</v>
      </c>
      <c r="S15" s="880">
        <v>0.69635379775944517</v>
      </c>
      <c r="T15" s="1386"/>
      <c r="U15" s="408" t="s">
        <v>302</v>
      </c>
      <c r="V15" s="408">
        <v>388.27</v>
      </c>
      <c r="W15" s="1363"/>
      <c r="X15" s="406"/>
      <c r="Y15" s="406"/>
      <c r="Z15" s="406"/>
      <c r="AA15" s="406"/>
      <c r="AB15" s="406"/>
      <c r="AC15" s="406"/>
      <c r="AD15"/>
      <c r="AE15"/>
      <c r="AF15" s="419"/>
    </row>
    <row r="16" spans="1:32" s="43" customFormat="1" x14ac:dyDescent="0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06"/>
      <c r="Q16" s="1389" t="s">
        <v>1134</v>
      </c>
      <c r="R16" s="878">
        <v>1278.6921000000007</v>
      </c>
      <c r="S16" s="877">
        <v>1</v>
      </c>
      <c r="T16" s="406"/>
      <c r="U16" s="406"/>
      <c r="V16" s="406"/>
      <c r="W16" s="1363"/>
      <c r="X16" s="406"/>
      <c r="Y16" s="406"/>
      <c r="Z16" s="406"/>
      <c r="AA16" s="406"/>
      <c r="AB16" s="408"/>
      <c r="AC16" s="408"/>
      <c r="AD16"/>
      <c r="AE16"/>
      <c r="AF16" s="419"/>
    </row>
    <row r="17" spans="1:32" s="43" customFormat="1" ht="15.75" x14ac:dyDescent="0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06"/>
      <c r="Q17" s="406"/>
      <c r="R17" s="1384"/>
      <c r="S17" s="406"/>
      <c r="T17" s="406"/>
      <c r="U17" s="1363"/>
      <c r="V17" s="1363"/>
      <c r="W17" s="1363"/>
      <c r="X17" s="406"/>
      <c r="Y17" s="406"/>
      <c r="Z17" s="406"/>
      <c r="AA17" s="406"/>
      <c r="AB17" s="408"/>
      <c r="AC17" s="408"/>
      <c r="AD17"/>
      <c r="AE17"/>
      <c r="AF17" s="419"/>
    </row>
    <row r="18" spans="1:32" s="43" customFormat="1" x14ac:dyDescent="0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06"/>
      <c r="Q18" s="406"/>
      <c r="R18" s="406"/>
      <c r="S18" s="406"/>
      <c r="T18" s="406"/>
      <c r="U18" s="1363"/>
      <c r="V18" s="1363"/>
      <c r="W18" s="1363"/>
      <c r="X18" s="406"/>
      <c r="Y18" s="406"/>
      <c r="Z18" s="406"/>
      <c r="AA18" s="406"/>
      <c r="AB18" s="408"/>
      <c r="AC18" s="408"/>
      <c r="AD18"/>
      <c r="AE18"/>
      <c r="AF18" s="419"/>
    </row>
    <row r="19" spans="1:32" s="43" customFormat="1" x14ac:dyDescent="0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06"/>
      <c r="Q19" s="406"/>
      <c r="R19" s="406"/>
      <c r="S19" s="406"/>
      <c r="T19" s="406"/>
      <c r="U19" s="1363"/>
      <c r="V19" s="1363"/>
      <c r="W19" s="1363"/>
      <c r="X19" s="406"/>
      <c r="Y19" s="406"/>
      <c r="Z19" s="406"/>
      <c r="AA19" s="406"/>
      <c r="AB19" s="408"/>
      <c r="AC19" s="408"/>
      <c r="AD19"/>
      <c r="AE19"/>
      <c r="AF19" s="419"/>
    </row>
    <row r="20" spans="1:32" s="43" customFormat="1" x14ac:dyDescent="0.2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06"/>
      <c r="Q20" s="406"/>
      <c r="R20" s="406"/>
      <c r="S20" s="406"/>
      <c r="T20" s="406"/>
      <c r="U20" s="1363"/>
      <c r="V20" s="1363"/>
      <c r="W20" s="1363"/>
      <c r="X20" s="406"/>
      <c r="Y20" s="406"/>
      <c r="Z20" s="406"/>
      <c r="AA20" s="406"/>
      <c r="AB20" s="408"/>
      <c r="AC20" s="408"/>
      <c r="AD20"/>
      <c r="AE20"/>
      <c r="AF20" s="419"/>
    </row>
    <row r="21" spans="1:32" s="43" customFormat="1" x14ac:dyDescent="0.2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06"/>
      <c r="Q21" s="406"/>
      <c r="R21" s="406"/>
      <c r="S21" s="406"/>
      <c r="T21" s="406"/>
      <c r="U21" s="1363"/>
      <c r="V21" s="1363"/>
      <c r="W21" s="1363"/>
      <c r="X21" s="406"/>
      <c r="Y21" s="406"/>
      <c r="Z21" s="406"/>
      <c r="AA21" s="406"/>
      <c r="AB21" s="408"/>
      <c r="AC21" s="408"/>
      <c r="AD21"/>
      <c r="AE21"/>
      <c r="AF21" s="419"/>
    </row>
    <row r="22" spans="1:32" s="43" customFormat="1" x14ac:dyDescent="0.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06"/>
      <c r="Q22" s="406"/>
      <c r="R22" s="406"/>
      <c r="S22" s="406"/>
      <c r="T22" s="406"/>
      <c r="U22" s="1363"/>
      <c r="V22" s="1363"/>
      <c r="W22" s="1363"/>
      <c r="X22" s="406"/>
      <c r="Y22" s="406"/>
      <c r="Z22" s="406"/>
      <c r="AA22" s="406"/>
      <c r="AB22" s="408"/>
      <c r="AC22" s="408"/>
      <c r="AD22"/>
      <c r="AE22"/>
      <c r="AF22" s="419"/>
    </row>
    <row r="23" spans="1:32" s="43" customFormat="1" x14ac:dyDescent="0.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06"/>
      <c r="Q23" s="406"/>
      <c r="R23" s="406"/>
      <c r="S23" s="406"/>
      <c r="T23" s="406"/>
      <c r="U23" s="1363"/>
      <c r="V23" s="1363"/>
      <c r="W23" s="1363"/>
      <c r="X23" s="406"/>
      <c r="Y23" s="406"/>
      <c r="Z23" s="406"/>
      <c r="AA23" s="406"/>
      <c r="AB23" s="408"/>
      <c r="AC23" s="408"/>
      <c r="AD23"/>
      <c r="AE23"/>
      <c r="AF23" s="419"/>
    </row>
    <row r="24" spans="1:32" s="43" customFormat="1" x14ac:dyDescent="0.2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06"/>
      <c r="Q24" s="406"/>
      <c r="R24" s="406"/>
      <c r="S24" s="406"/>
      <c r="T24" s="406"/>
      <c r="U24" s="1363"/>
      <c r="V24" s="1363"/>
      <c r="W24" s="1363"/>
      <c r="X24" s="406"/>
      <c r="Y24" s="406"/>
      <c r="Z24" s="406"/>
      <c r="AA24" s="406"/>
      <c r="AB24" s="408"/>
      <c r="AC24" s="408"/>
      <c r="AD24"/>
      <c r="AE24"/>
    </row>
    <row r="25" spans="1:32" s="43" customFormat="1" x14ac:dyDescent="0.2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06"/>
      <c r="Q25" s="406"/>
      <c r="R25" s="406"/>
      <c r="S25" s="406"/>
      <c r="T25" s="406"/>
      <c r="U25" s="1363"/>
      <c r="V25" s="1363"/>
      <c r="W25" s="1363"/>
      <c r="X25" s="406"/>
      <c r="Y25" s="406"/>
      <c r="Z25" s="406"/>
      <c r="AA25" s="406"/>
      <c r="AB25" s="408"/>
      <c r="AC25" s="408"/>
      <c r="AD25"/>
      <c r="AE25"/>
    </row>
    <row r="26" spans="1:32" s="43" customFormat="1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06"/>
      <c r="Q26" s="406"/>
      <c r="R26" s="406"/>
      <c r="S26" s="406"/>
      <c r="T26" s="406"/>
      <c r="U26" s="1363"/>
      <c r="V26" s="1363"/>
      <c r="W26" s="1363"/>
      <c r="X26" s="406"/>
      <c r="Y26" s="406"/>
      <c r="Z26" s="406"/>
      <c r="AA26" s="406"/>
      <c r="AB26" s="408"/>
      <c r="AC26" s="408"/>
      <c r="AD26"/>
      <c r="AE26"/>
    </row>
    <row r="27" spans="1:32" s="43" customFormat="1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06"/>
      <c r="Q27" s="406"/>
      <c r="R27" s="406"/>
      <c r="S27" s="406"/>
      <c r="T27" s="406"/>
      <c r="U27" s="1363"/>
      <c r="V27" s="1363"/>
      <c r="W27" s="1363"/>
      <c r="X27" s="406"/>
      <c r="Y27" s="406"/>
      <c r="Z27" s="406"/>
      <c r="AA27" s="406"/>
      <c r="AB27" s="408"/>
      <c r="AC27" s="408"/>
      <c r="AD27"/>
      <c r="AE27"/>
    </row>
    <row r="28" spans="1:32" s="43" customFormat="1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06"/>
      <c r="Q28" s="406"/>
      <c r="R28" s="406"/>
      <c r="S28" s="406"/>
      <c r="T28" s="406"/>
      <c r="U28" s="1363"/>
      <c r="V28" s="1363"/>
      <c r="W28" s="1363"/>
      <c r="X28" s="406"/>
      <c r="Y28" s="406"/>
      <c r="Z28" s="406"/>
      <c r="AA28" s="406"/>
      <c r="AB28" s="408"/>
      <c r="AC28" s="408"/>
      <c r="AD28"/>
      <c r="AE28"/>
    </row>
    <row r="29" spans="1:32" s="43" customFormat="1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06"/>
      <c r="Q29" s="406"/>
      <c r="R29" s="406"/>
      <c r="S29" s="406"/>
      <c r="T29" s="406"/>
      <c r="U29" s="1363"/>
      <c r="V29" s="1363"/>
      <c r="W29" s="1363"/>
      <c r="X29" s="406"/>
      <c r="Y29" s="406"/>
      <c r="Z29" s="406"/>
      <c r="AA29" s="406"/>
      <c r="AB29" s="408"/>
      <c r="AC29" s="408"/>
      <c r="AD29"/>
      <c r="AE29"/>
    </row>
    <row r="30" spans="1:32" s="43" customForma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06"/>
      <c r="Q30" s="406"/>
      <c r="R30" s="406"/>
      <c r="S30" s="406"/>
      <c r="T30" s="406"/>
      <c r="U30" s="1363"/>
      <c r="V30" s="1363"/>
      <c r="W30" s="1363"/>
      <c r="X30" s="406"/>
      <c r="Y30" s="406"/>
      <c r="Z30" s="406"/>
      <c r="AA30" s="406"/>
      <c r="AB30" s="408"/>
      <c r="AC30" s="408"/>
      <c r="AD30"/>
      <c r="AE30"/>
    </row>
    <row r="31" spans="1:32" s="43" customFormat="1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878"/>
      <c r="Q31" s="406"/>
      <c r="R31" s="406"/>
      <c r="S31" s="406"/>
      <c r="T31" s="406"/>
      <c r="U31" s="1363"/>
      <c r="V31" s="1363"/>
      <c r="W31" s="1363"/>
      <c r="X31" s="406"/>
      <c r="Y31" s="406"/>
      <c r="Z31" s="406"/>
      <c r="AA31" s="406"/>
      <c r="AB31" s="408"/>
      <c r="AC31" s="408"/>
      <c r="AD31"/>
      <c r="AE31"/>
    </row>
    <row r="32" spans="1:32" s="43" customFormat="1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878"/>
      <c r="Q32" s="406"/>
      <c r="R32" s="406"/>
      <c r="S32" s="406"/>
      <c r="T32" s="406"/>
      <c r="U32" s="1363"/>
      <c r="V32" s="1363"/>
      <c r="W32" s="1363"/>
      <c r="X32" s="406"/>
      <c r="Y32" s="406"/>
      <c r="Z32" s="406"/>
      <c r="AA32" s="406"/>
      <c r="AB32" s="408"/>
      <c r="AC32" s="408"/>
      <c r="AD32"/>
      <c r="AE32"/>
    </row>
    <row r="33" spans="1:31" s="43" customFormat="1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878"/>
      <c r="Q33" s="406"/>
      <c r="R33" s="406"/>
      <c r="S33" s="406"/>
      <c r="T33" s="406"/>
      <c r="U33" s="407" t="s">
        <v>1056</v>
      </c>
      <c r="V33" s="408" t="s">
        <v>1057</v>
      </c>
      <c r="W33" s="1363"/>
      <c r="X33" s="406"/>
      <c r="Y33" s="406"/>
      <c r="Z33" s="406"/>
      <c r="AA33" s="406"/>
      <c r="AB33" s="406"/>
      <c r="AC33" s="406"/>
      <c r="AD33"/>
      <c r="AE33"/>
    </row>
    <row r="34" spans="1:31" s="43" customFormat="1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878"/>
      <c r="Q34" s="1386"/>
      <c r="R34" s="1386"/>
      <c r="S34" s="1386"/>
      <c r="T34" s="1386"/>
      <c r="U34" s="407" t="s">
        <v>165</v>
      </c>
      <c r="V34" s="408" t="s">
        <v>1111</v>
      </c>
      <c r="W34" s="1363"/>
      <c r="X34" s="406"/>
      <c r="Y34" s="406"/>
      <c r="Z34" s="406"/>
      <c r="AA34" s="406"/>
      <c r="AB34" s="406"/>
      <c r="AC34" s="406"/>
      <c r="AD34"/>
      <c r="AE34"/>
    </row>
    <row r="35" spans="1:31" s="43" customFormat="1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878"/>
      <c r="Q35" s="1386"/>
      <c r="R35" s="1386"/>
      <c r="S35" s="1386"/>
      <c r="T35" s="1386"/>
      <c r="U35" s="407" t="s">
        <v>1061</v>
      </c>
      <c r="V35" s="408" t="s">
        <v>306</v>
      </c>
      <c r="W35" s="1363"/>
      <c r="X35" s="406"/>
      <c r="Y35" s="406"/>
      <c r="Z35" s="406"/>
      <c r="AA35" s="406"/>
      <c r="AB35" s="406"/>
      <c r="AC35" s="406"/>
      <c r="AD35"/>
      <c r="AE35"/>
    </row>
    <row r="36" spans="1:31" s="43" customFormat="1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878"/>
      <c r="Q36" s="1386"/>
      <c r="R36" s="1386"/>
      <c r="S36" s="1386"/>
      <c r="T36" s="1386"/>
      <c r="U36" s="407" t="s">
        <v>1140</v>
      </c>
      <c r="V36" s="408" t="s">
        <v>317</v>
      </c>
      <c r="W36" s="1363"/>
      <c r="X36" s="406"/>
      <c r="Y36" s="406"/>
      <c r="Z36" s="406"/>
      <c r="AA36" s="406"/>
      <c r="AB36" s="406"/>
      <c r="AC36" s="406"/>
      <c r="AD36"/>
      <c r="AE36"/>
    </row>
    <row r="37" spans="1:31" s="43" customFormat="1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06"/>
      <c r="Q37" s="1388" t="s">
        <v>1151</v>
      </c>
      <c r="R37" s="1386"/>
      <c r="S37" s="1388"/>
      <c r="T37" s="1386"/>
      <c r="U37" s="408"/>
      <c r="V37" s="408"/>
      <c r="W37" s="1363"/>
      <c r="X37" s="406"/>
      <c r="Y37" s="406"/>
      <c r="Z37" s="406"/>
      <c r="AA37" s="406"/>
      <c r="AB37" s="406"/>
      <c r="AC37" s="406"/>
      <c r="AD37"/>
      <c r="AE37"/>
    </row>
    <row r="38" spans="1:31" s="43" customFormat="1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06"/>
      <c r="Q38" s="1388" t="s">
        <v>1160</v>
      </c>
      <c r="R38" s="1386" t="s">
        <v>1179</v>
      </c>
      <c r="S38" s="1388" t="s">
        <v>1149</v>
      </c>
      <c r="T38" s="1386"/>
      <c r="U38" s="408" t="s">
        <v>327</v>
      </c>
      <c r="V38" s="408" t="s">
        <v>2137</v>
      </c>
      <c r="W38" s="1363"/>
      <c r="X38" s="406"/>
      <c r="Y38" s="406"/>
      <c r="Z38" s="406"/>
      <c r="AA38" s="406"/>
      <c r="AB38" s="406"/>
      <c r="AC38" s="406"/>
      <c r="AD38"/>
      <c r="AE38"/>
    </row>
    <row r="39" spans="1:31" s="43" customFormat="1" x14ac:dyDescent="0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06"/>
      <c r="Q39" s="1363" t="s">
        <v>2062</v>
      </c>
      <c r="R39" s="1387">
        <v>24.700000000000003</v>
      </c>
      <c r="S39" s="880">
        <v>0.21220660503797389</v>
      </c>
      <c r="T39" s="881"/>
      <c r="U39" s="408" t="s">
        <v>2062</v>
      </c>
      <c r="V39" s="408">
        <v>24.700000000000003</v>
      </c>
      <c r="W39" s="1363"/>
      <c r="X39" s="406"/>
      <c r="Y39" s="406"/>
      <c r="Z39" s="406"/>
      <c r="AA39" s="406"/>
      <c r="AB39" s="406"/>
      <c r="AC39" s="406"/>
      <c r="AD39"/>
      <c r="AE39"/>
    </row>
    <row r="40" spans="1:31" s="43" customFormat="1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06"/>
      <c r="Q40" s="1363" t="s">
        <v>216</v>
      </c>
      <c r="R40" s="1387">
        <v>21.479999999999997</v>
      </c>
      <c r="S40" s="880">
        <v>0.18454242413828656</v>
      </c>
      <c r="T40" s="881"/>
      <c r="U40" s="408" t="s">
        <v>216</v>
      </c>
      <c r="V40" s="408">
        <v>21.479999999999997</v>
      </c>
      <c r="W40" s="1363"/>
      <c r="X40" s="406"/>
      <c r="Y40" s="406"/>
      <c r="Z40" s="406"/>
      <c r="AA40" s="406"/>
      <c r="AB40" s="406"/>
      <c r="AC40" s="406"/>
      <c r="AD40"/>
      <c r="AE40"/>
    </row>
    <row r="41" spans="1:31" s="43" customFormat="1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06"/>
      <c r="Q41" s="1363" t="s">
        <v>228</v>
      </c>
      <c r="R41" s="1387">
        <v>11.98</v>
      </c>
      <c r="S41" s="880">
        <v>0.10292449912368125</v>
      </c>
      <c r="T41" s="881"/>
      <c r="U41" s="408" t="s">
        <v>228</v>
      </c>
      <c r="V41" s="408">
        <v>11.98</v>
      </c>
      <c r="W41" s="1363"/>
      <c r="X41" s="406"/>
      <c r="Y41" s="406"/>
      <c r="Z41" s="406"/>
      <c r="AA41" s="406"/>
      <c r="AB41" s="406"/>
      <c r="AC41" s="406"/>
      <c r="AD41"/>
      <c r="AE41"/>
    </row>
    <row r="42" spans="1:31" s="43" customFormat="1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06"/>
      <c r="Q42" s="1363" t="s">
        <v>220</v>
      </c>
      <c r="R42" s="1387">
        <v>11.5</v>
      </c>
      <c r="S42" s="880">
        <v>9.8800646070311721E-2</v>
      </c>
      <c r="T42" s="881"/>
      <c r="U42" s="408" t="s">
        <v>220</v>
      </c>
      <c r="V42" s="408">
        <v>11.5</v>
      </c>
      <c r="W42" s="1363"/>
      <c r="X42" s="406"/>
      <c r="Y42" s="406"/>
      <c r="Z42" s="406"/>
      <c r="AA42" s="406"/>
      <c r="AB42" s="406"/>
      <c r="AC42" s="406"/>
      <c r="AD42"/>
      <c r="AE42"/>
    </row>
    <row r="43" spans="1:31" s="43" customFormat="1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06"/>
      <c r="Q43" s="1363" t="s">
        <v>208</v>
      </c>
      <c r="R43" s="1387">
        <v>10.46</v>
      </c>
      <c r="S43" s="880">
        <v>8.9865631121344408E-2</v>
      </c>
      <c r="T43" s="881"/>
      <c r="U43" s="408" t="s">
        <v>208</v>
      </c>
      <c r="V43" s="408">
        <v>10.46</v>
      </c>
      <c r="W43" s="1363"/>
      <c r="X43" s="406"/>
      <c r="Y43" s="406"/>
      <c r="Z43" s="406"/>
      <c r="AA43" s="406"/>
      <c r="AB43" s="406"/>
      <c r="AC43" s="406"/>
      <c r="AD43"/>
      <c r="AE43"/>
    </row>
    <row r="44" spans="1:31" s="43" customFormat="1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06"/>
      <c r="Q44" s="1363" t="s">
        <v>291</v>
      </c>
      <c r="R44" s="1387">
        <v>6.5039999999999996</v>
      </c>
      <c r="S44" s="880">
        <v>5.5878208873157163E-2</v>
      </c>
      <c r="T44" s="881"/>
      <c r="U44" s="408" t="s">
        <v>291</v>
      </c>
      <c r="V44" s="408">
        <v>6.5039999999999996</v>
      </c>
      <c r="W44" s="1363"/>
      <c r="X44" s="406"/>
      <c r="Y44" s="406"/>
      <c r="Z44" s="406"/>
      <c r="AA44" s="406"/>
      <c r="AB44" s="406"/>
      <c r="AC44" s="406"/>
      <c r="AD44"/>
      <c r="AE44"/>
    </row>
    <row r="45" spans="1:31" s="43" customFormat="1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06"/>
      <c r="Q45" s="1388" t="s">
        <v>1150</v>
      </c>
      <c r="R45" s="1387">
        <v>29.771999999999963</v>
      </c>
      <c r="S45" s="880">
        <v>0.25578198563524496</v>
      </c>
      <c r="T45" s="881"/>
      <c r="U45" s="408" t="s">
        <v>1983</v>
      </c>
      <c r="V45" s="408">
        <v>6.2</v>
      </c>
      <c r="W45" s="1363"/>
      <c r="X45" s="406"/>
      <c r="Y45" s="406"/>
      <c r="Z45" s="406"/>
      <c r="AA45" s="406"/>
      <c r="AB45" s="406"/>
      <c r="AC45" s="406"/>
      <c r="AD45"/>
      <c r="AE45"/>
    </row>
    <row r="46" spans="1:31" s="43" customFormat="1" x14ac:dyDescent="0.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06"/>
      <c r="Q46" s="1388" t="s">
        <v>1134</v>
      </c>
      <c r="R46" s="1387">
        <v>116.39599999999997</v>
      </c>
      <c r="S46" s="880">
        <v>1</v>
      </c>
      <c r="T46" s="1386"/>
      <c r="U46" s="408" t="s">
        <v>302</v>
      </c>
      <c r="V46" s="408">
        <v>92.824000000000012</v>
      </c>
      <c r="W46" s="1363"/>
      <c r="X46" s="406"/>
      <c r="Y46" s="406"/>
      <c r="Z46" s="406"/>
      <c r="AA46" s="406"/>
      <c r="AB46" s="406"/>
      <c r="AC46" s="406"/>
      <c r="AD46"/>
      <c r="AE46"/>
    </row>
    <row r="47" spans="1:31" s="43" customFormat="1" x14ac:dyDescent="0.2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06"/>
      <c r="Q47" s="406"/>
      <c r="R47" s="406"/>
      <c r="S47" s="406"/>
      <c r="T47" s="406"/>
      <c r="U47" s="408"/>
      <c r="V47" s="408"/>
      <c r="W47" s="1363"/>
      <c r="X47" s="406"/>
      <c r="Y47" s="406"/>
      <c r="Z47" s="406"/>
      <c r="AA47" s="406"/>
      <c r="AB47" s="408"/>
      <c r="AC47" s="408"/>
      <c r="AD47"/>
      <c r="AE47"/>
    </row>
    <row r="48" spans="1:31" s="43" customFormat="1" x14ac:dyDescent="0.2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06"/>
      <c r="Q48" s="406"/>
      <c r="R48" s="406"/>
      <c r="S48" s="406"/>
      <c r="T48" s="406"/>
      <c r="U48" s="408"/>
      <c r="V48" s="408"/>
      <c r="W48" s="1363"/>
      <c r="X48" s="406"/>
      <c r="Y48" s="406"/>
      <c r="Z48" s="406"/>
      <c r="AA48" s="406"/>
      <c r="AB48" s="408"/>
      <c r="AC48" s="408"/>
      <c r="AD48"/>
      <c r="AE48"/>
    </row>
    <row r="49" spans="1:31" s="43" customFormat="1" x14ac:dyDescent="0.2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06"/>
      <c r="Q49" s="406"/>
      <c r="R49" s="406"/>
      <c r="S49" s="406"/>
      <c r="T49" s="406"/>
      <c r="U49" s="408"/>
      <c r="V49" s="408"/>
      <c r="W49" s="1363"/>
      <c r="X49" s="406"/>
      <c r="Y49" s="406"/>
      <c r="Z49" s="406"/>
      <c r="AA49" s="406"/>
      <c r="AB49" s="408"/>
      <c r="AC49" s="408"/>
      <c r="AD49"/>
      <c r="AE49"/>
    </row>
    <row r="50" spans="1:31" s="43" customFormat="1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06"/>
      <c r="Q50" s="406"/>
      <c r="R50" s="406"/>
      <c r="S50" s="406"/>
      <c r="T50" s="406"/>
      <c r="U50" s="408"/>
      <c r="V50" s="408"/>
      <c r="W50" s="1363"/>
      <c r="X50" s="406"/>
      <c r="Y50" s="406"/>
      <c r="Z50" s="406"/>
      <c r="AA50" s="406"/>
      <c r="AB50" s="408"/>
      <c r="AC50" s="408"/>
      <c r="AD50"/>
      <c r="AE50"/>
    </row>
    <row r="51" spans="1:31" s="43" customFormat="1" x14ac:dyDescent="0.2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06"/>
      <c r="Q51" s="406"/>
      <c r="R51" s="406"/>
      <c r="S51" s="406"/>
      <c r="T51" s="406"/>
      <c r="U51" s="408"/>
      <c r="V51" s="408"/>
      <c r="W51" s="1363"/>
      <c r="X51" s="406"/>
      <c r="Y51" s="406"/>
      <c r="Z51" s="406"/>
      <c r="AA51" s="406"/>
      <c r="AB51" s="408"/>
      <c r="AC51" s="408"/>
      <c r="AD51"/>
      <c r="AE51"/>
    </row>
    <row r="52" spans="1:31" s="43" customFormat="1" x14ac:dyDescent="0.2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06"/>
      <c r="Q52" s="406"/>
      <c r="R52" s="406"/>
      <c r="S52" s="406"/>
      <c r="T52" s="406"/>
      <c r="U52" s="408"/>
      <c r="V52" s="408"/>
      <c r="W52" s="1363"/>
      <c r="X52" s="406"/>
      <c r="Y52" s="406"/>
      <c r="Z52" s="406"/>
      <c r="AA52" s="406"/>
      <c r="AB52" s="408"/>
      <c r="AC52" s="408"/>
      <c r="AD52"/>
      <c r="AE52"/>
    </row>
    <row r="53" spans="1:31" s="43" customFormat="1" x14ac:dyDescent="0.2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06"/>
      <c r="Q53" s="406"/>
      <c r="R53" s="406"/>
      <c r="S53" s="406"/>
      <c r="T53" s="406"/>
      <c r="U53" s="408"/>
      <c r="V53" s="408"/>
      <c r="W53" s="1363"/>
      <c r="X53" s="406"/>
      <c r="Y53" s="406"/>
      <c r="Z53" s="406"/>
      <c r="AA53" s="406"/>
      <c r="AB53" s="408"/>
      <c r="AC53" s="408"/>
      <c r="AD53"/>
      <c r="AE53"/>
    </row>
    <row r="54" spans="1:31" s="43" customFormat="1" x14ac:dyDescent="0.2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06"/>
      <c r="Q54" s="406"/>
      <c r="R54" s="406"/>
      <c r="S54" s="406"/>
      <c r="T54" s="406"/>
      <c r="U54" s="408"/>
      <c r="V54" s="408"/>
      <c r="W54" s="1363"/>
      <c r="X54" s="406"/>
      <c r="Y54" s="406"/>
      <c r="Z54" s="406"/>
      <c r="AA54" s="406"/>
      <c r="AB54" s="408"/>
      <c r="AC54" s="408"/>
      <c r="AD54"/>
      <c r="AE54"/>
    </row>
    <row r="55" spans="1:31" s="43" customFormat="1" x14ac:dyDescent="0.2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06"/>
      <c r="Q55" s="406"/>
      <c r="R55" s="406"/>
      <c r="S55" s="406"/>
      <c r="T55" s="406"/>
      <c r="U55" s="408"/>
      <c r="V55" s="408"/>
      <c r="W55" s="1363"/>
      <c r="X55" s="406"/>
      <c r="Y55" s="406"/>
      <c r="Z55" s="406"/>
      <c r="AA55" s="406"/>
      <c r="AB55" s="408"/>
      <c r="AC55" s="408"/>
      <c r="AD55"/>
      <c r="AE55"/>
    </row>
    <row r="56" spans="1:31" s="43" customFormat="1" x14ac:dyDescent="0.2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06"/>
      <c r="Q56" s="406"/>
      <c r="R56" s="406"/>
      <c r="S56" s="406"/>
      <c r="T56" s="406"/>
      <c r="U56" s="408"/>
      <c r="V56" s="408"/>
      <c r="W56" s="1363"/>
      <c r="X56" s="406"/>
      <c r="Y56" s="406"/>
      <c r="Z56" s="406"/>
      <c r="AA56" s="406"/>
      <c r="AB56" s="408"/>
      <c r="AC56" s="408"/>
      <c r="AD56"/>
      <c r="AE56"/>
    </row>
    <row r="57" spans="1:31" s="43" customFormat="1" x14ac:dyDescent="0.2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06"/>
      <c r="Q57" s="406"/>
      <c r="R57" s="406"/>
      <c r="S57" s="406"/>
      <c r="T57" s="406"/>
      <c r="U57" s="408"/>
      <c r="V57" s="408"/>
      <c r="W57" s="1363"/>
      <c r="X57" s="406"/>
      <c r="Y57" s="406"/>
      <c r="Z57" s="406"/>
      <c r="AA57" s="406"/>
      <c r="AB57" s="408"/>
      <c r="AC57" s="408"/>
      <c r="AD57"/>
      <c r="AE57"/>
    </row>
    <row r="58" spans="1:31" s="43" customFormat="1" x14ac:dyDescent="0.2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06"/>
      <c r="Q58" s="406"/>
      <c r="R58" s="406"/>
      <c r="S58" s="406"/>
      <c r="T58" s="406"/>
      <c r="U58" s="408"/>
      <c r="V58" s="408"/>
      <c r="W58" s="1363"/>
      <c r="X58" s="406"/>
      <c r="Y58" s="406"/>
      <c r="Z58" s="406"/>
      <c r="AA58" s="406"/>
      <c r="AB58" s="408"/>
      <c r="AC58" s="408"/>
      <c r="AD58"/>
      <c r="AE58"/>
    </row>
    <row r="59" spans="1:31" s="43" customFormat="1" x14ac:dyDescent="0.2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06"/>
      <c r="Q59" s="406"/>
      <c r="R59" s="406"/>
      <c r="S59" s="406"/>
      <c r="T59" s="406"/>
      <c r="U59" s="1363"/>
      <c r="V59" s="1363"/>
      <c r="W59" s="1363"/>
      <c r="X59" s="406"/>
      <c r="Y59" s="406"/>
      <c r="Z59" s="406"/>
      <c r="AA59" s="406"/>
      <c r="AB59" s="408"/>
      <c r="AC59" s="408"/>
      <c r="AD59"/>
      <c r="AE59"/>
    </row>
    <row r="60" spans="1:31" s="43" customFormat="1" x14ac:dyDescent="0.2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137"/>
      <c r="P60" s="406"/>
      <c r="Q60" s="406"/>
      <c r="R60" s="406"/>
      <c r="S60" s="406"/>
      <c r="T60" s="406"/>
      <c r="U60" s="1363"/>
      <c r="V60" s="1363"/>
      <c r="W60" s="1363"/>
      <c r="X60" s="406"/>
      <c r="Y60" s="406"/>
      <c r="Z60" s="406"/>
      <c r="AA60" s="406"/>
      <c r="AB60" s="408"/>
      <c r="AC60" s="408"/>
      <c r="AD60"/>
      <c r="AE60"/>
    </row>
    <row r="61" spans="1:31" s="43" customFormat="1" x14ac:dyDescent="0.2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137"/>
      <c r="P61" s="406"/>
      <c r="Q61" s="406"/>
      <c r="R61" s="406"/>
      <c r="S61" s="406"/>
      <c r="T61" s="406"/>
      <c r="U61" s="407" t="s">
        <v>1056</v>
      </c>
      <c r="V61" s="408" t="s">
        <v>1057</v>
      </c>
      <c r="W61" s="1363"/>
      <c r="X61" s="406"/>
      <c r="Y61" s="406"/>
      <c r="Z61" s="406"/>
      <c r="AA61" s="406"/>
      <c r="AB61" s="408"/>
      <c r="AC61" s="408"/>
      <c r="AD61"/>
      <c r="AE61"/>
    </row>
    <row r="62" spans="1:31" s="43" customFormat="1" x14ac:dyDescent="0.2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137"/>
      <c r="P62" s="406"/>
      <c r="Q62" s="406"/>
      <c r="R62" s="406"/>
      <c r="S62" s="406"/>
      <c r="T62" s="406"/>
      <c r="U62" s="407" t="s">
        <v>165</v>
      </c>
      <c r="V62" s="408" t="s">
        <v>1111</v>
      </c>
      <c r="W62" s="1363"/>
      <c r="X62" s="406"/>
      <c r="Y62" s="406"/>
      <c r="Z62" s="406"/>
      <c r="AA62" s="406"/>
      <c r="AB62" s="406"/>
      <c r="AC62" s="406"/>
      <c r="AD62"/>
      <c r="AE62"/>
    </row>
    <row r="63" spans="1:31" s="43" customFormat="1" x14ac:dyDescent="0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137"/>
      <c r="P63" s="406"/>
      <c r="Q63" s="1386"/>
      <c r="R63" s="1386"/>
      <c r="S63" s="1386"/>
      <c r="T63" s="1386"/>
      <c r="U63" s="407" t="s">
        <v>1061</v>
      </c>
      <c r="V63" s="408" t="s">
        <v>164</v>
      </c>
      <c r="W63" s="1363"/>
      <c r="X63" s="406"/>
      <c r="Y63" s="406"/>
      <c r="Z63" s="406"/>
      <c r="AA63" s="406"/>
      <c r="AB63" s="406"/>
      <c r="AC63" s="406"/>
      <c r="AD63"/>
      <c r="AE63"/>
    </row>
    <row r="64" spans="1:31" s="43" customFormat="1" x14ac:dyDescent="0.2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137"/>
      <c r="P64" s="406"/>
      <c r="Q64" s="1386"/>
      <c r="R64" s="1386"/>
      <c r="S64" s="1386"/>
      <c r="T64" s="1386"/>
      <c r="U64" s="407" t="s">
        <v>1140</v>
      </c>
      <c r="V64" s="408" t="s">
        <v>318</v>
      </c>
      <c r="W64" s="1363"/>
      <c r="X64" s="406"/>
      <c r="Y64" s="406"/>
      <c r="Z64" s="406"/>
      <c r="AA64" s="406"/>
      <c r="AB64" s="406"/>
      <c r="AC64" s="406"/>
      <c r="AD64"/>
      <c r="AE64"/>
    </row>
    <row r="65" spans="1:31" s="43" customFormat="1" x14ac:dyDescent="0.2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137"/>
      <c r="P65" s="406"/>
      <c r="Q65" s="1388" t="s">
        <v>1152</v>
      </c>
      <c r="R65" s="1386"/>
      <c r="S65" s="1388"/>
      <c r="T65" s="1386"/>
      <c r="U65" s="408"/>
      <c r="V65" s="408"/>
      <c r="W65" s="1363"/>
      <c r="X65" s="406"/>
      <c r="Y65" s="406"/>
      <c r="Z65" s="406"/>
      <c r="AA65" s="406"/>
      <c r="AB65" s="406"/>
      <c r="AC65" s="406"/>
      <c r="AD65"/>
      <c r="AE65"/>
    </row>
    <row r="66" spans="1:31" s="43" customFormat="1" x14ac:dyDescent="0.2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06"/>
      <c r="Q66" s="1388" t="s">
        <v>1160</v>
      </c>
      <c r="R66" s="1386" t="s">
        <v>1179</v>
      </c>
      <c r="S66" s="1388" t="s">
        <v>1149</v>
      </c>
      <c r="T66" s="1386"/>
      <c r="U66" s="408" t="s">
        <v>327</v>
      </c>
      <c r="V66" s="408" t="s">
        <v>2137</v>
      </c>
      <c r="W66" s="1363"/>
      <c r="X66" s="406"/>
      <c r="Y66" s="408">
        <v>9</v>
      </c>
      <c r="Z66" s="408"/>
      <c r="AA66" s="408"/>
      <c r="AB66" s="406"/>
      <c r="AC66" s="406"/>
      <c r="AD66"/>
      <c r="AE66"/>
    </row>
    <row r="67" spans="1:31" s="43" customFormat="1" x14ac:dyDescent="0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06"/>
      <c r="Q67" s="1388" t="s">
        <v>265</v>
      </c>
      <c r="R67" s="1387">
        <v>107.14</v>
      </c>
      <c r="S67" s="880">
        <v>9.2179608965391804E-2</v>
      </c>
      <c r="T67" s="881"/>
      <c r="U67" s="408" t="s">
        <v>265</v>
      </c>
      <c r="V67" s="408">
        <v>107.14</v>
      </c>
      <c r="W67" s="1363"/>
      <c r="X67" s="406"/>
      <c r="Y67" s="408">
        <v>6</v>
      </c>
      <c r="Z67" s="408"/>
      <c r="AA67" s="406"/>
      <c r="AB67" s="406"/>
      <c r="AC67" s="406"/>
      <c r="AD67"/>
      <c r="AE67"/>
    </row>
    <row r="68" spans="1:31" s="43" customFormat="1" x14ac:dyDescent="0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06"/>
      <c r="Q68" s="1388" t="s">
        <v>267</v>
      </c>
      <c r="R68" s="1387">
        <v>71.69</v>
      </c>
      <c r="S68" s="880">
        <v>6.1679635679754888E-2</v>
      </c>
      <c r="T68" s="881"/>
      <c r="U68" s="408" t="s">
        <v>267</v>
      </c>
      <c r="V68" s="408">
        <v>71.69</v>
      </c>
      <c r="W68" s="1363"/>
      <c r="X68" s="406"/>
      <c r="Y68" s="408">
        <v>5</v>
      </c>
      <c r="Z68" s="408"/>
      <c r="AA68" s="406"/>
      <c r="AB68" s="406"/>
      <c r="AC68" s="406"/>
      <c r="AD68"/>
      <c r="AE68"/>
    </row>
    <row r="69" spans="1:31" s="43" customFormat="1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06"/>
      <c r="Q69" s="1388" t="s">
        <v>277</v>
      </c>
      <c r="R69" s="1387">
        <v>57.440000000000005</v>
      </c>
      <c r="S69" s="880">
        <v>4.941942074829294E-2</v>
      </c>
      <c r="T69" s="881"/>
      <c r="U69" s="408" t="s">
        <v>277</v>
      </c>
      <c r="V69" s="408">
        <v>57.440000000000005</v>
      </c>
      <c r="W69" s="1363"/>
      <c r="X69" s="406"/>
      <c r="Y69" s="408">
        <v>5</v>
      </c>
      <c r="Z69" s="408"/>
      <c r="AA69" s="408"/>
      <c r="AB69" s="406"/>
      <c r="AC69" s="406"/>
      <c r="AD69"/>
      <c r="AE69"/>
    </row>
    <row r="70" spans="1:31" s="43" customFormat="1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06"/>
      <c r="Q70" s="1388" t="s">
        <v>279</v>
      </c>
      <c r="R70" s="1387">
        <v>53.3</v>
      </c>
      <c r="S70" s="880">
        <v>4.5857505673468205E-2</v>
      </c>
      <c r="T70" s="881"/>
      <c r="U70" s="408" t="s">
        <v>279</v>
      </c>
      <c r="V70" s="408">
        <v>53.3</v>
      </c>
      <c r="W70" s="1363"/>
      <c r="X70" s="406"/>
      <c r="Y70" s="408">
        <v>4</v>
      </c>
      <c r="Z70" s="408"/>
      <c r="AA70" s="408"/>
      <c r="AB70" s="406"/>
      <c r="AC70" s="406"/>
      <c r="AD70"/>
      <c r="AE70"/>
    </row>
    <row r="71" spans="1:31" s="43" customFormat="1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06"/>
      <c r="Q71" s="1388" t="s">
        <v>2062</v>
      </c>
      <c r="R71" s="1387">
        <v>42</v>
      </c>
      <c r="S71" s="880">
        <v>3.6135370324308906E-2</v>
      </c>
      <c r="T71" s="881"/>
      <c r="U71" s="408" t="s">
        <v>2062</v>
      </c>
      <c r="V71" s="408">
        <v>42</v>
      </c>
      <c r="W71" s="1363"/>
      <c r="X71" s="406"/>
      <c r="Y71" s="408">
        <v>3</v>
      </c>
      <c r="Z71" s="408"/>
      <c r="AA71" s="408"/>
      <c r="AB71" s="406"/>
      <c r="AC71" s="406"/>
      <c r="AD71"/>
      <c r="AE71"/>
    </row>
    <row r="72" spans="1:31" s="43" customFormat="1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06"/>
      <c r="Q72" s="1388" t="s">
        <v>188</v>
      </c>
      <c r="R72" s="1387">
        <v>32</v>
      </c>
      <c r="S72" s="880">
        <v>2.7531710723282976E-2</v>
      </c>
      <c r="T72" s="1386"/>
      <c r="U72" s="408" t="s">
        <v>188</v>
      </c>
      <c r="V72" s="408">
        <v>32</v>
      </c>
      <c r="W72" s="1363"/>
      <c r="X72" s="406"/>
      <c r="Y72" s="408">
        <v>69</v>
      </c>
      <c r="Z72" s="408"/>
      <c r="AA72" s="406"/>
      <c r="AB72" s="406"/>
      <c r="AC72" s="406"/>
      <c r="AD72"/>
      <c r="AE72"/>
    </row>
    <row r="73" spans="1:31" s="43" customFormat="1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06"/>
      <c r="Q73" s="1388" t="s">
        <v>1150</v>
      </c>
      <c r="R73" s="1387">
        <v>798.72610000000077</v>
      </c>
      <c r="S73" s="880">
        <v>0.68719674788550034</v>
      </c>
      <c r="T73" s="881"/>
      <c r="U73" s="408" t="s">
        <v>302</v>
      </c>
      <c r="V73" s="408">
        <v>363.57</v>
      </c>
      <c r="W73" s="1363"/>
      <c r="X73" s="406"/>
      <c r="Y73" s="408"/>
      <c r="Z73" s="408"/>
      <c r="AA73" s="408"/>
      <c r="AB73" s="406"/>
      <c r="AC73" s="406"/>
      <c r="AD73"/>
      <c r="AE73"/>
    </row>
    <row r="74" spans="1:31" s="43" customFormat="1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06"/>
      <c r="Q74" s="1388" t="s">
        <v>1134</v>
      </c>
      <c r="R74" s="1387">
        <v>1162.2961000000007</v>
      </c>
      <c r="S74" s="880">
        <v>1</v>
      </c>
      <c r="T74" s="1386"/>
      <c r="U74" s="406"/>
      <c r="V74" s="406"/>
      <c r="W74" s="1363"/>
      <c r="X74" s="406"/>
      <c r="Y74" s="408"/>
      <c r="Z74" s="408"/>
      <c r="AA74" s="406"/>
      <c r="AB74" s="406"/>
      <c r="AC74" s="406"/>
      <c r="AD74"/>
      <c r="AE74"/>
    </row>
    <row r="75" spans="1:31" s="43" customFormat="1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06"/>
      <c r="Q75" s="1386"/>
      <c r="R75" s="1386"/>
      <c r="S75" s="1386"/>
      <c r="T75" s="1386"/>
      <c r="U75" s="408"/>
      <c r="V75" s="408"/>
      <c r="W75" s="1363"/>
      <c r="X75" s="406"/>
      <c r="Y75" s="408"/>
      <c r="Z75" s="408"/>
      <c r="AA75" s="406"/>
      <c r="AB75" s="408"/>
      <c r="AC75" s="408"/>
      <c r="AD75"/>
      <c r="AE75"/>
    </row>
    <row r="76" spans="1:31" s="43" customFormat="1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06"/>
      <c r="Q76" s="1386"/>
      <c r="R76" s="1386"/>
      <c r="S76" s="1386"/>
      <c r="T76" s="1386"/>
      <c r="U76" s="1363"/>
      <c r="V76" s="1363"/>
      <c r="W76" s="1363"/>
      <c r="X76" s="406"/>
      <c r="Y76" s="408"/>
      <c r="Z76" s="408"/>
      <c r="AA76" s="406"/>
      <c r="AB76" s="408"/>
      <c r="AC76" s="408"/>
      <c r="AD76"/>
      <c r="AE76"/>
    </row>
    <row r="77" spans="1:31" s="43" customFormat="1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06"/>
      <c r="Q77" s="1386"/>
      <c r="R77" s="1386"/>
      <c r="S77" s="1386"/>
      <c r="T77" s="1386"/>
      <c r="U77" s="1363"/>
      <c r="V77" s="1363"/>
      <c r="W77" s="1363"/>
      <c r="X77" s="406"/>
      <c r="Y77" s="408"/>
      <c r="Z77" s="408"/>
      <c r="AA77" s="406"/>
      <c r="AB77" s="408"/>
      <c r="AC77" s="408"/>
      <c r="AD77"/>
      <c r="AE77"/>
    </row>
    <row r="78" spans="1:31" s="43" customFormat="1" x14ac:dyDescent="0.2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06"/>
      <c r="Q78" s="406"/>
      <c r="R78" s="406"/>
      <c r="S78" s="406"/>
      <c r="T78" s="406"/>
      <c r="U78" s="1363"/>
      <c r="V78" s="1363"/>
      <c r="W78" s="1363"/>
      <c r="X78" s="406"/>
      <c r="Y78" s="408"/>
      <c r="Z78" s="408"/>
      <c r="AA78" s="406"/>
      <c r="AB78" s="408"/>
      <c r="AC78" s="408"/>
      <c r="AD78"/>
      <c r="AE78"/>
    </row>
    <row r="79" spans="1:31" s="43" customFormat="1" x14ac:dyDescent="0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06"/>
      <c r="Q79" s="406"/>
      <c r="R79" s="406"/>
      <c r="S79" s="406"/>
      <c r="T79" s="406"/>
      <c r="U79" s="408"/>
      <c r="V79" s="408"/>
      <c r="W79" s="1363"/>
      <c r="X79" s="406"/>
      <c r="Y79" s="408"/>
      <c r="Z79" s="408"/>
      <c r="AA79" s="406"/>
      <c r="AB79" s="408"/>
      <c r="AC79" s="408"/>
      <c r="AD79"/>
      <c r="AE79"/>
    </row>
    <row r="80" spans="1:31" s="43" customFormat="1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06"/>
      <c r="Q80" s="406"/>
      <c r="R80" s="406"/>
      <c r="S80" s="406"/>
      <c r="T80" s="406"/>
      <c r="U80" s="408"/>
      <c r="V80" s="408"/>
      <c r="W80" s="1363"/>
      <c r="X80" s="406"/>
      <c r="Y80" s="408"/>
      <c r="Z80" s="408"/>
      <c r="AA80" s="408"/>
      <c r="AB80" s="408"/>
      <c r="AC80" s="408"/>
      <c r="AD80"/>
      <c r="AE80"/>
    </row>
    <row r="81" spans="1:31" s="43" customFormat="1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06"/>
      <c r="Q81" s="406"/>
      <c r="R81" s="406"/>
      <c r="S81" s="406"/>
      <c r="T81" s="406"/>
      <c r="U81" s="408"/>
      <c r="V81" s="408"/>
      <c r="W81" s="1363"/>
      <c r="X81" s="406"/>
      <c r="Y81" s="408"/>
      <c r="Z81" s="408"/>
      <c r="AA81" s="406"/>
      <c r="AB81" s="408"/>
      <c r="AC81" s="408"/>
      <c r="AD81"/>
      <c r="AE81"/>
    </row>
    <row r="82" spans="1:31" s="43" customFormat="1" x14ac:dyDescent="0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06"/>
      <c r="Q82" s="406"/>
      <c r="R82" s="406"/>
      <c r="S82" s="406"/>
      <c r="T82" s="406"/>
      <c r="U82" s="408"/>
      <c r="V82" s="408"/>
      <c r="W82" s="1363"/>
      <c r="X82" s="406"/>
      <c r="Y82" s="408"/>
      <c r="Z82" s="408"/>
      <c r="AA82" s="406"/>
      <c r="AB82" s="408"/>
      <c r="AC82" s="408"/>
      <c r="AD82"/>
      <c r="AE82"/>
    </row>
    <row r="83" spans="1:31" s="43" customFormat="1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06"/>
      <c r="Q83" s="408"/>
      <c r="R83" s="408"/>
      <c r="S83" s="406"/>
      <c r="T83" s="406"/>
      <c r="U83" s="408"/>
      <c r="V83" s="408"/>
      <c r="W83" s="1363"/>
      <c r="X83" s="406"/>
      <c r="Y83" s="408"/>
      <c r="Z83" s="408"/>
      <c r="AA83" s="408"/>
      <c r="AB83" s="408"/>
      <c r="AC83" s="408"/>
      <c r="AD83"/>
      <c r="AE83"/>
    </row>
    <row r="84" spans="1:31" s="43" customFormat="1" ht="20.25" x14ac:dyDescent="0.3">
      <c r="A84" s="422"/>
      <c r="B84" s="423"/>
      <c r="C84" s="423"/>
      <c r="D84" s="423"/>
      <c r="E84" s="423"/>
      <c r="F84" s="423"/>
      <c r="G84" s="423"/>
      <c r="H84" s="423"/>
      <c r="I84" s="423"/>
      <c r="J84" s="423"/>
      <c r="K84" s="423"/>
      <c r="L84" s="423"/>
      <c r="M84" s="423"/>
      <c r="N84" s="45"/>
      <c r="O84" s="45"/>
      <c r="P84" s="406"/>
      <c r="Q84" s="407" t="s">
        <v>1056</v>
      </c>
      <c r="R84" s="408" t="s">
        <v>1057</v>
      </c>
      <c r="S84" s="408"/>
      <c r="T84" s="408"/>
      <c r="U84" s="408"/>
      <c r="V84" s="408"/>
      <c r="W84" s="408"/>
      <c r="X84" s="408"/>
      <c r="Y84" s="408"/>
      <c r="Z84" s="408"/>
      <c r="AA84" s="408"/>
      <c r="AB84" s="408"/>
      <c r="AC84" s="408"/>
      <c r="AD84"/>
      <c r="AE84"/>
    </row>
    <row r="85" spans="1:31" s="43" customFormat="1" ht="15.75" x14ac:dyDescent="0.25">
      <c r="A85" s="359" t="s">
        <v>1180</v>
      </c>
      <c r="B85" s="423"/>
      <c r="C85" s="423"/>
      <c r="D85" s="423"/>
      <c r="E85" s="423"/>
      <c r="F85" s="423"/>
      <c r="G85" s="423"/>
      <c r="H85" s="423"/>
      <c r="I85" s="423"/>
      <c r="J85" s="423"/>
      <c r="K85" s="423"/>
      <c r="L85" s="423"/>
      <c r="M85" s="423"/>
      <c r="N85" s="45"/>
      <c r="O85" s="45"/>
      <c r="P85" s="406"/>
      <c r="Q85" s="407" t="s">
        <v>1061</v>
      </c>
      <c r="R85" s="408" t="s">
        <v>306</v>
      </c>
      <c r="S85" s="408"/>
      <c r="T85" s="408"/>
      <c r="U85" s="408"/>
      <c r="V85" s="408"/>
      <c r="W85" s="408"/>
      <c r="X85" s="408"/>
      <c r="Y85" s="408"/>
      <c r="Z85" s="408"/>
      <c r="AA85" s="406"/>
      <c r="AB85" s="408"/>
      <c r="AC85" s="408"/>
      <c r="AD85"/>
      <c r="AE85"/>
    </row>
    <row r="86" spans="1:31" s="43" customFormat="1" ht="15.75" x14ac:dyDescent="0.25">
      <c r="A86" s="423"/>
      <c r="B86" s="423"/>
      <c r="C86" s="423"/>
      <c r="D86" s="423"/>
      <c r="E86" s="423"/>
      <c r="F86" s="423"/>
      <c r="G86" s="423"/>
      <c r="H86" s="423"/>
      <c r="I86" s="423"/>
      <c r="J86" s="423"/>
      <c r="K86" s="423"/>
      <c r="L86" s="423"/>
      <c r="M86" s="423"/>
      <c r="N86" s="45"/>
      <c r="O86" s="45"/>
      <c r="P86" s="406"/>
      <c r="Q86" s="408"/>
      <c r="R86" s="408"/>
      <c r="S86" s="408"/>
      <c r="T86" s="408"/>
      <c r="U86" s="408"/>
      <c r="V86" s="408"/>
      <c r="W86" s="408"/>
      <c r="X86" s="408"/>
      <c r="Y86" s="408"/>
      <c r="Z86" s="408"/>
      <c r="AA86" s="406"/>
      <c r="AB86" s="408"/>
      <c r="AC86" s="408"/>
      <c r="AD86"/>
      <c r="AE86"/>
    </row>
    <row r="87" spans="1:31" s="43" customFormat="1" x14ac:dyDescent="0.25">
      <c r="A87" s="1890" t="s">
        <v>1162</v>
      </c>
      <c r="B87" s="1891"/>
      <c r="C87" s="1894" t="s">
        <v>1137</v>
      </c>
      <c r="D87" s="1895"/>
      <c r="E87" s="1895"/>
      <c r="F87" s="1129"/>
      <c r="G87" s="1894" t="s">
        <v>1139</v>
      </c>
      <c r="H87" s="1895"/>
      <c r="I87" s="1895"/>
      <c r="J87" s="1896"/>
      <c r="K87" s="1890" t="s">
        <v>891</v>
      </c>
      <c r="L87" s="1897"/>
      <c r="M87" s="1897"/>
      <c r="N87" s="1898"/>
      <c r="O87" s="1130" t="s">
        <v>1074</v>
      </c>
      <c r="P87" s="406"/>
      <c r="Q87" s="408" t="s">
        <v>2137</v>
      </c>
      <c r="R87" s="408" t="s">
        <v>312</v>
      </c>
      <c r="S87" s="408"/>
      <c r="T87" s="408"/>
      <c r="U87" s="408"/>
      <c r="V87" s="408"/>
      <c r="W87" s="408"/>
      <c r="X87" s="408"/>
      <c r="Y87" s="408"/>
      <c r="Z87" s="408"/>
      <c r="AA87" s="408"/>
      <c r="AB87" s="408"/>
      <c r="AC87" s="408"/>
    </row>
    <row r="88" spans="1:31" s="43" customFormat="1" x14ac:dyDescent="0.25">
      <c r="A88" s="1892"/>
      <c r="B88" s="1893"/>
      <c r="C88" s="1131" t="s">
        <v>1127</v>
      </c>
      <c r="D88" s="1132" t="s">
        <v>1128</v>
      </c>
      <c r="E88" s="1132" t="s">
        <v>319</v>
      </c>
      <c r="F88" s="1132" t="s">
        <v>1129</v>
      </c>
      <c r="G88" s="1132" t="s">
        <v>1127</v>
      </c>
      <c r="H88" s="1132" t="s">
        <v>1128</v>
      </c>
      <c r="I88" s="1132" t="s">
        <v>319</v>
      </c>
      <c r="J88" s="1132" t="s">
        <v>1129</v>
      </c>
      <c r="K88" s="1132" t="s">
        <v>1127</v>
      </c>
      <c r="L88" s="1132" t="s">
        <v>1128</v>
      </c>
      <c r="M88" s="1132" t="s">
        <v>319</v>
      </c>
      <c r="N88" s="1133" t="s">
        <v>1129</v>
      </c>
      <c r="O88" s="1134" t="s">
        <v>1144</v>
      </c>
      <c r="P88" s="406"/>
      <c r="Q88" s="408"/>
      <c r="R88" s="408" t="s">
        <v>1137</v>
      </c>
      <c r="S88" s="408"/>
      <c r="T88" s="408"/>
      <c r="U88" s="408"/>
      <c r="V88" s="408" t="s">
        <v>1138</v>
      </c>
      <c r="W88" s="408"/>
      <c r="X88" s="408"/>
      <c r="Y88" s="408"/>
      <c r="Z88" s="408" t="s">
        <v>302</v>
      </c>
      <c r="AA88" s="408"/>
      <c r="AB88" s="408"/>
      <c r="AC88" s="408"/>
    </row>
    <row r="89" spans="1:31" s="43" customFormat="1" x14ac:dyDescent="0.25">
      <c r="A89" s="494" t="s">
        <v>1163</v>
      </c>
      <c r="B89" s="495"/>
      <c r="C89" s="496">
        <v>5359.3209999999972</v>
      </c>
      <c r="D89" s="496">
        <v>7324.7079999999978</v>
      </c>
      <c r="E89" s="496">
        <v>285.30700000000002</v>
      </c>
      <c r="F89" s="496">
        <v>538.29</v>
      </c>
      <c r="G89" s="496">
        <v>17.571000000000009</v>
      </c>
      <c r="H89" s="496">
        <v>172.39199999999985</v>
      </c>
      <c r="I89" s="496">
        <v>0.01</v>
      </c>
      <c r="J89" s="496">
        <v>0.7</v>
      </c>
      <c r="K89" s="496">
        <f>+C89+G89</f>
        <v>5376.8919999999971</v>
      </c>
      <c r="L89" s="496">
        <f t="shared" ref="L89:N89" si="0">+D89+H89</f>
        <v>7497.0999999999976</v>
      </c>
      <c r="M89" s="496">
        <f t="shared" si="0"/>
        <v>285.31700000000001</v>
      </c>
      <c r="N89" s="496">
        <f t="shared" si="0"/>
        <v>538.99</v>
      </c>
      <c r="O89" s="932">
        <f>SUM(K89:N89)</f>
        <v>13698.298999999994</v>
      </c>
      <c r="P89" s="406"/>
      <c r="Q89" s="408" t="s">
        <v>327</v>
      </c>
      <c r="R89" s="408" t="s">
        <v>317</v>
      </c>
      <c r="S89" s="408" t="s">
        <v>318</v>
      </c>
      <c r="T89" s="408" t="s">
        <v>319</v>
      </c>
      <c r="U89" s="408" t="s">
        <v>320</v>
      </c>
      <c r="V89" s="408" t="s">
        <v>317</v>
      </c>
      <c r="W89" s="408" t="s">
        <v>318</v>
      </c>
      <c r="X89" s="408" t="s">
        <v>319</v>
      </c>
      <c r="Y89" s="408" t="s">
        <v>320</v>
      </c>
      <c r="Z89" s="408"/>
      <c r="AA89" s="408"/>
      <c r="AB89" s="408"/>
      <c r="AC89" s="408"/>
    </row>
    <row r="90" spans="1:31" s="43" customFormat="1" ht="15.75" thickBot="1" x14ac:dyDescent="0.3">
      <c r="A90" s="497" t="s">
        <v>1164</v>
      </c>
      <c r="B90" s="498"/>
      <c r="C90" s="499">
        <v>36.68</v>
      </c>
      <c r="D90" s="499">
        <v>184.70400000000004</v>
      </c>
      <c r="E90" s="499"/>
      <c r="F90" s="499"/>
      <c r="G90" s="499">
        <v>79.715999999999994</v>
      </c>
      <c r="H90" s="499">
        <v>977.59210000000041</v>
      </c>
      <c r="I90" s="499"/>
      <c r="J90" s="499"/>
      <c r="K90" s="499">
        <f>+C90+G90</f>
        <v>116.39599999999999</v>
      </c>
      <c r="L90" s="499">
        <f>+D90+H90</f>
        <v>1162.2961000000005</v>
      </c>
      <c r="M90" s="499"/>
      <c r="N90" s="500"/>
      <c r="O90" s="933">
        <f>SUM(K90:N90)</f>
        <v>1278.6921000000004</v>
      </c>
      <c r="P90" s="879"/>
      <c r="Q90" s="408" t="s">
        <v>1059</v>
      </c>
      <c r="R90" s="408">
        <v>5359.3209999999972</v>
      </c>
      <c r="S90" s="408">
        <v>7324.7079999999978</v>
      </c>
      <c r="T90" s="408">
        <v>285.30700000000002</v>
      </c>
      <c r="U90" s="408">
        <v>538.29</v>
      </c>
      <c r="V90" s="408">
        <v>17.571000000000009</v>
      </c>
      <c r="W90" s="408">
        <v>172.39199999999985</v>
      </c>
      <c r="X90" s="408">
        <v>0.01</v>
      </c>
      <c r="Y90" s="408">
        <v>0.7</v>
      </c>
      <c r="Z90" s="408">
        <v>13698.298999999997</v>
      </c>
      <c r="AA90" s="408"/>
      <c r="AB90" s="408"/>
      <c r="AC90" s="408"/>
    </row>
    <row r="91" spans="1:31" s="43" customFormat="1" ht="15.75" thickTop="1" x14ac:dyDescent="0.25">
      <c r="A91" s="501" t="s">
        <v>1165</v>
      </c>
      <c r="B91" s="502"/>
      <c r="C91" s="503">
        <f>SUM(C89:C90)</f>
        <v>5396.0009999999975</v>
      </c>
      <c r="D91" s="503">
        <f t="shared" ref="D91:O91" si="1">SUM(D89:D90)</f>
        <v>7509.4119999999975</v>
      </c>
      <c r="E91" s="503">
        <f t="shared" si="1"/>
        <v>285.30700000000002</v>
      </c>
      <c r="F91" s="503">
        <f t="shared" si="1"/>
        <v>538.29</v>
      </c>
      <c r="G91" s="503">
        <f t="shared" si="1"/>
        <v>97.287000000000006</v>
      </c>
      <c r="H91" s="503">
        <f t="shared" si="1"/>
        <v>1149.9841000000004</v>
      </c>
      <c r="I91" s="503">
        <f t="shared" si="1"/>
        <v>0.01</v>
      </c>
      <c r="J91" s="503">
        <f t="shared" si="1"/>
        <v>0.7</v>
      </c>
      <c r="K91" s="503">
        <f t="shared" si="1"/>
        <v>5493.2879999999968</v>
      </c>
      <c r="L91" s="503">
        <f t="shared" si="1"/>
        <v>8659.3960999999981</v>
      </c>
      <c r="M91" s="503">
        <f t="shared" si="1"/>
        <v>285.31700000000001</v>
      </c>
      <c r="N91" s="504">
        <f t="shared" si="1"/>
        <v>538.99</v>
      </c>
      <c r="O91" s="934">
        <f t="shared" si="1"/>
        <v>14976.991099999994</v>
      </c>
      <c r="P91" s="406"/>
      <c r="Q91" s="408" t="s">
        <v>1111</v>
      </c>
      <c r="R91" s="408">
        <v>36.68</v>
      </c>
      <c r="S91" s="408">
        <v>184.70400000000004</v>
      </c>
      <c r="T91" s="408"/>
      <c r="U91" s="408"/>
      <c r="V91" s="408">
        <v>79.715999999999994</v>
      </c>
      <c r="W91" s="408">
        <v>977.59210000000041</v>
      </c>
      <c r="X91" s="408"/>
      <c r="Y91" s="408"/>
      <c r="Z91" s="408">
        <v>1278.6921000000004</v>
      </c>
      <c r="AA91" s="408"/>
      <c r="AB91" s="408"/>
      <c r="AC91" s="408"/>
    </row>
    <row r="92" spans="1:31" s="43" customFormat="1" x14ac:dyDescent="0.25">
      <c r="A92" s="505" t="s">
        <v>1166</v>
      </c>
      <c r="B92" s="506"/>
      <c r="C92" s="1899">
        <f>SUM(C91:F91)</f>
        <v>13729.009999999995</v>
      </c>
      <c r="D92" s="1900"/>
      <c r="E92" s="1900"/>
      <c r="F92" s="1901"/>
      <c r="G92" s="1899">
        <f t="shared" ref="G92" si="2">SUM(G91:J91)</f>
        <v>1247.9811000000004</v>
      </c>
      <c r="H92" s="1900"/>
      <c r="I92" s="1900"/>
      <c r="J92" s="1901"/>
      <c r="K92" s="1899">
        <f t="shared" ref="K92" si="3">SUM(K91:N91)</f>
        <v>14976.991099999994</v>
      </c>
      <c r="L92" s="1900"/>
      <c r="M92" s="1900"/>
      <c r="N92" s="1901"/>
      <c r="O92" s="507"/>
      <c r="P92" s="879"/>
      <c r="Q92" s="408" t="s">
        <v>302</v>
      </c>
      <c r="R92" s="408">
        <v>5396.0009999999975</v>
      </c>
      <c r="S92" s="408">
        <v>7509.4119999999975</v>
      </c>
      <c r="T92" s="408">
        <v>285.30700000000002</v>
      </c>
      <c r="U92" s="408">
        <v>538.29</v>
      </c>
      <c r="V92" s="408">
        <v>97.287000000000006</v>
      </c>
      <c r="W92" s="408">
        <v>1149.9841000000004</v>
      </c>
      <c r="X92" s="408">
        <v>0.01</v>
      </c>
      <c r="Y92" s="408">
        <v>0.7</v>
      </c>
      <c r="Z92" s="408">
        <v>14976.991099999997</v>
      </c>
      <c r="AA92" s="408"/>
      <c r="AB92" s="408"/>
      <c r="AC92" s="408"/>
    </row>
    <row r="93" spans="1:31" s="43" customFormat="1" x14ac:dyDescent="0.2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06"/>
      <c r="Q93" s="408"/>
      <c r="R93" s="408"/>
      <c r="S93" s="408"/>
      <c r="T93" s="408"/>
      <c r="U93" s="408"/>
      <c r="V93" s="408"/>
      <c r="W93" s="408"/>
      <c r="X93" s="408"/>
      <c r="Y93" s="408"/>
      <c r="Z93" s="408"/>
      <c r="AA93" s="406"/>
      <c r="AB93" s="408"/>
      <c r="AC93" s="408"/>
    </row>
    <row r="94" spans="1:31" s="43" customFormat="1" x14ac:dyDescent="0.2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06"/>
      <c r="Q94" s="408"/>
      <c r="R94" s="408"/>
      <c r="S94" s="408"/>
      <c r="T94" s="408"/>
      <c r="U94" s="408"/>
      <c r="V94" s="408"/>
      <c r="W94" s="408"/>
      <c r="X94" s="408"/>
      <c r="Y94" s="408"/>
      <c r="Z94" s="966">
        <v>0</v>
      </c>
      <c r="AA94" s="406"/>
      <c r="AB94" s="408"/>
      <c r="AC94" s="408"/>
    </row>
    <row r="95" spans="1:31" x14ac:dyDescent="0.25">
      <c r="AA95" s="406"/>
    </row>
    <row r="96" spans="1:31" x14ac:dyDescent="0.25">
      <c r="AA96" s="406"/>
    </row>
    <row r="97" spans="27:27" x14ac:dyDescent="0.25">
      <c r="AA97" s="406"/>
    </row>
    <row r="99" spans="27:27" x14ac:dyDescent="0.25">
      <c r="AA99" s="406"/>
    </row>
    <row r="100" spans="27:27" x14ac:dyDescent="0.25">
      <c r="AA100" s="406"/>
    </row>
    <row r="107" spans="27:27" x14ac:dyDescent="0.25">
      <c r="AA107" s="406"/>
    </row>
    <row r="108" spans="27:27" x14ac:dyDescent="0.25">
      <c r="AA108" s="406"/>
    </row>
    <row r="110" spans="27:27" x14ac:dyDescent="0.25">
      <c r="AA110" s="406"/>
    </row>
    <row r="112" spans="27:27" x14ac:dyDescent="0.25">
      <c r="AA112" s="406"/>
    </row>
    <row r="113" spans="27:27" x14ac:dyDescent="0.25">
      <c r="AA113" s="406"/>
    </row>
    <row r="114" spans="27:27" x14ac:dyDescent="0.25">
      <c r="AA114" s="406"/>
    </row>
    <row r="115" spans="27:27" x14ac:dyDescent="0.25">
      <c r="AA115" s="406"/>
    </row>
    <row r="116" spans="27:27" x14ac:dyDescent="0.25">
      <c r="AA116" s="406"/>
    </row>
    <row r="117" spans="27:27" x14ac:dyDescent="0.25">
      <c r="AA117" s="406"/>
    </row>
    <row r="118" spans="27:27" x14ac:dyDescent="0.25">
      <c r="AA118" s="406"/>
    </row>
    <row r="119" spans="27:27" x14ac:dyDescent="0.25">
      <c r="AA119" s="406"/>
    </row>
    <row r="120" spans="27:27" x14ac:dyDescent="0.25">
      <c r="AA120" s="406"/>
    </row>
    <row r="121" spans="27:27" x14ac:dyDescent="0.25">
      <c r="AA121" s="406"/>
    </row>
    <row r="123" spans="27:27" x14ac:dyDescent="0.25">
      <c r="AA123" s="406"/>
    </row>
    <row r="124" spans="27:27" x14ac:dyDescent="0.25">
      <c r="AA124" s="406"/>
    </row>
    <row r="126" spans="27:27" x14ac:dyDescent="0.25">
      <c r="AA126" s="406"/>
    </row>
    <row r="127" spans="27:27" x14ac:dyDescent="0.25">
      <c r="AA127" s="406"/>
    </row>
    <row r="128" spans="27:27" x14ac:dyDescent="0.25">
      <c r="AA128" s="406"/>
    </row>
    <row r="129" spans="27:27" x14ac:dyDescent="0.25">
      <c r="AA129" s="406"/>
    </row>
    <row r="130" spans="27:27" x14ac:dyDescent="0.25">
      <c r="AA130" s="406"/>
    </row>
    <row r="131" spans="27:27" x14ac:dyDescent="0.25">
      <c r="AA131" s="406"/>
    </row>
    <row r="132" spans="27:27" x14ac:dyDescent="0.25">
      <c r="AA132" s="406"/>
    </row>
    <row r="133" spans="27:27" x14ac:dyDescent="0.25">
      <c r="AA133" s="406"/>
    </row>
    <row r="135" spans="27:27" x14ac:dyDescent="0.25">
      <c r="AA135" s="406"/>
    </row>
    <row r="136" spans="27:27" x14ac:dyDescent="0.25">
      <c r="AA136" s="406"/>
    </row>
    <row r="137" spans="27:27" x14ac:dyDescent="0.25">
      <c r="AA137" s="406"/>
    </row>
    <row r="138" spans="27:27" x14ac:dyDescent="0.25">
      <c r="AA138" s="406"/>
    </row>
    <row r="139" spans="27:27" x14ac:dyDescent="0.25">
      <c r="AA139" s="406"/>
    </row>
  </sheetData>
  <mergeCells count="7">
    <mergeCell ref="A87:B88"/>
    <mergeCell ref="C87:E87"/>
    <mergeCell ref="G87:J87"/>
    <mergeCell ref="K87:N87"/>
    <mergeCell ref="C92:F92"/>
    <mergeCell ref="G92:J92"/>
    <mergeCell ref="K92:N92"/>
  </mergeCells>
  <pageMargins left="0.78740157480314965" right="0.59055118110236227" top="0.6692913385826772" bottom="0.51181102362204722" header="0" footer="0"/>
  <pageSetup paperSize="9" scale="50" fitToHeight="0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>
    <pageSetUpPr fitToPage="1"/>
  </sheetPr>
  <dimension ref="A1:Z78"/>
  <sheetViews>
    <sheetView view="pageBreakPreview" zoomScale="90" zoomScaleNormal="80" zoomScaleSheetLayoutView="90" workbookViewId="0">
      <selection activeCell="B2" sqref="B2"/>
    </sheetView>
  </sheetViews>
  <sheetFormatPr baseColWidth="10" defaultColWidth="11.42578125" defaultRowHeight="12.75" x14ac:dyDescent="0.2"/>
  <cols>
    <col min="1" max="1" width="2.140625" style="45" customWidth="1"/>
    <col min="2" max="2" width="22.140625" style="43" customWidth="1"/>
    <col min="3" max="3" width="10.7109375" style="43" customWidth="1"/>
    <col min="4" max="5" width="9.5703125" style="43" customWidth="1"/>
    <col min="6" max="6" width="9.140625" style="43" customWidth="1"/>
    <col min="7" max="7" width="11.5703125" style="43" customWidth="1"/>
    <col min="8" max="9" width="11.42578125" style="43"/>
    <col min="10" max="10" width="19.42578125" style="43" customWidth="1"/>
    <col min="11" max="12" width="11.42578125" style="43"/>
    <col min="13" max="13" width="5.7109375" style="43" bestFit="1" customWidth="1"/>
    <col min="14" max="14" width="29.42578125" style="406" customWidth="1"/>
    <col min="15" max="15" width="22.42578125" style="406" customWidth="1"/>
    <col min="16" max="16" width="8.140625" style="406" customWidth="1"/>
    <col min="17" max="17" width="5.42578125" style="406" customWidth="1"/>
    <col min="18" max="18" width="6.140625" style="406" customWidth="1"/>
    <col min="19" max="19" width="12.42578125" style="406" customWidth="1"/>
    <col min="20" max="20" width="12.28515625" style="406" bestFit="1" customWidth="1"/>
    <col min="21" max="21" width="15" style="406" bestFit="1" customWidth="1"/>
    <col min="22" max="22" width="19.28515625" style="406" customWidth="1"/>
    <col min="23" max="23" width="13.7109375" style="406" customWidth="1"/>
    <col min="24" max="26" width="11.42578125" style="406"/>
    <col min="27" max="16384" width="11.42578125" style="43"/>
  </cols>
  <sheetData>
    <row r="1" spans="1:26" s="358" customFormat="1" ht="15.75" x14ac:dyDescent="0.25">
      <c r="A1" s="48" t="s">
        <v>1182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360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</row>
    <row r="2" spans="1:26" ht="15" x14ac:dyDescent="0.25">
      <c r="B2" s="128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07" t="s">
        <v>1061</v>
      </c>
      <c r="O2" s="408" t="s">
        <v>306</v>
      </c>
      <c r="P2" s="408"/>
      <c r="Q2" s="408"/>
      <c r="R2" s="408"/>
      <c r="S2" s="408"/>
    </row>
    <row r="3" spans="1:26" ht="15.75" thickBot="1" x14ac:dyDescent="0.3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07" t="s">
        <v>1136</v>
      </c>
      <c r="O3" s="408" t="s">
        <v>306</v>
      </c>
      <c r="P3" s="408"/>
      <c r="Q3" s="408"/>
      <c r="R3" s="408"/>
      <c r="S3" s="408"/>
    </row>
    <row r="4" spans="1:26" ht="15" x14ac:dyDescent="0.25">
      <c r="B4" s="1135" t="s">
        <v>1126</v>
      </c>
      <c r="C4" s="1916" t="s">
        <v>1127</v>
      </c>
      <c r="D4" s="1916" t="s">
        <v>1128</v>
      </c>
      <c r="E4" s="1916" t="s">
        <v>319</v>
      </c>
      <c r="F4" s="1918" t="s">
        <v>1129</v>
      </c>
      <c r="G4" s="1863" t="s">
        <v>1074</v>
      </c>
      <c r="H4" s="45"/>
      <c r="I4" s="45"/>
      <c r="J4" s="45"/>
      <c r="K4" s="45"/>
      <c r="L4" s="45"/>
      <c r="M4" s="45"/>
      <c r="N4" s="408"/>
      <c r="O4" s="408"/>
      <c r="P4" s="408"/>
      <c r="Q4" s="408"/>
      <c r="R4" s="408"/>
      <c r="S4" s="408"/>
      <c r="T4" s="408"/>
    </row>
    <row r="5" spans="1:26" ht="15.75" thickBot="1" x14ac:dyDescent="0.3">
      <c r="B5" s="1136" t="s">
        <v>1130</v>
      </c>
      <c r="C5" s="1917"/>
      <c r="D5" s="1917"/>
      <c r="E5" s="1917"/>
      <c r="F5" s="1919"/>
      <c r="G5" s="1920"/>
      <c r="H5" s="45"/>
      <c r="I5" s="45"/>
      <c r="J5" s="45"/>
      <c r="K5" s="45"/>
      <c r="L5" s="45"/>
      <c r="M5" s="45"/>
      <c r="N5" s="408" t="s">
        <v>2138</v>
      </c>
      <c r="O5" s="408" t="s">
        <v>312</v>
      </c>
      <c r="P5" s="408"/>
      <c r="Q5" s="408"/>
      <c r="R5" s="408"/>
      <c r="S5" s="408"/>
      <c r="T5" s="408"/>
    </row>
    <row r="6" spans="1:26" ht="15" x14ac:dyDescent="0.25">
      <c r="B6" s="445"/>
      <c r="C6" s="161"/>
      <c r="D6" s="161"/>
      <c r="E6" s="161"/>
      <c r="F6" s="161"/>
      <c r="G6" s="446"/>
      <c r="H6" s="45"/>
      <c r="I6" s="45"/>
      <c r="J6" s="45"/>
      <c r="K6" s="45"/>
      <c r="L6" s="45"/>
      <c r="M6" s="45"/>
      <c r="N6" s="408" t="s">
        <v>327</v>
      </c>
      <c r="O6" s="408" t="s">
        <v>317</v>
      </c>
      <c r="P6" s="408" t="s">
        <v>318</v>
      </c>
      <c r="Q6" s="408" t="s">
        <v>319</v>
      </c>
      <c r="R6" s="408" t="s">
        <v>320</v>
      </c>
      <c r="S6" s="408" t="s">
        <v>302</v>
      </c>
      <c r="T6" s="408"/>
    </row>
    <row r="7" spans="1:26" ht="15" x14ac:dyDescent="0.25">
      <c r="B7" s="508" t="s">
        <v>1132</v>
      </c>
      <c r="C7" s="509">
        <v>29164.347417939985</v>
      </c>
      <c r="D7" s="509">
        <v>25897.253168820014</v>
      </c>
      <c r="E7" s="509">
        <v>820.98820499999999</v>
      </c>
      <c r="F7" s="509">
        <v>1931.8692930000004</v>
      </c>
      <c r="G7" s="464">
        <f>SUM(C7:F7)</f>
        <v>57814.458084760008</v>
      </c>
      <c r="H7" s="45"/>
      <c r="I7" s="45"/>
      <c r="J7" s="45"/>
      <c r="K7" s="45"/>
      <c r="L7" s="45"/>
      <c r="M7" s="45"/>
      <c r="N7" s="408" t="s">
        <v>1059</v>
      </c>
      <c r="O7" s="408">
        <v>29164.347417939985</v>
      </c>
      <c r="P7" s="408">
        <v>25897.253168820014</v>
      </c>
      <c r="Q7" s="408">
        <v>820.98820499999999</v>
      </c>
      <c r="R7" s="408">
        <v>1931.8692930000004</v>
      </c>
      <c r="S7" s="408">
        <v>57814.458084760008</v>
      </c>
      <c r="T7" s="408"/>
      <c r="U7" s="1390"/>
      <c r="V7" s="1390"/>
      <c r="W7" s="1390"/>
    </row>
    <row r="8" spans="1:26" ht="15" x14ac:dyDescent="0.25">
      <c r="B8" s="130"/>
      <c r="C8" s="510"/>
      <c r="D8" s="510"/>
      <c r="E8" s="510"/>
      <c r="F8" s="45"/>
      <c r="G8" s="451">
        <f>+G7/G11</f>
        <v>0.96821245926468336</v>
      </c>
      <c r="H8" s="45"/>
      <c r="I8" s="45"/>
      <c r="J8" s="45"/>
      <c r="K8" s="45"/>
      <c r="L8" s="45"/>
      <c r="M8" s="45"/>
      <c r="N8" s="408" t="s">
        <v>1111</v>
      </c>
      <c r="O8" s="408">
        <v>579.45755573233851</v>
      </c>
      <c r="P8" s="408">
        <v>1318.6583214949374</v>
      </c>
      <c r="Q8" s="408"/>
      <c r="R8" s="408"/>
      <c r="S8" s="408">
        <v>1898.1158772272759</v>
      </c>
      <c r="T8" s="408"/>
      <c r="U8" s="1390"/>
      <c r="V8" s="1390"/>
      <c r="W8" s="1390"/>
    </row>
    <row r="9" spans="1:26" ht="15" x14ac:dyDescent="0.25">
      <c r="B9" s="508" t="s">
        <v>1164</v>
      </c>
      <c r="C9" s="509">
        <v>579.45755573233851</v>
      </c>
      <c r="D9" s="509">
        <v>1318.6583214949374</v>
      </c>
      <c r="E9" s="511"/>
      <c r="F9" s="452"/>
      <c r="G9" s="464">
        <f>SUM(C9:F9)</f>
        <v>1898.1158772272759</v>
      </c>
      <c r="H9" s="45"/>
      <c r="I9" s="45"/>
      <c r="J9" s="45"/>
      <c r="K9" s="45"/>
      <c r="L9" s="45"/>
      <c r="M9" s="45"/>
      <c r="N9" s="408" t="s">
        <v>302</v>
      </c>
      <c r="O9" s="408">
        <v>29743.804973672322</v>
      </c>
      <c r="P9" s="408">
        <v>27215.911490314953</v>
      </c>
      <c r="Q9" s="408">
        <v>820.98820499999999</v>
      </c>
      <c r="R9" s="408">
        <v>1931.8692930000004</v>
      </c>
      <c r="S9" s="408">
        <v>59712.573961987284</v>
      </c>
      <c r="T9" s="408"/>
      <c r="U9" s="1390"/>
    </row>
    <row r="10" spans="1:26" ht="13.5" thickBot="1" x14ac:dyDescent="0.25">
      <c r="B10" s="512"/>
      <c r="C10" s="513"/>
      <c r="D10" s="513"/>
      <c r="E10" s="513"/>
      <c r="F10" s="456"/>
      <c r="G10" s="457">
        <f>+G9/G11</f>
        <v>3.1787540735316595E-2</v>
      </c>
      <c r="H10" s="45"/>
      <c r="I10" s="45"/>
      <c r="J10" s="45"/>
      <c r="K10" s="45"/>
      <c r="L10" s="45"/>
      <c r="M10" s="45"/>
    </row>
    <row r="11" spans="1:26" ht="15.75" thickTop="1" x14ac:dyDescent="0.25">
      <c r="B11" s="399" t="s">
        <v>1134</v>
      </c>
      <c r="C11" s="458">
        <f>SUM(C7:C9)</f>
        <v>29743.804973672322</v>
      </c>
      <c r="D11" s="458">
        <f t="shared" ref="D11:F11" si="0">SUM(D7:D9)</f>
        <v>27215.911490314953</v>
      </c>
      <c r="E11" s="459">
        <f t="shared" si="0"/>
        <v>820.98820499999999</v>
      </c>
      <c r="F11" s="458">
        <f t="shared" si="0"/>
        <v>1931.8692930000004</v>
      </c>
      <c r="G11" s="460">
        <f>+G7+G9</f>
        <v>59712.573961987284</v>
      </c>
      <c r="H11" s="45"/>
      <c r="I11" s="45"/>
      <c r="J11" s="45"/>
      <c r="K11" s="45"/>
      <c r="L11" s="45"/>
      <c r="M11" s="45"/>
    </row>
    <row r="12" spans="1:26" ht="15.75" thickBot="1" x14ac:dyDescent="0.3">
      <c r="B12" s="172"/>
      <c r="C12" s="461">
        <f>+C11/$G$11</f>
        <v>0.49811627602265268</v>
      </c>
      <c r="D12" s="461">
        <f t="shared" ref="D12:F12" si="1">+D11/$G$11</f>
        <v>0.45578191802015539</v>
      </c>
      <c r="E12" s="514">
        <f t="shared" si="1"/>
        <v>1.3749000428664102E-2</v>
      </c>
      <c r="F12" s="514">
        <f t="shared" si="1"/>
        <v>3.2352805528527685E-2</v>
      </c>
      <c r="G12" s="462"/>
      <c r="H12" s="45"/>
      <c r="I12" s="45"/>
      <c r="J12" s="45"/>
      <c r="K12" s="45"/>
      <c r="L12" s="45"/>
      <c r="M12" s="45"/>
      <c r="N12" s="408"/>
      <c r="O12" s="408"/>
      <c r="P12" s="408"/>
      <c r="Q12" s="408"/>
      <c r="R12" s="408"/>
      <c r="T12" s="1391"/>
    </row>
    <row r="13" spans="1:26" ht="15" x14ac:dyDescent="0.25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08"/>
      <c r="O13" s="408"/>
      <c r="P13" s="408"/>
      <c r="Q13" s="408"/>
      <c r="R13" s="408"/>
      <c r="S13" s="879"/>
    </row>
    <row r="14" spans="1:26" ht="15" x14ac:dyDescent="0.25">
      <c r="B14" s="45"/>
      <c r="C14" s="383"/>
      <c r="D14" s="383"/>
      <c r="E14" s="383"/>
      <c r="F14" s="383"/>
      <c r="G14" s="383"/>
      <c r="H14" s="45"/>
      <c r="I14" s="45"/>
      <c r="J14" s="45"/>
      <c r="K14" s="45"/>
      <c r="L14" s="45"/>
      <c r="M14" s="45"/>
      <c r="N14" s="408"/>
      <c r="O14" s="408"/>
      <c r="P14" s="408"/>
      <c r="Q14" s="408"/>
    </row>
    <row r="15" spans="1:26" ht="15" x14ac:dyDescent="0.25">
      <c r="B15" s="45"/>
      <c r="C15" s="383"/>
      <c r="D15" s="383"/>
      <c r="E15" s="383"/>
      <c r="F15" s="383"/>
      <c r="G15" s="383"/>
      <c r="H15" s="45"/>
      <c r="I15" s="45"/>
      <c r="J15" s="45"/>
      <c r="K15" s="45"/>
      <c r="L15" s="45"/>
      <c r="M15" s="45"/>
      <c r="N15" s="408"/>
      <c r="O15" s="408"/>
      <c r="P15" s="408"/>
      <c r="Q15" s="408"/>
    </row>
    <row r="16" spans="1:26" ht="15" x14ac:dyDescent="0.25">
      <c r="B16" s="45"/>
      <c r="C16" s="383"/>
      <c r="D16" s="383"/>
      <c r="E16" s="383"/>
      <c r="F16" s="383"/>
      <c r="G16" s="383"/>
      <c r="H16" s="45"/>
      <c r="I16" s="45"/>
      <c r="J16" s="45"/>
      <c r="K16" s="45"/>
      <c r="L16" s="45"/>
      <c r="M16" s="45"/>
      <c r="N16" s="408"/>
      <c r="O16" s="408"/>
      <c r="P16" s="408"/>
      <c r="Q16" s="408"/>
    </row>
    <row r="17" spans="2:20" ht="15" x14ac:dyDescent="0.25">
      <c r="B17" s="45"/>
      <c r="C17" s="383"/>
      <c r="D17" s="383"/>
      <c r="E17" s="383"/>
      <c r="F17" s="383"/>
      <c r="G17" s="383"/>
      <c r="H17" s="45"/>
      <c r="I17" s="45"/>
      <c r="J17" s="45"/>
      <c r="K17" s="45"/>
      <c r="L17" s="45"/>
      <c r="M17" s="45"/>
      <c r="N17" s="408"/>
      <c r="O17" s="408"/>
      <c r="P17" s="408"/>
      <c r="Q17" s="408"/>
    </row>
    <row r="18" spans="2:20" ht="15" x14ac:dyDescent="0.25">
      <c r="B18" s="45"/>
      <c r="C18" s="383"/>
      <c r="D18" s="383"/>
      <c r="E18" s="383"/>
      <c r="F18" s="383"/>
      <c r="G18" s="383"/>
      <c r="H18" s="45"/>
      <c r="I18" s="45"/>
      <c r="J18" s="45"/>
      <c r="K18" s="45"/>
      <c r="L18" s="45"/>
      <c r="M18" s="45"/>
      <c r="N18" s="408"/>
      <c r="O18" s="408"/>
      <c r="P18" s="408"/>
      <c r="Q18" s="408"/>
    </row>
    <row r="19" spans="2:20" ht="15" x14ac:dyDescent="0.25">
      <c r="B19" s="45"/>
      <c r="C19" s="383"/>
      <c r="D19" s="383"/>
      <c r="E19" s="383"/>
      <c r="F19" s="383"/>
      <c r="G19" s="383"/>
      <c r="H19" s="45"/>
      <c r="I19" s="45"/>
      <c r="J19" s="45"/>
      <c r="K19" s="45"/>
      <c r="L19" s="45"/>
      <c r="M19" s="45"/>
      <c r="P19" s="408"/>
      <c r="Q19" s="408"/>
    </row>
    <row r="20" spans="2:20" x14ac:dyDescent="0.2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20" x14ac:dyDescent="0.2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2:20" x14ac:dyDescent="0.2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2:20" x14ac:dyDescent="0.2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pans="2:20" x14ac:dyDescent="0.2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2:20" x14ac:dyDescent="0.2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</row>
    <row r="26" spans="2:20" x14ac:dyDescent="0.2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2:20" ht="15" x14ac:dyDescent="0.25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08"/>
      <c r="O27" s="408"/>
    </row>
    <row r="28" spans="2:20" ht="15" x14ac:dyDescent="0.25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7" t="s">
        <v>1056</v>
      </c>
      <c r="O28" s="408" t="s">
        <v>1057</v>
      </c>
    </row>
    <row r="29" spans="2:20" ht="15" x14ac:dyDescent="0.25">
      <c r="B29" s="915" t="s">
        <v>1183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07" t="s">
        <v>1061</v>
      </c>
      <c r="O29" s="408" t="s">
        <v>306</v>
      </c>
      <c r="P29" s="408"/>
      <c r="Q29" s="408"/>
      <c r="R29" s="408"/>
      <c r="S29" s="408"/>
    </row>
    <row r="30" spans="2:20" ht="15" x14ac:dyDescent="0.25">
      <c r="B30" s="128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07" t="s">
        <v>165</v>
      </c>
      <c r="O30" s="408" t="s">
        <v>1925</v>
      </c>
      <c r="P30" s="408"/>
      <c r="Q30" s="408"/>
      <c r="R30" s="408"/>
      <c r="S30" s="408"/>
    </row>
    <row r="31" spans="2:20" ht="15.75" thickBot="1" x14ac:dyDescent="0.3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08"/>
      <c r="O31" s="408"/>
      <c r="P31" s="408"/>
      <c r="Q31" s="408"/>
      <c r="R31" s="408"/>
      <c r="S31" s="408"/>
      <c r="T31" s="408"/>
    </row>
    <row r="32" spans="2:20" ht="15" x14ac:dyDescent="0.25">
      <c r="B32" s="1135" t="s">
        <v>1126</v>
      </c>
      <c r="C32" s="1916" t="s">
        <v>1127</v>
      </c>
      <c r="D32" s="1916" t="s">
        <v>1128</v>
      </c>
      <c r="E32" s="1916" t="s">
        <v>319</v>
      </c>
      <c r="F32" s="1918" t="s">
        <v>1129</v>
      </c>
      <c r="G32" s="1863" t="s">
        <v>1074</v>
      </c>
      <c r="H32" s="45"/>
      <c r="I32" s="45"/>
      <c r="J32" s="45"/>
      <c r="K32" s="45"/>
      <c r="L32" s="45"/>
      <c r="M32" s="45"/>
      <c r="N32" s="408" t="s">
        <v>2138</v>
      </c>
      <c r="O32" s="408" t="s">
        <v>312</v>
      </c>
      <c r="P32" s="408"/>
      <c r="Q32" s="408"/>
      <c r="R32" s="408"/>
      <c r="S32" s="408"/>
      <c r="T32" s="408"/>
    </row>
    <row r="33" spans="2:20" ht="15.75" thickBot="1" x14ac:dyDescent="0.3">
      <c r="B33" s="1136" t="s">
        <v>1136</v>
      </c>
      <c r="C33" s="1917"/>
      <c r="D33" s="1917"/>
      <c r="E33" s="1917"/>
      <c r="F33" s="1919"/>
      <c r="G33" s="1920"/>
      <c r="H33" s="45"/>
      <c r="I33" s="45"/>
      <c r="J33" s="45"/>
      <c r="K33" s="45"/>
      <c r="L33" s="45"/>
      <c r="M33" s="45"/>
      <c r="N33" s="408" t="s">
        <v>327</v>
      </c>
      <c r="O33" s="408" t="s">
        <v>317</v>
      </c>
      <c r="P33" s="408" t="s">
        <v>318</v>
      </c>
      <c r="Q33" s="408" t="s">
        <v>319</v>
      </c>
      <c r="R33" s="408" t="s">
        <v>320</v>
      </c>
      <c r="S33" s="408" t="s">
        <v>302</v>
      </c>
      <c r="T33" s="408"/>
    </row>
    <row r="34" spans="2:20" ht="15" x14ac:dyDescent="0.25">
      <c r="B34" s="515"/>
      <c r="C34" s="516"/>
      <c r="D34" s="516"/>
      <c r="E34" s="516"/>
      <c r="F34" s="516"/>
      <c r="G34" s="517"/>
      <c r="H34" s="45"/>
      <c r="I34" s="45"/>
      <c r="J34" s="45"/>
      <c r="K34" s="45"/>
      <c r="L34" s="45"/>
      <c r="M34" s="45"/>
      <c r="N34" s="408" t="s">
        <v>1137</v>
      </c>
      <c r="O34" s="408">
        <v>29326.459759939979</v>
      </c>
      <c r="P34" s="408">
        <v>25729.810344820002</v>
      </c>
      <c r="Q34" s="408">
        <v>820.910661</v>
      </c>
      <c r="R34" s="408">
        <v>1930.6428930000004</v>
      </c>
      <c r="S34" s="408">
        <v>57807.823658759989</v>
      </c>
      <c r="T34" s="408"/>
    </row>
    <row r="35" spans="2:20" ht="15" x14ac:dyDescent="0.25">
      <c r="B35" s="518" t="s">
        <v>1137</v>
      </c>
      <c r="C35" s="519">
        <v>29326.459759939979</v>
      </c>
      <c r="D35" s="519">
        <v>25729.810344820002</v>
      </c>
      <c r="E35" s="520">
        <v>820.910661</v>
      </c>
      <c r="F35" s="521">
        <v>1930.6428930000004</v>
      </c>
      <c r="G35" s="522">
        <f>SUM(C35:F35)</f>
        <v>57807.823658759989</v>
      </c>
      <c r="H35" s="45"/>
      <c r="I35" s="45"/>
      <c r="J35" s="45"/>
      <c r="K35" s="45"/>
      <c r="L35" s="45"/>
      <c r="M35" s="45"/>
      <c r="N35" s="408" t="s">
        <v>1138</v>
      </c>
      <c r="O35" s="408">
        <v>417.34521373233832</v>
      </c>
      <c r="P35" s="408">
        <v>1486.1011454949357</v>
      </c>
      <c r="Q35" s="408">
        <v>7.754400000000003E-2</v>
      </c>
      <c r="R35" s="408">
        <v>1.2263999999999999</v>
      </c>
      <c r="S35" s="408">
        <v>1904.7503032272741</v>
      </c>
      <c r="T35" s="408"/>
    </row>
    <row r="36" spans="2:20" ht="15" x14ac:dyDescent="0.25">
      <c r="B36" s="138"/>
      <c r="C36" s="523"/>
      <c r="D36" s="523"/>
      <c r="E36" s="524"/>
      <c r="F36" s="525"/>
      <c r="G36" s="526">
        <f>+G35/G39</f>
        <v>0.96810135325199975</v>
      </c>
      <c r="H36" s="45"/>
      <c r="I36" s="45"/>
      <c r="J36" s="45"/>
      <c r="K36" s="45"/>
      <c r="L36" s="45"/>
      <c r="M36" s="45"/>
      <c r="N36" s="408" t="s">
        <v>302</v>
      </c>
      <c r="O36" s="408">
        <v>29743.804973672315</v>
      </c>
      <c r="P36" s="408">
        <v>27215.911490314938</v>
      </c>
      <c r="Q36" s="408">
        <v>820.98820499999999</v>
      </c>
      <c r="R36" s="408">
        <v>1931.8692930000004</v>
      </c>
      <c r="S36" s="408">
        <v>59712.573961987262</v>
      </c>
      <c r="T36" s="408"/>
    </row>
    <row r="37" spans="2:20" x14ac:dyDescent="0.2">
      <c r="B37" s="518" t="s">
        <v>1139</v>
      </c>
      <c r="C37" s="519">
        <v>417.34521373233832</v>
      </c>
      <c r="D37" s="519">
        <v>1486.1011454949357</v>
      </c>
      <c r="E37" s="935">
        <v>7.754400000000003E-2</v>
      </c>
      <c r="F37" s="519">
        <v>1.2263999999999999</v>
      </c>
      <c r="G37" s="522">
        <f>SUM(C37:F37)</f>
        <v>1904.7503032272741</v>
      </c>
      <c r="H37" s="45"/>
      <c r="I37" s="45"/>
      <c r="J37" s="45"/>
      <c r="K37" s="45"/>
      <c r="L37" s="45"/>
      <c r="M37" s="45"/>
      <c r="S37" s="879"/>
    </row>
    <row r="38" spans="2:20" ht="13.5" thickBot="1" x14ac:dyDescent="0.25">
      <c r="B38" s="527"/>
      <c r="C38" s="528"/>
      <c r="D38" s="528"/>
      <c r="E38" s="528"/>
      <c r="F38" s="529"/>
      <c r="G38" s="530">
        <f>+G37/G39</f>
        <v>3.1898646748000331E-2</v>
      </c>
      <c r="H38" s="45"/>
      <c r="I38" s="45"/>
      <c r="J38" s="45"/>
      <c r="K38" s="45"/>
      <c r="L38" s="45"/>
      <c r="M38" s="45"/>
    </row>
    <row r="39" spans="2:20" ht="15.75" thickTop="1" x14ac:dyDescent="0.25">
      <c r="B39" s="531" t="s">
        <v>1134</v>
      </c>
      <c r="C39" s="532">
        <f>SUM(C35:C37)</f>
        <v>29743.804973672315</v>
      </c>
      <c r="D39" s="533">
        <f>SUM(D35:D37)</f>
        <v>27215.911490314938</v>
      </c>
      <c r="E39" s="534">
        <f t="shared" ref="E39:F39" si="2">SUM(E35:E37)</f>
        <v>820.98820499999999</v>
      </c>
      <c r="F39" s="535">
        <f t="shared" si="2"/>
        <v>1931.8692930000004</v>
      </c>
      <c r="G39" s="536">
        <f>+G35+G37</f>
        <v>59712.573961987262</v>
      </c>
      <c r="H39" s="45"/>
      <c r="I39" s="45"/>
      <c r="J39" s="45"/>
      <c r="K39" s="45"/>
      <c r="L39" s="45"/>
      <c r="M39" s="45"/>
    </row>
    <row r="40" spans="2:20" ht="13.5" thickBot="1" x14ac:dyDescent="0.25">
      <c r="B40" s="537"/>
      <c r="C40" s="538">
        <f>+C39/$G$39</f>
        <v>0.49811627602265274</v>
      </c>
      <c r="D40" s="538">
        <f t="shared" ref="D40:F40" si="3">+D39/$G$39</f>
        <v>0.45578191802015533</v>
      </c>
      <c r="E40" s="539">
        <f t="shared" si="3"/>
        <v>1.3749000428664107E-2</v>
      </c>
      <c r="F40" s="539">
        <f t="shared" si="3"/>
        <v>3.2352805528527699E-2</v>
      </c>
      <c r="G40" s="540"/>
      <c r="H40" s="45"/>
      <c r="I40" s="45"/>
      <c r="J40" s="45"/>
      <c r="K40" s="45"/>
      <c r="L40" s="45"/>
      <c r="M40" s="45"/>
    </row>
    <row r="41" spans="2:20" x14ac:dyDescent="0.2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2:20" x14ac:dyDescent="0.2">
      <c r="B42" s="45"/>
      <c r="C42" s="383"/>
      <c r="D42" s="383"/>
      <c r="E42" s="383"/>
      <c r="F42" s="383"/>
      <c r="G42" s="383"/>
      <c r="H42" s="45"/>
      <c r="I42" s="45"/>
      <c r="J42" s="45"/>
      <c r="K42" s="45"/>
      <c r="L42" s="45"/>
      <c r="M42" s="45"/>
    </row>
    <row r="43" spans="2:20" x14ac:dyDescent="0.2">
      <c r="B43" s="45"/>
      <c r="C43" s="383"/>
      <c r="D43" s="383"/>
      <c r="E43" s="383"/>
      <c r="F43" s="383"/>
      <c r="G43" s="383"/>
      <c r="H43" s="45"/>
      <c r="I43" s="45"/>
      <c r="J43" s="45"/>
      <c r="K43" s="45"/>
      <c r="L43" s="45"/>
      <c r="M43" s="45"/>
    </row>
    <row r="44" spans="2:20" x14ac:dyDescent="0.2">
      <c r="B44" s="45"/>
      <c r="C44" s="383"/>
      <c r="D44" s="383"/>
      <c r="E44" s="383"/>
      <c r="F44" s="383"/>
      <c r="G44" s="383"/>
      <c r="H44" s="45"/>
      <c r="I44" s="45"/>
      <c r="J44" s="45"/>
      <c r="K44" s="45"/>
      <c r="L44" s="45"/>
      <c r="M44" s="45"/>
    </row>
    <row r="45" spans="2:20" x14ac:dyDescent="0.2">
      <c r="B45" s="45"/>
      <c r="C45" s="383"/>
      <c r="D45" s="383"/>
      <c r="E45" s="383"/>
      <c r="F45" s="383"/>
      <c r="G45" s="383"/>
      <c r="H45" s="45"/>
      <c r="I45" s="45"/>
      <c r="J45" s="45"/>
      <c r="K45" s="45"/>
      <c r="L45" s="45"/>
      <c r="M45" s="45"/>
    </row>
    <row r="46" spans="2:20" x14ac:dyDescent="0.2">
      <c r="B46" s="45"/>
      <c r="C46" s="383"/>
      <c r="D46" s="383"/>
      <c r="E46" s="383"/>
      <c r="F46" s="383"/>
      <c r="G46" s="383"/>
      <c r="H46" s="45"/>
      <c r="I46" s="45"/>
      <c r="J46" s="45"/>
      <c r="K46" s="45"/>
      <c r="L46" s="45"/>
      <c r="M46" s="45"/>
    </row>
    <row r="47" spans="2:20" x14ac:dyDescent="0.2">
      <c r="B47" s="45"/>
      <c r="C47" s="383"/>
      <c r="D47" s="383"/>
      <c r="E47" s="383"/>
      <c r="F47" s="383"/>
      <c r="G47" s="383"/>
      <c r="H47" s="45"/>
      <c r="I47" s="45"/>
      <c r="J47" s="45"/>
      <c r="K47" s="45"/>
      <c r="L47" s="45"/>
      <c r="M47" s="45"/>
    </row>
    <row r="48" spans="2:20" x14ac:dyDescent="0.2">
      <c r="B48" s="45"/>
      <c r="C48" s="383"/>
      <c r="D48" s="383"/>
      <c r="E48" s="383"/>
      <c r="F48" s="383"/>
      <c r="G48" s="383"/>
      <c r="H48" s="45"/>
      <c r="I48" s="45"/>
      <c r="J48" s="45"/>
      <c r="K48" s="45"/>
      <c r="L48" s="45"/>
      <c r="M48" s="45"/>
    </row>
    <row r="49" spans="2:19" x14ac:dyDescent="0.2">
      <c r="B49" s="45"/>
      <c r="C49" s="383"/>
      <c r="D49" s="383"/>
      <c r="E49" s="383"/>
      <c r="F49" s="383"/>
      <c r="G49" s="383"/>
      <c r="H49" s="45"/>
      <c r="I49" s="45"/>
      <c r="J49" s="45"/>
      <c r="K49" s="45"/>
      <c r="L49" s="45"/>
      <c r="M49" s="45"/>
    </row>
    <row r="50" spans="2:19" ht="15" x14ac:dyDescent="0.25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R50" s="408"/>
    </row>
    <row r="51" spans="2:19" ht="15" x14ac:dyDescent="0.25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R51" s="408"/>
    </row>
    <row r="52" spans="2:19" ht="15" x14ac:dyDescent="0.25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R52" s="408"/>
    </row>
    <row r="53" spans="2:19" ht="15" x14ac:dyDescent="0.25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R53" s="408"/>
    </row>
    <row r="54" spans="2:19" ht="15" x14ac:dyDescent="0.25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R54" s="408"/>
      <c r="S54" s="408"/>
    </row>
    <row r="55" spans="2:19" ht="15" x14ac:dyDescent="0.25">
      <c r="B55" s="915" t="s">
        <v>1184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08"/>
      <c r="O55" s="408"/>
      <c r="R55" s="408"/>
      <c r="S55" s="408"/>
    </row>
    <row r="56" spans="2:19" ht="15" x14ac:dyDescent="0.25">
      <c r="B56" s="128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08"/>
      <c r="O56" s="408"/>
      <c r="R56" s="408"/>
      <c r="S56" s="408"/>
    </row>
    <row r="57" spans="2:19" ht="15.75" thickBot="1" x14ac:dyDescent="0.3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07" t="s">
        <v>1056</v>
      </c>
      <c r="O57" s="408" t="s">
        <v>1057</v>
      </c>
    </row>
    <row r="58" spans="2:19" ht="15" customHeight="1" x14ac:dyDescent="0.25">
      <c r="B58" s="1137" t="s">
        <v>1136</v>
      </c>
      <c r="C58" s="1727" t="s">
        <v>1137</v>
      </c>
      <c r="D58" s="1865" t="s">
        <v>1139</v>
      </c>
      <c r="E58" s="1867"/>
      <c r="F58" s="1923" t="s">
        <v>1074</v>
      </c>
      <c r="G58" s="1794"/>
      <c r="H58" s="45"/>
      <c r="I58" s="45"/>
      <c r="J58" s="45"/>
      <c r="K58" s="45"/>
      <c r="L58" s="45"/>
      <c r="M58" s="45"/>
      <c r="N58" s="407" t="s">
        <v>1061</v>
      </c>
      <c r="O58" s="408" t="s">
        <v>306</v>
      </c>
      <c r="P58" s="408"/>
      <c r="Q58" s="408"/>
      <c r="R58" s="408"/>
      <c r="S58" s="408"/>
    </row>
    <row r="59" spans="2:19" ht="15.75" customHeight="1" thickBot="1" x14ac:dyDescent="0.3">
      <c r="B59" s="1138" t="s">
        <v>1130</v>
      </c>
      <c r="C59" s="1728"/>
      <c r="D59" s="1921"/>
      <c r="E59" s="1922"/>
      <c r="F59" s="1924"/>
      <c r="G59" s="1795"/>
      <c r="H59" s="45"/>
      <c r="I59" s="45"/>
      <c r="J59" s="45"/>
      <c r="K59" s="45"/>
      <c r="L59" s="45"/>
      <c r="M59" s="45"/>
      <c r="N59" s="407" t="s">
        <v>1140</v>
      </c>
      <c r="O59" s="408" t="s">
        <v>306</v>
      </c>
      <c r="P59" s="408"/>
      <c r="Q59" s="408"/>
      <c r="R59" s="408"/>
      <c r="S59" s="408"/>
    </row>
    <row r="60" spans="2:19" ht="15" x14ac:dyDescent="0.25">
      <c r="B60" s="508"/>
      <c r="C60" s="541"/>
      <c r="D60" s="1908"/>
      <c r="E60" s="1909"/>
      <c r="F60" s="1925"/>
      <c r="G60" s="1926"/>
      <c r="H60" s="45"/>
      <c r="I60" s="45"/>
      <c r="J60" s="45"/>
      <c r="K60" s="45"/>
      <c r="L60" s="45"/>
      <c r="M60" s="45"/>
      <c r="N60" s="408"/>
      <c r="O60" s="408"/>
      <c r="P60" s="408"/>
      <c r="Q60" s="408"/>
      <c r="R60" s="408"/>
      <c r="S60" s="408"/>
    </row>
    <row r="61" spans="2:19" ht="15" x14ac:dyDescent="0.25">
      <c r="B61" s="542" t="s">
        <v>1132</v>
      </c>
      <c r="C61" s="393">
        <v>57314.55913876</v>
      </c>
      <c r="D61" s="1902">
        <v>499.89894600000002</v>
      </c>
      <c r="E61" s="1903"/>
      <c r="F61" s="1904">
        <f>SUM(C61:E61)</f>
        <v>57814.458084760001</v>
      </c>
      <c r="G61" s="1848"/>
      <c r="H61" s="45"/>
      <c r="I61" s="45"/>
      <c r="J61" s="45"/>
      <c r="K61" s="45"/>
      <c r="L61" s="45"/>
      <c r="M61" s="45"/>
      <c r="N61" s="408" t="s">
        <v>2138</v>
      </c>
      <c r="O61" s="408" t="s">
        <v>312</v>
      </c>
      <c r="P61" s="408"/>
      <c r="Q61" s="408"/>
      <c r="R61" s="408"/>
      <c r="S61" s="408"/>
    </row>
    <row r="62" spans="2:19" ht="15" x14ac:dyDescent="0.25">
      <c r="B62" s="130"/>
      <c r="C62" s="510"/>
      <c r="D62" s="1908"/>
      <c r="E62" s="1909"/>
      <c r="F62" s="1910">
        <f>+F61/F65</f>
        <v>0.96821245926468336</v>
      </c>
      <c r="G62" s="1911"/>
      <c r="H62" s="45"/>
      <c r="I62" s="45"/>
      <c r="J62" s="45"/>
      <c r="K62" s="45"/>
      <c r="L62" s="45"/>
      <c r="M62" s="45"/>
      <c r="N62" s="408" t="s">
        <v>327</v>
      </c>
      <c r="O62" s="408" t="s">
        <v>1137</v>
      </c>
      <c r="P62" s="408" t="s">
        <v>1138</v>
      </c>
      <c r="Q62" s="408" t="s">
        <v>302</v>
      </c>
      <c r="R62" s="408"/>
      <c r="S62" s="408"/>
    </row>
    <row r="63" spans="2:19" ht="15" x14ac:dyDescent="0.25">
      <c r="B63" s="542" t="s">
        <v>1164</v>
      </c>
      <c r="C63" s="393">
        <v>493.26451999999989</v>
      </c>
      <c r="D63" s="1902">
        <v>1404.85135722728</v>
      </c>
      <c r="E63" s="1903"/>
      <c r="F63" s="1904">
        <f>SUM(C63:E63)</f>
        <v>1898.11587722728</v>
      </c>
      <c r="G63" s="1848"/>
      <c r="H63" s="45"/>
      <c r="I63" s="45"/>
      <c r="J63" s="45"/>
      <c r="K63" s="45"/>
      <c r="L63" s="45"/>
      <c r="M63" s="45"/>
      <c r="N63" s="408" t="s">
        <v>1059</v>
      </c>
      <c r="O63" s="408">
        <v>57314.55913876</v>
      </c>
      <c r="P63" s="408">
        <v>499.8989459999998</v>
      </c>
      <c r="Q63" s="408">
        <v>57814.458084760001</v>
      </c>
      <c r="R63" s="408"/>
      <c r="S63" s="408"/>
    </row>
    <row r="64" spans="2:19" ht="15.75" thickBot="1" x14ac:dyDescent="0.3">
      <c r="B64" s="512"/>
      <c r="C64" s="513"/>
      <c r="D64" s="1912"/>
      <c r="E64" s="1913"/>
      <c r="F64" s="1914">
        <f>+F63/F65</f>
        <v>3.1787540735316665E-2</v>
      </c>
      <c r="G64" s="1915"/>
      <c r="H64" s="45"/>
      <c r="I64" s="45"/>
      <c r="J64" s="45"/>
      <c r="K64" s="45"/>
      <c r="L64" s="45"/>
      <c r="M64" s="45"/>
      <c r="N64" s="408" t="s">
        <v>1111</v>
      </c>
      <c r="O64" s="408">
        <v>493.26451999999989</v>
      </c>
      <c r="P64" s="408">
        <v>1404.8513572272757</v>
      </c>
      <c r="Q64" s="408">
        <v>1898.1158772272756</v>
      </c>
      <c r="R64" s="408"/>
      <c r="S64" s="408"/>
    </row>
    <row r="65" spans="2:19" ht="15.75" thickTop="1" x14ac:dyDescent="0.25">
      <c r="B65" s="399" t="s">
        <v>1134</v>
      </c>
      <c r="C65" s="400">
        <f>SUM(C61:C63)</f>
        <v>57807.823658759997</v>
      </c>
      <c r="D65" s="1770">
        <f>SUM(D61:E63)</f>
        <v>1904.75030322728</v>
      </c>
      <c r="E65" s="1846"/>
      <c r="F65" s="1905">
        <f>SUM(C65:E65)</f>
        <v>59712.573961987277</v>
      </c>
      <c r="G65" s="1906"/>
      <c r="H65" s="45"/>
      <c r="I65" s="45"/>
      <c r="J65" s="45"/>
      <c r="K65" s="45"/>
      <c r="L65" s="45"/>
      <c r="M65" s="45"/>
      <c r="N65" s="408" t="s">
        <v>302</v>
      </c>
      <c r="O65" s="408">
        <v>57807.823658759997</v>
      </c>
      <c r="P65" s="408">
        <v>1904.7503032272755</v>
      </c>
      <c r="Q65" s="408">
        <v>59712.573961987277</v>
      </c>
      <c r="R65" s="408"/>
      <c r="S65" s="408"/>
    </row>
    <row r="66" spans="2:19" ht="15.75" thickBot="1" x14ac:dyDescent="0.3">
      <c r="B66" s="172"/>
      <c r="C66" s="401">
        <f>+C65/F65</f>
        <v>0.96810135325199953</v>
      </c>
      <c r="D66" s="1774">
        <f>+D65/F65</f>
        <v>3.1898646748000421E-2</v>
      </c>
      <c r="E66" s="1849"/>
      <c r="F66" s="1907"/>
      <c r="G66" s="1851"/>
      <c r="H66" s="45"/>
      <c r="I66" s="45"/>
      <c r="J66" s="45"/>
      <c r="K66" s="45"/>
      <c r="L66" s="45"/>
      <c r="M66" s="45"/>
      <c r="N66" s="408"/>
      <c r="O66" s="408"/>
      <c r="P66" s="408"/>
      <c r="Q66" s="408"/>
      <c r="R66" s="408"/>
    </row>
    <row r="67" spans="2:19" ht="15" x14ac:dyDescent="0.25">
      <c r="B67" s="45"/>
      <c r="C67" s="403"/>
      <c r="D67" s="403"/>
      <c r="E67" s="403"/>
      <c r="F67" s="45"/>
      <c r="G67" s="45"/>
      <c r="H67" s="45"/>
      <c r="I67" s="45"/>
      <c r="J67" s="45"/>
      <c r="K67" s="45"/>
      <c r="L67" s="45"/>
      <c r="M67" s="45"/>
      <c r="N67" s="1392">
        <v>0.99135339216935814</v>
      </c>
      <c r="O67" s="1392">
        <v>8.646607830641832E-3</v>
      </c>
    </row>
    <row r="68" spans="2:19" ht="15" x14ac:dyDescent="0.25">
      <c r="B68" s="45"/>
      <c r="C68" s="403"/>
      <c r="D68" s="403"/>
      <c r="E68" s="403"/>
      <c r="F68" s="45"/>
      <c r="G68" s="45"/>
      <c r="H68" s="45"/>
      <c r="I68" s="45"/>
      <c r="J68" s="45"/>
      <c r="K68" s="45"/>
      <c r="L68" s="45"/>
      <c r="M68" s="45"/>
      <c r="N68" s="1392">
        <v>0.25987060427551423</v>
      </c>
      <c r="O68" s="1392">
        <v>0.74012939572448577</v>
      </c>
    </row>
    <row r="69" spans="2:19" ht="15" x14ac:dyDescent="0.25">
      <c r="B69" s="45"/>
      <c r="C69" s="543"/>
      <c r="D69" s="543"/>
      <c r="E69" s="403"/>
      <c r="F69" s="383"/>
      <c r="G69" s="45"/>
      <c r="H69" s="45"/>
      <c r="I69" s="45"/>
      <c r="J69" s="45"/>
      <c r="K69" s="45"/>
      <c r="L69" s="45"/>
      <c r="M69" s="45"/>
    </row>
    <row r="70" spans="2:19" ht="15" x14ac:dyDescent="0.25">
      <c r="B70" s="45"/>
      <c r="C70" s="543"/>
      <c r="D70" s="543"/>
      <c r="E70" s="403"/>
      <c r="F70" s="383"/>
      <c r="G70" s="45"/>
      <c r="H70" s="45"/>
      <c r="I70" s="45"/>
      <c r="J70" s="45"/>
      <c r="K70" s="45"/>
      <c r="L70" s="45"/>
      <c r="M70" s="45"/>
    </row>
    <row r="71" spans="2:19" ht="15" x14ac:dyDescent="0.25">
      <c r="B71" s="45"/>
      <c r="C71" s="544"/>
      <c r="D71" s="543"/>
      <c r="E71" s="383"/>
      <c r="F71" s="383"/>
      <c r="G71" s="45"/>
      <c r="H71" s="45"/>
      <c r="I71" s="45"/>
      <c r="J71" s="45"/>
      <c r="K71" s="45"/>
      <c r="L71" s="45"/>
      <c r="M71" s="45"/>
    </row>
    <row r="72" spans="2:19" ht="15" x14ac:dyDescent="0.25">
      <c r="C72" s="545"/>
      <c r="D72" s="543"/>
      <c r="E72" s="383"/>
      <c r="F72" s="383"/>
      <c r="G72" s="45"/>
      <c r="H72" s="45"/>
      <c r="I72" s="45"/>
      <c r="J72" s="45"/>
      <c r="K72" s="45"/>
      <c r="L72" s="45"/>
      <c r="M72" s="45"/>
    </row>
    <row r="73" spans="2:19" ht="15" x14ac:dyDescent="0.25">
      <c r="B73" s="45"/>
      <c r="C73" s="544"/>
      <c r="D73" s="45"/>
      <c r="E73" s="45"/>
      <c r="F73" s="45"/>
      <c r="G73" s="45"/>
      <c r="H73" s="45"/>
      <c r="I73" s="45"/>
      <c r="J73" s="45"/>
      <c r="K73" s="45"/>
      <c r="L73" s="45"/>
      <c r="M73" s="45"/>
    </row>
    <row r="74" spans="2:19" x14ac:dyDescent="0.2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</row>
    <row r="75" spans="2:19" x14ac:dyDescent="0.2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</row>
    <row r="76" spans="2:19" x14ac:dyDescent="0.2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</row>
    <row r="77" spans="2:19" x14ac:dyDescent="0.2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</row>
    <row r="78" spans="2:19" x14ac:dyDescent="0.2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</row>
  </sheetData>
  <mergeCells count="27">
    <mergeCell ref="C58:C59"/>
    <mergeCell ref="D58:E59"/>
    <mergeCell ref="F58:G59"/>
    <mergeCell ref="D60:E60"/>
    <mergeCell ref="C32:C33"/>
    <mergeCell ref="D32:D33"/>
    <mergeCell ref="E32:E33"/>
    <mergeCell ref="F32:F33"/>
    <mergeCell ref="G32:G33"/>
    <mergeCell ref="F60:G60"/>
    <mergeCell ref="C4:C5"/>
    <mergeCell ref="D4:D5"/>
    <mergeCell ref="E4:E5"/>
    <mergeCell ref="F4:F5"/>
    <mergeCell ref="G4:G5"/>
    <mergeCell ref="D61:E61"/>
    <mergeCell ref="F61:G61"/>
    <mergeCell ref="D65:E65"/>
    <mergeCell ref="F65:G65"/>
    <mergeCell ref="D66:E66"/>
    <mergeCell ref="F66:G66"/>
    <mergeCell ref="D62:E62"/>
    <mergeCell ref="F62:G62"/>
    <mergeCell ref="D63:E63"/>
    <mergeCell ref="F63:G63"/>
    <mergeCell ref="D64:E64"/>
    <mergeCell ref="F64:G64"/>
  </mergeCells>
  <printOptions horizontalCentered="1"/>
  <pageMargins left="0.78740157480314965" right="0.59055118110236227" top="0.78740157480314965" bottom="0.59055118110236227" header="0" footer="0"/>
  <pageSetup paperSize="9" scale="60" fitToHeight="0" orientation="portrait" r:id="rId1"/>
  <headerFooter alignWithMargins="0"/>
  <ignoredErrors>
    <ignoredError sqref="G8 F62 F64 G3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J100"/>
  <sheetViews>
    <sheetView showGridLines="0" view="pageBreakPreview" zoomScale="90" zoomScaleNormal="90" zoomScaleSheetLayoutView="90" workbookViewId="0">
      <selection activeCell="B101" sqref="B101"/>
    </sheetView>
  </sheetViews>
  <sheetFormatPr baseColWidth="10" defaultRowHeight="15" x14ac:dyDescent="0.25"/>
  <cols>
    <col min="1" max="1" width="1.7109375" customWidth="1"/>
    <col min="2" max="2" width="8.140625" customWidth="1"/>
    <col min="3" max="3" width="78.28515625" customWidth="1"/>
    <col min="4" max="4" width="41.140625" customWidth="1"/>
    <col min="5" max="5" width="1.5703125" customWidth="1"/>
    <col min="6" max="6" width="8.28515625" style="408" customWidth="1"/>
    <col min="7" max="7" width="54.7109375" style="408" bestFit="1" customWidth="1"/>
    <col min="8" max="8" width="25.28515625" style="408" customWidth="1"/>
    <col min="9" max="10" width="11.42578125" style="408"/>
  </cols>
  <sheetData>
    <row r="1" spans="1:8" ht="24" customHeight="1" x14ac:dyDescent="0.25">
      <c r="A1" s="8" t="s">
        <v>162</v>
      </c>
      <c r="B1" s="8"/>
      <c r="C1" s="25"/>
      <c r="D1" s="26"/>
      <c r="E1" s="7"/>
      <c r="F1" s="1337"/>
      <c r="G1" s="1337"/>
    </row>
    <row r="2" spans="1:8" x14ac:dyDescent="0.25">
      <c r="A2" s="5"/>
      <c r="B2" s="27"/>
      <c r="C2" s="27"/>
      <c r="D2" s="28"/>
      <c r="E2" s="5"/>
      <c r="F2" s="1338"/>
      <c r="G2" s="407" t="s">
        <v>165</v>
      </c>
      <c r="H2" s="408" t="s">
        <v>166</v>
      </c>
    </row>
    <row r="3" spans="1:8" ht="49.5" customHeight="1" x14ac:dyDescent="0.25">
      <c r="A3" s="29"/>
      <c r="B3" s="1714" t="s">
        <v>2199</v>
      </c>
      <c r="C3" s="1714"/>
      <c r="D3" s="1714"/>
      <c r="E3" s="29"/>
      <c r="F3" s="1338"/>
      <c r="G3" s="407" t="s">
        <v>163</v>
      </c>
      <c r="H3" s="408" t="s">
        <v>164</v>
      </c>
    </row>
    <row r="4" spans="1:8" ht="9.75" customHeight="1" x14ac:dyDescent="0.25">
      <c r="A4" s="5"/>
      <c r="B4" s="27"/>
      <c r="C4" s="27"/>
      <c r="D4" s="28"/>
      <c r="E4" s="5"/>
    </row>
    <row r="5" spans="1:8" ht="22.5" customHeight="1" x14ac:dyDescent="0.25">
      <c r="A5" s="29"/>
      <c r="B5" s="996" t="s">
        <v>3</v>
      </c>
      <c r="C5" s="997" t="s">
        <v>4</v>
      </c>
      <c r="D5" s="998" t="s">
        <v>5</v>
      </c>
      <c r="E5" s="5"/>
      <c r="G5" s="408" t="s">
        <v>167</v>
      </c>
      <c r="H5" s="408" t="s">
        <v>168</v>
      </c>
    </row>
    <row r="6" spans="1:8" ht="22.5" customHeight="1" x14ac:dyDescent="0.25">
      <c r="A6" s="5"/>
      <c r="B6" s="11">
        <v>1</v>
      </c>
      <c r="C6" s="30" t="s">
        <v>169</v>
      </c>
      <c r="D6" s="31" t="s">
        <v>170</v>
      </c>
      <c r="E6" s="5"/>
      <c r="G6" s="408" t="s">
        <v>169</v>
      </c>
      <c r="H6" s="408" t="s">
        <v>170</v>
      </c>
    </row>
    <row r="7" spans="1:8" ht="22.5" customHeight="1" x14ac:dyDescent="0.25">
      <c r="A7" s="5"/>
      <c r="B7" s="14">
        <v>2</v>
      </c>
      <c r="C7" s="32" t="s">
        <v>171</v>
      </c>
      <c r="D7" s="33" t="s">
        <v>172</v>
      </c>
      <c r="E7" s="5"/>
      <c r="G7" s="408" t="s">
        <v>171</v>
      </c>
      <c r="H7" s="408" t="s">
        <v>172</v>
      </c>
    </row>
    <row r="8" spans="1:8" ht="22.5" customHeight="1" x14ac:dyDescent="0.25">
      <c r="A8" s="5"/>
      <c r="B8" s="14">
        <v>3</v>
      </c>
      <c r="C8" s="1343" t="s">
        <v>2192</v>
      </c>
      <c r="D8" s="34" t="s">
        <v>2063</v>
      </c>
      <c r="E8" s="5"/>
      <c r="G8" s="408" t="s">
        <v>2089</v>
      </c>
      <c r="H8" s="408" t="s">
        <v>2063</v>
      </c>
    </row>
    <row r="9" spans="1:8" ht="22.5" customHeight="1" x14ac:dyDescent="0.25">
      <c r="A9" s="5"/>
      <c r="B9" s="14">
        <v>4</v>
      </c>
      <c r="C9" s="1343" t="s">
        <v>2191</v>
      </c>
      <c r="D9" s="34" t="s">
        <v>2226</v>
      </c>
      <c r="E9" s="5"/>
      <c r="G9" s="408" t="s">
        <v>2091</v>
      </c>
      <c r="H9" s="408" t="s">
        <v>2064</v>
      </c>
    </row>
    <row r="10" spans="1:8" ht="22.5" customHeight="1" x14ac:dyDescent="0.25">
      <c r="A10" s="5"/>
      <c r="B10" s="14">
        <v>5</v>
      </c>
      <c r="C10" s="1344" t="s">
        <v>173</v>
      </c>
      <c r="D10" s="33" t="s">
        <v>174</v>
      </c>
      <c r="E10" s="5"/>
      <c r="G10" s="408" t="s">
        <v>173</v>
      </c>
      <c r="H10" s="408" t="s">
        <v>174</v>
      </c>
    </row>
    <row r="11" spans="1:8" ht="22.5" customHeight="1" x14ac:dyDescent="0.25">
      <c r="A11" s="5"/>
      <c r="B11" s="14">
        <v>6</v>
      </c>
      <c r="C11" s="1342" t="s">
        <v>1986</v>
      </c>
      <c r="D11" s="36" t="s">
        <v>1987</v>
      </c>
      <c r="E11" s="5"/>
      <c r="G11" s="408" t="s">
        <v>1986</v>
      </c>
      <c r="H11" s="408" t="s">
        <v>1987</v>
      </c>
    </row>
    <row r="12" spans="1:8" ht="22.5" customHeight="1" x14ac:dyDescent="0.25">
      <c r="A12" s="5"/>
      <c r="B12" s="14">
        <v>7</v>
      </c>
      <c r="C12" s="1342" t="s">
        <v>175</v>
      </c>
      <c r="D12" s="36" t="s">
        <v>176</v>
      </c>
      <c r="E12" s="5"/>
      <c r="G12" s="408" t="s">
        <v>175</v>
      </c>
      <c r="H12" s="408" t="s">
        <v>176</v>
      </c>
    </row>
    <row r="13" spans="1:8" ht="22.5" customHeight="1" x14ac:dyDescent="0.25">
      <c r="A13" s="5"/>
      <c r="B13" s="14">
        <v>8</v>
      </c>
      <c r="C13" s="1342" t="s">
        <v>177</v>
      </c>
      <c r="D13" s="36" t="s">
        <v>178</v>
      </c>
      <c r="E13" s="5"/>
      <c r="G13" s="408" t="s">
        <v>177</v>
      </c>
      <c r="H13" s="408" t="s">
        <v>178</v>
      </c>
    </row>
    <row r="14" spans="1:8" ht="22.5" customHeight="1" x14ac:dyDescent="0.25">
      <c r="A14" s="5"/>
      <c r="B14" s="14">
        <v>9</v>
      </c>
      <c r="C14" s="1342" t="s">
        <v>2193</v>
      </c>
      <c r="D14" s="36" t="s">
        <v>2227</v>
      </c>
      <c r="E14" s="5"/>
      <c r="G14" s="408" t="s">
        <v>2128</v>
      </c>
      <c r="H14" s="408" t="s">
        <v>2081</v>
      </c>
    </row>
    <row r="15" spans="1:8" ht="22.5" customHeight="1" x14ac:dyDescent="0.25">
      <c r="A15" s="5"/>
      <c r="B15" s="14">
        <v>10</v>
      </c>
      <c r="C15" s="1342" t="s">
        <v>179</v>
      </c>
      <c r="D15" s="36" t="s">
        <v>180</v>
      </c>
      <c r="E15" s="5"/>
      <c r="G15" s="408" t="s">
        <v>179</v>
      </c>
      <c r="H15" s="408" t="s">
        <v>180</v>
      </c>
    </row>
    <row r="16" spans="1:8" ht="22.5" customHeight="1" x14ac:dyDescent="0.25">
      <c r="A16" s="5"/>
      <c r="B16" s="14">
        <v>11</v>
      </c>
      <c r="C16" s="1342" t="s">
        <v>181</v>
      </c>
      <c r="D16" s="36" t="s">
        <v>182</v>
      </c>
      <c r="E16" s="5"/>
      <c r="G16" s="408" t="s">
        <v>181</v>
      </c>
      <c r="H16" s="408" t="s">
        <v>182</v>
      </c>
    </row>
    <row r="17" spans="1:8" ht="22.5" customHeight="1" x14ac:dyDescent="0.25">
      <c r="A17" s="5"/>
      <c r="B17" s="14">
        <v>12</v>
      </c>
      <c r="C17" s="1342" t="s">
        <v>183</v>
      </c>
      <c r="D17" s="36" t="s">
        <v>184</v>
      </c>
      <c r="E17" s="5"/>
      <c r="G17" s="408" t="s">
        <v>183</v>
      </c>
      <c r="H17" s="408" t="s">
        <v>184</v>
      </c>
    </row>
    <row r="18" spans="1:8" ht="22.5" customHeight="1" x14ac:dyDescent="0.25">
      <c r="A18" s="5"/>
      <c r="B18" s="14">
        <v>13</v>
      </c>
      <c r="C18" s="1342" t="s">
        <v>2194</v>
      </c>
      <c r="D18" s="36" t="s">
        <v>2228</v>
      </c>
      <c r="E18" s="5"/>
      <c r="G18" s="408" t="s">
        <v>2095</v>
      </c>
      <c r="H18" s="408" t="s">
        <v>2065</v>
      </c>
    </row>
    <row r="19" spans="1:8" ht="22.5" customHeight="1" x14ac:dyDescent="0.25">
      <c r="A19" s="5"/>
      <c r="B19" s="14">
        <v>14</v>
      </c>
      <c r="C19" s="1342" t="s">
        <v>185</v>
      </c>
      <c r="D19" s="36" t="s">
        <v>186</v>
      </c>
      <c r="E19" s="5"/>
      <c r="G19" s="408" t="s">
        <v>185</v>
      </c>
      <c r="H19" s="408" t="s">
        <v>186</v>
      </c>
    </row>
    <row r="20" spans="1:8" ht="22.5" customHeight="1" x14ac:dyDescent="0.25">
      <c r="A20" s="5"/>
      <c r="B20" s="14">
        <v>15</v>
      </c>
      <c r="C20" s="1342" t="s">
        <v>187</v>
      </c>
      <c r="D20" s="36" t="s">
        <v>188</v>
      </c>
      <c r="E20" s="5"/>
      <c r="G20" s="408" t="s">
        <v>187</v>
      </c>
      <c r="H20" s="408" t="s">
        <v>188</v>
      </c>
    </row>
    <row r="21" spans="1:8" ht="22.5" customHeight="1" x14ac:dyDescent="0.25">
      <c r="A21" s="5"/>
      <c r="B21" s="14">
        <v>16</v>
      </c>
      <c r="C21" s="35" t="s">
        <v>189</v>
      </c>
      <c r="D21" s="36" t="s">
        <v>190</v>
      </c>
      <c r="E21" s="5"/>
      <c r="G21" s="408" t="s">
        <v>189</v>
      </c>
      <c r="H21" s="408" t="s">
        <v>190</v>
      </c>
    </row>
    <row r="22" spans="1:8" ht="22.5" customHeight="1" x14ac:dyDescent="0.25">
      <c r="A22" s="5"/>
      <c r="B22" s="14">
        <v>17</v>
      </c>
      <c r="C22" s="35" t="s">
        <v>191</v>
      </c>
      <c r="D22" s="36" t="s">
        <v>192</v>
      </c>
      <c r="E22" s="5"/>
      <c r="G22" s="408" t="s">
        <v>191</v>
      </c>
      <c r="H22" s="408" t="s">
        <v>192</v>
      </c>
    </row>
    <row r="23" spans="1:8" ht="22.5" customHeight="1" x14ac:dyDescent="0.25">
      <c r="A23" s="5"/>
      <c r="B23" s="14">
        <v>18</v>
      </c>
      <c r="C23" s="35" t="s">
        <v>193</v>
      </c>
      <c r="D23" s="36" t="s">
        <v>194</v>
      </c>
      <c r="E23" s="5"/>
      <c r="G23" s="408" t="s">
        <v>193</v>
      </c>
      <c r="H23" s="408" t="s">
        <v>194</v>
      </c>
    </row>
    <row r="24" spans="1:8" ht="22.5" customHeight="1" x14ac:dyDescent="0.25">
      <c r="A24" s="5"/>
      <c r="B24" s="14">
        <v>19</v>
      </c>
      <c r="C24" s="35" t="s">
        <v>195</v>
      </c>
      <c r="D24" s="36" t="s">
        <v>196</v>
      </c>
      <c r="E24" s="5"/>
      <c r="G24" s="408" t="s">
        <v>195</v>
      </c>
      <c r="H24" s="408" t="s">
        <v>196</v>
      </c>
    </row>
    <row r="25" spans="1:8" ht="22.5" customHeight="1" x14ac:dyDescent="0.25">
      <c r="A25" s="5"/>
      <c r="B25" s="14">
        <v>20</v>
      </c>
      <c r="C25" s="35" t="s">
        <v>197</v>
      </c>
      <c r="D25" s="36" t="s">
        <v>198</v>
      </c>
      <c r="E25" s="5"/>
      <c r="G25" s="408" t="s">
        <v>197</v>
      </c>
      <c r="H25" s="408" t="s">
        <v>198</v>
      </c>
    </row>
    <row r="26" spans="1:8" ht="22.5" customHeight="1" x14ac:dyDescent="0.25">
      <c r="A26" s="5"/>
      <c r="B26" s="14">
        <v>21</v>
      </c>
      <c r="C26" s="35" t="s">
        <v>199</v>
      </c>
      <c r="D26" s="36" t="s">
        <v>200</v>
      </c>
      <c r="E26" s="5"/>
      <c r="G26" s="408" t="s">
        <v>199</v>
      </c>
      <c r="H26" s="408" t="s">
        <v>200</v>
      </c>
    </row>
    <row r="27" spans="1:8" ht="22.5" customHeight="1" x14ac:dyDescent="0.25">
      <c r="A27" s="5"/>
      <c r="B27" s="14">
        <v>22</v>
      </c>
      <c r="C27" s="35" t="s">
        <v>201</v>
      </c>
      <c r="D27" s="36" t="s">
        <v>202</v>
      </c>
      <c r="E27" s="5"/>
      <c r="G27" s="408" t="s">
        <v>201</v>
      </c>
      <c r="H27" s="408" t="s">
        <v>202</v>
      </c>
    </row>
    <row r="28" spans="1:8" ht="22.5" customHeight="1" x14ac:dyDescent="0.25">
      <c r="A28" s="5"/>
      <c r="B28" s="14">
        <v>23</v>
      </c>
      <c r="C28" s="35" t="s">
        <v>203</v>
      </c>
      <c r="D28" s="36" t="s">
        <v>204</v>
      </c>
      <c r="E28" s="5"/>
      <c r="G28" s="408" t="s">
        <v>203</v>
      </c>
      <c r="H28" s="408" t="s">
        <v>204</v>
      </c>
    </row>
    <row r="29" spans="1:8" ht="22.5" customHeight="1" x14ac:dyDescent="0.25">
      <c r="A29" s="5"/>
      <c r="B29" s="14">
        <v>24</v>
      </c>
      <c r="C29" s="37" t="s">
        <v>205</v>
      </c>
      <c r="D29" s="38" t="s">
        <v>206</v>
      </c>
      <c r="E29" s="5"/>
      <c r="G29" s="408" t="s">
        <v>205</v>
      </c>
      <c r="H29" s="408" t="s">
        <v>206</v>
      </c>
    </row>
    <row r="30" spans="1:8" ht="22.5" customHeight="1" x14ac:dyDescent="0.25">
      <c r="A30" s="5"/>
      <c r="B30" s="14">
        <v>25</v>
      </c>
      <c r="C30" s="1342" t="s">
        <v>207</v>
      </c>
      <c r="D30" s="36" t="s">
        <v>208</v>
      </c>
      <c r="E30" s="5"/>
      <c r="G30" s="408" t="s">
        <v>207</v>
      </c>
      <c r="H30" s="408" t="s">
        <v>208</v>
      </c>
    </row>
    <row r="31" spans="1:8" ht="22.5" customHeight="1" x14ac:dyDescent="0.25">
      <c r="A31" s="5"/>
      <c r="B31" s="14">
        <v>26</v>
      </c>
      <c r="C31" s="1342" t="s">
        <v>209</v>
      </c>
      <c r="D31" s="36" t="s">
        <v>210</v>
      </c>
      <c r="E31" s="5"/>
      <c r="G31" s="408" t="s">
        <v>209</v>
      </c>
      <c r="H31" s="408" t="s">
        <v>210</v>
      </c>
    </row>
    <row r="32" spans="1:8" ht="22.5" customHeight="1" x14ac:dyDescent="0.25">
      <c r="A32" s="5"/>
      <c r="B32" s="14">
        <v>27</v>
      </c>
      <c r="C32" s="1342" t="s">
        <v>2195</v>
      </c>
      <c r="D32" s="36" t="s">
        <v>212</v>
      </c>
      <c r="E32" s="5"/>
      <c r="G32" s="408" t="s">
        <v>211</v>
      </c>
      <c r="H32" s="408" t="s">
        <v>212</v>
      </c>
    </row>
    <row r="33" spans="1:8" ht="22.5" customHeight="1" x14ac:dyDescent="0.25">
      <c r="A33" s="5"/>
      <c r="B33" s="14">
        <v>28</v>
      </c>
      <c r="C33" s="1342" t="s">
        <v>213</v>
      </c>
      <c r="D33" s="36" t="s">
        <v>214</v>
      </c>
      <c r="E33" s="5"/>
      <c r="G33" s="408" t="s">
        <v>213</v>
      </c>
      <c r="H33" s="408" t="s">
        <v>214</v>
      </c>
    </row>
    <row r="34" spans="1:8" ht="22.5" customHeight="1" x14ac:dyDescent="0.25">
      <c r="A34" s="5"/>
      <c r="B34" s="14">
        <v>29</v>
      </c>
      <c r="C34" s="35" t="s">
        <v>215</v>
      </c>
      <c r="D34" s="36" t="s">
        <v>216</v>
      </c>
      <c r="E34" s="5"/>
      <c r="G34" s="408" t="s">
        <v>215</v>
      </c>
      <c r="H34" s="408" t="s">
        <v>216</v>
      </c>
    </row>
    <row r="35" spans="1:8" ht="22.5" customHeight="1" x14ac:dyDescent="0.25">
      <c r="A35" s="5"/>
      <c r="B35" s="14">
        <v>30</v>
      </c>
      <c r="C35" s="35" t="s">
        <v>217</v>
      </c>
      <c r="D35" s="36" t="s">
        <v>218</v>
      </c>
      <c r="E35" s="5"/>
      <c r="G35" s="408" t="s">
        <v>217</v>
      </c>
      <c r="H35" s="408" t="s">
        <v>218</v>
      </c>
    </row>
    <row r="36" spans="1:8" ht="22.5" customHeight="1" x14ac:dyDescent="0.25">
      <c r="A36" s="5"/>
      <c r="B36" s="14">
        <v>31</v>
      </c>
      <c r="C36" s="35" t="s">
        <v>219</v>
      </c>
      <c r="D36" s="36" t="s">
        <v>220</v>
      </c>
      <c r="E36" s="5"/>
      <c r="G36" s="408" t="s">
        <v>219</v>
      </c>
      <c r="H36" s="408" t="s">
        <v>220</v>
      </c>
    </row>
    <row r="37" spans="1:8" ht="22.5" customHeight="1" x14ac:dyDescent="0.25">
      <c r="A37" s="5"/>
      <c r="B37" s="14">
        <v>32</v>
      </c>
      <c r="C37" s="35" t="s">
        <v>221</v>
      </c>
      <c r="D37" s="36" t="s">
        <v>222</v>
      </c>
      <c r="E37" s="5"/>
      <c r="G37" s="408" t="s">
        <v>221</v>
      </c>
      <c r="H37" s="408" t="s">
        <v>222</v>
      </c>
    </row>
    <row r="38" spans="1:8" ht="22.5" customHeight="1" x14ac:dyDescent="0.25">
      <c r="A38" s="5"/>
      <c r="B38" s="14">
        <v>33</v>
      </c>
      <c r="C38" s="35" t="s">
        <v>223</v>
      </c>
      <c r="D38" s="36" t="s">
        <v>224</v>
      </c>
      <c r="E38" s="5"/>
      <c r="G38" s="408" t="s">
        <v>223</v>
      </c>
      <c r="H38" s="408" t="s">
        <v>224</v>
      </c>
    </row>
    <row r="39" spans="1:8" ht="22.5" customHeight="1" x14ac:dyDescent="0.25">
      <c r="A39" s="5"/>
      <c r="B39" s="14">
        <v>34</v>
      </c>
      <c r="C39" s="1342" t="s">
        <v>225</v>
      </c>
      <c r="D39" s="36" t="s">
        <v>226</v>
      </c>
      <c r="E39" s="5"/>
      <c r="G39" s="408" t="s">
        <v>225</v>
      </c>
      <c r="H39" s="408" t="s">
        <v>226</v>
      </c>
    </row>
    <row r="40" spans="1:8" ht="22.5" customHeight="1" x14ac:dyDescent="0.25">
      <c r="A40" s="5"/>
      <c r="B40" s="14">
        <v>35</v>
      </c>
      <c r="C40" s="1342" t="s">
        <v>2196</v>
      </c>
      <c r="D40" s="36" t="s">
        <v>2217</v>
      </c>
      <c r="E40" s="5"/>
      <c r="G40" s="408" t="s">
        <v>2116</v>
      </c>
      <c r="H40" s="408" t="s">
        <v>2076</v>
      </c>
    </row>
    <row r="41" spans="1:8" ht="22.5" customHeight="1" x14ac:dyDescent="0.25">
      <c r="A41" s="5"/>
      <c r="B41" s="14">
        <v>36</v>
      </c>
      <c r="C41" s="1342" t="s">
        <v>227</v>
      </c>
      <c r="D41" s="36" t="s">
        <v>228</v>
      </c>
      <c r="E41" s="5"/>
      <c r="G41" s="408" t="s">
        <v>227</v>
      </c>
      <c r="H41" s="408" t="s">
        <v>228</v>
      </c>
    </row>
    <row r="42" spans="1:8" ht="22.5" customHeight="1" x14ac:dyDescent="0.25">
      <c r="A42" s="5"/>
      <c r="B42" s="14">
        <v>37</v>
      </c>
      <c r="C42" s="1342" t="s">
        <v>229</v>
      </c>
      <c r="D42" s="36" t="s">
        <v>230</v>
      </c>
      <c r="E42" s="5"/>
      <c r="G42" s="408" t="s">
        <v>229</v>
      </c>
      <c r="H42" s="408" t="s">
        <v>230</v>
      </c>
    </row>
    <row r="43" spans="1:8" ht="22.5" customHeight="1" x14ac:dyDescent="0.25">
      <c r="A43" s="5"/>
      <c r="B43" s="14">
        <v>38</v>
      </c>
      <c r="C43" s="1342" t="s">
        <v>231</v>
      </c>
      <c r="D43" s="36" t="s">
        <v>232</v>
      </c>
      <c r="E43" s="5"/>
      <c r="G43" s="408" t="s">
        <v>231</v>
      </c>
      <c r="H43" s="408" t="s">
        <v>232</v>
      </c>
    </row>
    <row r="44" spans="1:8" ht="22.5" customHeight="1" x14ac:dyDescent="0.25">
      <c r="A44" s="5"/>
      <c r="B44" s="14">
        <v>39</v>
      </c>
      <c r="C44" s="1342" t="s">
        <v>2197</v>
      </c>
      <c r="D44" s="36" t="s">
        <v>2218</v>
      </c>
      <c r="E44" s="5"/>
      <c r="G44" s="408" t="s">
        <v>2111</v>
      </c>
      <c r="H44" s="408" t="s">
        <v>2074</v>
      </c>
    </row>
    <row r="45" spans="1:8" ht="22.5" customHeight="1" x14ac:dyDescent="0.25">
      <c r="A45" s="5"/>
      <c r="B45" s="14">
        <v>40</v>
      </c>
      <c r="C45" s="1342" t="s">
        <v>2086</v>
      </c>
      <c r="D45" s="36" t="s">
        <v>233</v>
      </c>
      <c r="E45" s="5"/>
      <c r="G45" s="408" t="s">
        <v>2086</v>
      </c>
      <c r="H45" s="408" t="s">
        <v>233</v>
      </c>
    </row>
    <row r="46" spans="1:8" ht="22.5" customHeight="1" x14ac:dyDescent="0.25">
      <c r="A46" s="5"/>
      <c r="B46" s="14">
        <v>41</v>
      </c>
      <c r="C46" s="1342" t="s">
        <v>234</v>
      </c>
      <c r="D46" s="36" t="s">
        <v>235</v>
      </c>
      <c r="E46" s="5"/>
      <c r="G46" s="408" t="s">
        <v>234</v>
      </c>
      <c r="H46" s="408" t="s">
        <v>235</v>
      </c>
    </row>
    <row r="47" spans="1:8" ht="22.5" customHeight="1" x14ac:dyDescent="0.25">
      <c r="A47" s="5"/>
      <c r="B47" s="14">
        <v>42</v>
      </c>
      <c r="C47" s="1342" t="s">
        <v>2198</v>
      </c>
      <c r="D47" s="36" t="s">
        <v>2219</v>
      </c>
      <c r="E47" s="5"/>
      <c r="G47" s="408" t="s">
        <v>1802</v>
      </c>
      <c r="H47" s="408" t="s">
        <v>2067</v>
      </c>
    </row>
    <row r="48" spans="1:8" ht="22.5" customHeight="1" x14ac:dyDescent="0.25">
      <c r="A48" s="5"/>
      <c r="B48" s="14">
        <v>43</v>
      </c>
      <c r="C48" s="1342" t="s">
        <v>2216</v>
      </c>
      <c r="D48" s="36" t="s">
        <v>2082</v>
      </c>
      <c r="E48" s="5"/>
      <c r="G48" s="408" t="s">
        <v>2130</v>
      </c>
      <c r="H48" s="408" t="s">
        <v>2082</v>
      </c>
    </row>
    <row r="49" spans="1:8" ht="22.5" customHeight="1" x14ac:dyDescent="0.25">
      <c r="A49" s="5"/>
      <c r="B49" s="14">
        <v>44</v>
      </c>
      <c r="C49" s="1342" t="s">
        <v>236</v>
      </c>
      <c r="D49" s="36" t="s">
        <v>237</v>
      </c>
      <c r="E49" s="5"/>
      <c r="G49" s="408" t="s">
        <v>236</v>
      </c>
      <c r="H49" s="408" t="s">
        <v>237</v>
      </c>
    </row>
    <row r="50" spans="1:8" ht="22.5" customHeight="1" x14ac:dyDescent="0.25">
      <c r="A50" s="5"/>
      <c r="B50" s="14">
        <v>45</v>
      </c>
      <c r="C50" s="1342" t="s">
        <v>238</v>
      </c>
      <c r="D50" s="36" t="s">
        <v>239</v>
      </c>
      <c r="E50" s="5"/>
      <c r="G50" s="408" t="s">
        <v>238</v>
      </c>
      <c r="H50" s="408" t="s">
        <v>239</v>
      </c>
    </row>
    <row r="51" spans="1:8" ht="22.5" customHeight="1" x14ac:dyDescent="0.25">
      <c r="A51" s="5"/>
      <c r="B51" s="14">
        <v>46</v>
      </c>
      <c r="C51" s="1342" t="s">
        <v>2215</v>
      </c>
      <c r="D51" s="36" t="s">
        <v>2220</v>
      </c>
      <c r="E51" s="5"/>
      <c r="G51" s="408" t="s">
        <v>1688</v>
      </c>
      <c r="H51" s="408" t="s">
        <v>2069</v>
      </c>
    </row>
    <row r="52" spans="1:8" ht="22.5" customHeight="1" x14ac:dyDescent="0.25">
      <c r="A52" s="5"/>
      <c r="B52" s="14">
        <v>47</v>
      </c>
      <c r="C52" s="1342" t="s">
        <v>2214</v>
      </c>
      <c r="D52" s="36" t="s">
        <v>2070</v>
      </c>
      <c r="E52" s="5"/>
      <c r="G52" s="408" t="s">
        <v>1813</v>
      </c>
      <c r="H52" s="408" t="s">
        <v>2070</v>
      </c>
    </row>
    <row r="53" spans="1:8" ht="22.5" customHeight="1" x14ac:dyDescent="0.25">
      <c r="A53" s="5"/>
      <c r="B53" s="14">
        <v>48</v>
      </c>
      <c r="C53" s="1342" t="s">
        <v>240</v>
      </c>
      <c r="D53" s="36" t="s">
        <v>241</v>
      </c>
      <c r="E53" s="5"/>
      <c r="G53" s="408" t="s">
        <v>240</v>
      </c>
      <c r="H53" s="408" t="s">
        <v>241</v>
      </c>
    </row>
    <row r="54" spans="1:8" ht="22.5" customHeight="1" x14ac:dyDescent="0.25">
      <c r="A54" s="5"/>
      <c r="B54" s="14">
        <v>49</v>
      </c>
      <c r="C54" s="1342" t="s">
        <v>242</v>
      </c>
      <c r="D54" s="36" t="s">
        <v>243</v>
      </c>
      <c r="E54" s="5"/>
      <c r="G54" s="408" t="s">
        <v>242</v>
      </c>
      <c r="H54" s="408" t="s">
        <v>243</v>
      </c>
    </row>
    <row r="55" spans="1:8" ht="22.5" customHeight="1" x14ac:dyDescent="0.25">
      <c r="A55" s="5"/>
      <c r="B55" s="14">
        <v>50</v>
      </c>
      <c r="C55" s="1342" t="s">
        <v>1988</v>
      </c>
      <c r="D55" s="36" t="s">
        <v>1989</v>
      </c>
      <c r="E55" s="5"/>
      <c r="G55" s="408" t="s">
        <v>1988</v>
      </c>
      <c r="H55" s="408" t="s">
        <v>1989</v>
      </c>
    </row>
    <row r="56" spans="1:8" ht="22.5" customHeight="1" x14ac:dyDescent="0.25">
      <c r="A56" s="5"/>
      <c r="B56" s="14">
        <v>51</v>
      </c>
      <c r="C56" s="1342" t="s">
        <v>2213</v>
      </c>
      <c r="D56" s="36" t="s">
        <v>2071</v>
      </c>
      <c r="E56" s="5"/>
      <c r="G56" s="408" t="s">
        <v>2105</v>
      </c>
      <c r="H56" s="408" t="s">
        <v>2071</v>
      </c>
    </row>
    <row r="57" spans="1:8" ht="22.5" customHeight="1" x14ac:dyDescent="0.25">
      <c r="A57" s="5"/>
      <c r="B57" s="14">
        <v>52</v>
      </c>
      <c r="C57" s="1342" t="s">
        <v>2212</v>
      </c>
      <c r="D57" s="36" t="s">
        <v>2068</v>
      </c>
      <c r="E57" s="5"/>
      <c r="G57" s="408" t="s">
        <v>2100</v>
      </c>
      <c r="H57" s="408" t="s">
        <v>2068</v>
      </c>
    </row>
    <row r="58" spans="1:8" ht="22.5" customHeight="1" x14ac:dyDescent="0.25">
      <c r="A58" s="5"/>
      <c r="B58" s="14">
        <v>53</v>
      </c>
      <c r="C58" s="1342" t="s">
        <v>244</v>
      </c>
      <c r="D58" s="36" t="s">
        <v>245</v>
      </c>
      <c r="E58" s="5"/>
      <c r="G58" s="408" t="s">
        <v>244</v>
      </c>
      <c r="H58" s="408" t="s">
        <v>245</v>
      </c>
    </row>
    <row r="59" spans="1:8" ht="22.5" customHeight="1" x14ac:dyDescent="0.25">
      <c r="A59" s="5"/>
      <c r="B59" s="14">
        <v>54</v>
      </c>
      <c r="C59" s="1342" t="s">
        <v>246</v>
      </c>
      <c r="D59" s="36" t="s">
        <v>247</v>
      </c>
      <c r="E59" s="5"/>
      <c r="G59" s="408" t="s">
        <v>246</v>
      </c>
      <c r="H59" s="408" t="s">
        <v>247</v>
      </c>
    </row>
    <row r="60" spans="1:8" ht="22.5" customHeight="1" x14ac:dyDescent="0.25">
      <c r="A60" s="5"/>
      <c r="B60" s="14">
        <v>55</v>
      </c>
      <c r="C60" s="1342" t="s">
        <v>248</v>
      </c>
      <c r="D60" s="36" t="s">
        <v>249</v>
      </c>
      <c r="E60" s="5"/>
      <c r="G60" s="408" t="s">
        <v>248</v>
      </c>
      <c r="H60" s="408" t="s">
        <v>249</v>
      </c>
    </row>
    <row r="61" spans="1:8" ht="22.5" customHeight="1" x14ac:dyDescent="0.25">
      <c r="A61" s="5"/>
      <c r="B61" s="14">
        <v>56</v>
      </c>
      <c r="C61" s="1342" t="s">
        <v>1991</v>
      </c>
      <c r="D61" s="36" t="s">
        <v>1992</v>
      </c>
      <c r="E61" s="5"/>
      <c r="G61" s="408" t="s">
        <v>1991</v>
      </c>
      <c r="H61" s="408" t="s">
        <v>1992</v>
      </c>
    </row>
    <row r="62" spans="1:8" ht="22.5" customHeight="1" x14ac:dyDescent="0.25">
      <c r="A62" s="5"/>
      <c r="B62" s="14">
        <v>57</v>
      </c>
      <c r="C62" s="1342" t="s">
        <v>2211</v>
      </c>
      <c r="D62" s="36" t="s">
        <v>2221</v>
      </c>
      <c r="E62" s="5"/>
      <c r="G62" s="408" t="s">
        <v>2097</v>
      </c>
      <c r="H62" s="408" t="s">
        <v>2066</v>
      </c>
    </row>
    <row r="63" spans="1:8" ht="22.5" customHeight="1" x14ac:dyDescent="0.25">
      <c r="A63" s="5"/>
      <c r="B63" s="14">
        <v>58</v>
      </c>
      <c r="C63" s="1341" t="s">
        <v>250</v>
      </c>
      <c r="D63" s="40" t="s">
        <v>251</v>
      </c>
      <c r="E63" s="5"/>
      <c r="G63" s="408" t="s">
        <v>250</v>
      </c>
      <c r="H63" s="408" t="s">
        <v>251</v>
      </c>
    </row>
    <row r="64" spans="1:8" ht="22.5" customHeight="1" x14ac:dyDescent="0.25">
      <c r="A64" s="5"/>
      <c r="B64" s="14">
        <v>59</v>
      </c>
      <c r="C64" s="1341" t="s">
        <v>252</v>
      </c>
      <c r="D64" s="40" t="s">
        <v>253</v>
      </c>
      <c r="E64" s="5"/>
      <c r="G64" s="408" t="s">
        <v>252</v>
      </c>
      <c r="H64" s="408" t="s">
        <v>253</v>
      </c>
    </row>
    <row r="65" spans="1:8" ht="22.5" customHeight="1" x14ac:dyDescent="0.25">
      <c r="A65" s="5"/>
      <c r="B65" s="14">
        <v>60</v>
      </c>
      <c r="C65" s="1341" t="s">
        <v>2210</v>
      </c>
      <c r="D65" s="40" t="s">
        <v>255</v>
      </c>
      <c r="E65" s="5"/>
      <c r="G65" s="408" t="s">
        <v>254</v>
      </c>
      <c r="H65" s="408" t="s">
        <v>255</v>
      </c>
    </row>
    <row r="66" spans="1:8" ht="22.5" customHeight="1" x14ac:dyDescent="0.25">
      <c r="A66" s="5"/>
      <c r="B66" s="14">
        <v>61</v>
      </c>
      <c r="C66" s="1341" t="s">
        <v>256</v>
      </c>
      <c r="D66" s="40" t="s">
        <v>257</v>
      </c>
      <c r="E66" s="5"/>
      <c r="G66" s="408" t="s">
        <v>256</v>
      </c>
      <c r="H66" s="408" t="s">
        <v>257</v>
      </c>
    </row>
    <row r="67" spans="1:8" ht="22.5" customHeight="1" x14ac:dyDescent="0.25">
      <c r="A67" s="5"/>
      <c r="B67" s="14">
        <v>62</v>
      </c>
      <c r="C67" s="1341" t="s">
        <v>2209</v>
      </c>
      <c r="D67" s="40" t="s">
        <v>2072</v>
      </c>
      <c r="E67" s="5"/>
      <c r="G67" s="408" t="s">
        <v>2108</v>
      </c>
      <c r="H67" s="408" t="s">
        <v>2072</v>
      </c>
    </row>
    <row r="68" spans="1:8" ht="22.5" customHeight="1" x14ac:dyDescent="0.25">
      <c r="A68" s="5"/>
      <c r="B68" s="14">
        <v>63</v>
      </c>
      <c r="C68" s="1341" t="s">
        <v>2208</v>
      </c>
      <c r="D68" s="40" t="s">
        <v>2222</v>
      </c>
      <c r="E68" s="5"/>
      <c r="G68" s="408" t="s">
        <v>2109</v>
      </c>
      <c r="H68" s="408" t="s">
        <v>2073</v>
      </c>
    </row>
    <row r="69" spans="1:8" ht="22.5" customHeight="1" x14ac:dyDescent="0.25">
      <c r="A69" s="5"/>
      <c r="B69" s="14">
        <v>64</v>
      </c>
      <c r="C69" s="1341" t="s">
        <v>258</v>
      </c>
      <c r="D69" s="40" t="s">
        <v>1983</v>
      </c>
      <c r="E69" s="5"/>
      <c r="G69" s="408" t="s">
        <v>258</v>
      </c>
      <c r="H69" s="408" t="s">
        <v>1983</v>
      </c>
    </row>
    <row r="70" spans="1:8" ht="22.5" customHeight="1" x14ac:dyDescent="0.25">
      <c r="A70" s="5"/>
      <c r="B70" s="14">
        <v>65</v>
      </c>
      <c r="C70" s="1341" t="s">
        <v>259</v>
      </c>
      <c r="D70" s="40" t="s">
        <v>260</v>
      </c>
      <c r="E70" s="5"/>
      <c r="G70" s="408" t="s">
        <v>259</v>
      </c>
      <c r="H70" s="408" t="s">
        <v>260</v>
      </c>
    </row>
    <row r="71" spans="1:8" ht="22.5" customHeight="1" x14ac:dyDescent="0.25">
      <c r="A71" s="5"/>
      <c r="B71" s="14">
        <v>66</v>
      </c>
      <c r="C71" s="39" t="s">
        <v>261</v>
      </c>
      <c r="D71" s="40" t="s">
        <v>1984</v>
      </c>
      <c r="E71" s="5"/>
      <c r="G71" s="408" t="s">
        <v>261</v>
      </c>
      <c r="H71" s="408" t="s">
        <v>1984</v>
      </c>
    </row>
    <row r="72" spans="1:8" ht="22.5" customHeight="1" x14ac:dyDescent="0.25">
      <c r="A72" s="5"/>
      <c r="B72" s="14">
        <v>67</v>
      </c>
      <c r="C72" s="39" t="s">
        <v>262</v>
      </c>
      <c r="D72" s="40" t="s">
        <v>263</v>
      </c>
      <c r="E72" s="5"/>
      <c r="G72" s="408" t="s">
        <v>262</v>
      </c>
      <c r="H72" s="408" t="s">
        <v>263</v>
      </c>
    </row>
    <row r="73" spans="1:8" ht="21.6" customHeight="1" x14ac:dyDescent="0.25">
      <c r="A73" s="5"/>
      <c r="B73" s="14">
        <v>68</v>
      </c>
      <c r="C73" s="39" t="s">
        <v>264</v>
      </c>
      <c r="D73" s="40" t="s">
        <v>265</v>
      </c>
      <c r="E73" s="5"/>
      <c r="G73" s="408" t="s">
        <v>264</v>
      </c>
      <c r="H73" s="408" t="s">
        <v>265</v>
      </c>
    </row>
    <row r="74" spans="1:8" ht="21.6" customHeight="1" x14ac:dyDescent="0.25">
      <c r="A74" s="5"/>
      <c r="B74" s="14">
        <v>69</v>
      </c>
      <c r="C74" s="39" t="s">
        <v>266</v>
      </c>
      <c r="D74" s="40" t="s">
        <v>267</v>
      </c>
      <c r="E74" s="5"/>
      <c r="G74" s="408" t="s">
        <v>266</v>
      </c>
      <c r="H74" s="408" t="s">
        <v>267</v>
      </c>
    </row>
    <row r="75" spans="1:8" ht="21.6" customHeight="1" x14ac:dyDescent="0.25">
      <c r="A75" s="5"/>
      <c r="B75" s="14">
        <v>70</v>
      </c>
      <c r="C75" s="39" t="s">
        <v>268</v>
      </c>
      <c r="D75" s="40" t="s">
        <v>269</v>
      </c>
      <c r="E75" s="5"/>
      <c r="G75" s="408" t="s">
        <v>268</v>
      </c>
      <c r="H75" s="408" t="s">
        <v>269</v>
      </c>
    </row>
    <row r="76" spans="1:8" ht="21.6" customHeight="1" x14ac:dyDescent="0.25">
      <c r="A76" s="5"/>
      <c r="B76" s="14">
        <v>71</v>
      </c>
      <c r="C76" s="39" t="s">
        <v>270</v>
      </c>
      <c r="D76" s="40" t="s">
        <v>271</v>
      </c>
      <c r="E76" s="5"/>
      <c r="G76" s="408" t="s">
        <v>270</v>
      </c>
      <c r="H76" s="408" t="s">
        <v>271</v>
      </c>
    </row>
    <row r="77" spans="1:8" ht="21.6" customHeight="1" x14ac:dyDescent="0.25">
      <c r="A77" s="5"/>
      <c r="B77" s="14">
        <v>72</v>
      </c>
      <c r="C77" s="39" t="s">
        <v>272</v>
      </c>
      <c r="D77" s="40" t="s">
        <v>273</v>
      </c>
      <c r="E77" s="5"/>
      <c r="G77" s="408" t="s">
        <v>272</v>
      </c>
      <c r="H77" s="408" t="s">
        <v>273</v>
      </c>
    </row>
    <row r="78" spans="1:8" ht="21.6" customHeight="1" x14ac:dyDescent="0.25">
      <c r="A78" s="5"/>
      <c r="B78" s="14">
        <v>73</v>
      </c>
      <c r="C78" s="39" t="s">
        <v>274</v>
      </c>
      <c r="D78" s="40" t="s">
        <v>275</v>
      </c>
      <c r="E78" s="5"/>
      <c r="G78" s="408" t="s">
        <v>274</v>
      </c>
      <c r="H78" s="408" t="s">
        <v>275</v>
      </c>
    </row>
    <row r="79" spans="1:8" ht="21.6" customHeight="1" x14ac:dyDescent="0.25">
      <c r="A79" s="5"/>
      <c r="B79" s="14">
        <v>74</v>
      </c>
      <c r="C79" s="39" t="s">
        <v>276</v>
      </c>
      <c r="D79" s="40" t="s">
        <v>277</v>
      </c>
      <c r="E79" s="5"/>
      <c r="G79" s="408" t="s">
        <v>276</v>
      </c>
      <c r="H79" s="408" t="s">
        <v>277</v>
      </c>
    </row>
    <row r="80" spans="1:8" ht="21.6" customHeight="1" x14ac:dyDescent="0.25">
      <c r="A80" s="5"/>
      <c r="B80" s="14">
        <v>75</v>
      </c>
      <c r="C80" s="39" t="s">
        <v>278</v>
      </c>
      <c r="D80" s="40" t="s">
        <v>279</v>
      </c>
      <c r="E80" s="5"/>
      <c r="G80" s="408" t="s">
        <v>278</v>
      </c>
      <c r="H80" s="408" t="s">
        <v>279</v>
      </c>
    </row>
    <row r="81" spans="1:8" ht="21.6" customHeight="1" x14ac:dyDescent="0.25">
      <c r="A81" s="5"/>
      <c r="B81" s="1340">
        <v>76</v>
      </c>
      <c r="C81" s="1341" t="s">
        <v>2207</v>
      </c>
      <c r="D81" s="40" t="s">
        <v>2223</v>
      </c>
      <c r="G81" s="408" t="s">
        <v>2114</v>
      </c>
      <c r="H81" s="408" t="s">
        <v>2075</v>
      </c>
    </row>
    <row r="82" spans="1:8" ht="21.6" customHeight="1" x14ac:dyDescent="0.25">
      <c r="A82" s="5"/>
      <c r="B82" s="1340">
        <v>77</v>
      </c>
      <c r="C82" s="1341" t="s">
        <v>280</v>
      </c>
      <c r="D82" s="40" t="s">
        <v>281</v>
      </c>
      <c r="E82" s="5"/>
      <c r="G82" s="408" t="s">
        <v>280</v>
      </c>
      <c r="H82" s="408" t="s">
        <v>281</v>
      </c>
    </row>
    <row r="83" spans="1:8" ht="21.6" customHeight="1" x14ac:dyDescent="0.25">
      <c r="B83" s="1340">
        <v>78</v>
      </c>
      <c r="C83" s="1341" t="s">
        <v>2206</v>
      </c>
      <c r="D83" s="40" t="s">
        <v>283</v>
      </c>
      <c r="G83" s="408" t="s">
        <v>282</v>
      </c>
      <c r="H83" s="408" t="s">
        <v>283</v>
      </c>
    </row>
    <row r="84" spans="1:8" ht="21.6" customHeight="1" x14ac:dyDescent="0.25">
      <c r="B84" s="1340">
        <v>79</v>
      </c>
      <c r="C84" s="1341" t="s">
        <v>284</v>
      </c>
      <c r="D84" s="40" t="s">
        <v>285</v>
      </c>
      <c r="G84" s="408" t="s">
        <v>284</v>
      </c>
      <c r="H84" s="408" t="s">
        <v>285</v>
      </c>
    </row>
    <row r="85" spans="1:8" ht="21.6" customHeight="1" x14ac:dyDescent="0.25">
      <c r="B85" s="1340">
        <v>80</v>
      </c>
      <c r="C85" s="1341" t="s">
        <v>2205</v>
      </c>
      <c r="D85" s="40" t="s">
        <v>2224</v>
      </c>
      <c r="G85" s="408" t="s">
        <v>2118</v>
      </c>
      <c r="H85" s="408" t="s">
        <v>2077</v>
      </c>
    </row>
    <row r="86" spans="1:8" ht="21.6" customHeight="1" x14ac:dyDescent="0.25">
      <c r="B86" s="1340">
        <v>81</v>
      </c>
      <c r="C86" s="1341" t="s">
        <v>2204</v>
      </c>
      <c r="D86" s="40" t="s">
        <v>287</v>
      </c>
      <c r="G86" s="408" t="s">
        <v>286</v>
      </c>
      <c r="H86" s="408" t="s">
        <v>287</v>
      </c>
    </row>
    <row r="87" spans="1:8" ht="21.6" customHeight="1" x14ac:dyDescent="0.25">
      <c r="B87" s="1340">
        <v>82</v>
      </c>
      <c r="C87" s="1341" t="s">
        <v>288</v>
      </c>
      <c r="D87" s="40" t="s">
        <v>289</v>
      </c>
      <c r="G87" s="408" t="s">
        <v>288</v>
      </c>
      <c r="H87" s="408" t="s">
        <v>289</v>
      </c>
    </row>
    <row r="88" spans="1:8" ht="21.6" customHeight="1" x14ac:dyDescent="0.25">
      <c r="B88" s="1340">
        <v>83</v>
      </c>
      <c r="C88" s="1341" t="s">
        <v>290</v>
      </c>
      <c r="D88" s="40" t="s">
        <v>291</v>
      </c>
      <c r="G88" s="408" t="s">
        <v>290</v>
      </c>
      <c r="H88" s="408" t="s">
        <v>291</v>
      </c>
    </row>
    <row r="89" spans="1:8" ht="21.6" customHeight="1" x14ac:dyDescent="0.25">
      <c r="B89" s="1340">
        <v>84</v>
      </c>
      <c r="C89" s="1341" t="s">
        <v>292</v>
      </c>
      <c r="D89" s="40" t="s">
        <v>293</v>
      </c>
      <c r="G89" s="408" t="s">
        <v>292</v>
      </c>
      <c r="H89" s="408" t="s">
        <v>293</v>
      </c>
    </row>
    <row r="90" spans="1:8" ht="21.6" customHeight="1" x14ac:dyDescent="0.25">
      <c r="B90" s="1340">
        <v>85</v>
      </c>
      <c r="C90" s="1341" t="s">
        <v>2203</v>
      </c>
      <c r="D90" s="40" t="s">
        <v>2078</v>
      </c>
      <c r="G90" s="408" t="s">
        <v>2122</v>
      </c>
      <c r="H90" s="408" t="s">
        <v>2078</v>
      </c>
    </row>
    <row r="91" spans="1:8" ht="21.6" customHeight="1" x14ac:dyDescent="0.25">
      <c r="B91" s="1340">
        <v>86</v>
      </c>
      <c r="C91" s="1341" t="s">
        <v>294</v>
      </c>
      <c r="D91" s="40" t="s">
        <v>295</v>
      </c>
      <c r="G91" s="408" t="s">
        <v>294</v>
      </c>
      <c r="H91" s="408" t="s">
        <v>295</v>
      </c>
    </row>
    <row r="92" spans="1:8" ht="21.6" customHeight="1" x14ac:dyDescent="0.25">
      <c r="B92" s="1340">
        <v>87</v>
      </c>
      <c r="C92" s="1341" t="s">
        <v>2202</v>
      </c>
      <c r="D92" s="40" t="s">
        <v>2225</v>
      </c>
      <c r="G92" s="408" t="s">
        <v>2124</v>
      </c>
      <c r="H92" s="408" t="s">
        <v>2079</v>
      </c>
    </row>
    <row r="93" spans="1:8" ht="21.6" customHeight="1" x14ac:dyDescent="0.25">
      <c r="B93" s="14">
        <v>88</v>
      </c>
      <c r="C93" s="39" t="s">
        <v>296</v>
      </c>
      <c r="D93" s="40" t="s">
        <v>297</v>
      </c>
      <c r="G93" s="408" t="s">
        <v>296</v>
      </c>
      <c r="H93" s="408" t="s">
        <v>297</v>
      </c>
    </row>
    <row r="94" spans="1:8" ht="21.6" customHeight="1" x14ac:dyDescent="0.25">
      <c r="B94" s="14">
        <v>89</v>
      </c>
      <c r="C94" s="39" t="s">
        <v>2087</v>
      </c>
      <c r="D94" s="40" t="s">
        <v>2062</v>
      </c>
      <c r="G94" s="408" t="s">
        <v>2087</v>
      </c>
      <c r="H94" s="408" t="s">
        <v>2062</v>
      </c>
    </row>
    <row r="95" spans="1:8" ht="21.6" customHeight="1" x14ac:dyDescent="0.25">
      <c r="B95" s="14">
        <v>90</v>
      </c>
      <c r="C95" s="39" t="s">
        <v>298</v>
      </c>
      <c r="D95" s="40" t="s">
        <v>299</v>
      </c>
      <c r="G95" s="408" t="s">
        <v>298</v>
      </c>
      <c r="H95" s="408" t="s">
        <v>299</v>
      </c>
    </row>
    <row r="96" spans="1:8" ht="21.6" customHeight="1" x14ac:dyDescent="0.25">
      <c r="B96" s="14">
        <v>91</v>
      </c>
      <c r="C96" s="39" t="s">
        <v>300</v>
      </c>
      <c r="D96" s="40" t="s">
        <v>301</v>
      </c>
      <c r="G96" s="408" t="s">
        <v>300</v>
      </c>
      <c r="H96" s="408" t="s">
        <v>301</v>
      </c>
    </row>
    <row r="97" spans="2:8" ht="21.6" customHeight="1" x14ac:dyDescent="0.25">
      <c r="B97" s="999">
        <v>92</v>
      </c>
      <c r="C97" s="1339" t="s">
        <v>2201</v>
      </c>
      <c r="D97" s="1000" t="s">
        <v>2127</v>
      </c>
      <c r="G97" s="408" t="s">
        <v>1564</v>
      </c>
      <c r="H97" s="408" t="s">
        <v>2080</v>
      </c>
    </row>
    <row r="98" spans="2:8" x14ac:dyDescent="0.25">
      <c r="B98" s="1335" t="s">
        <v>159</v>
      </c>
      <c r="C98" s="5"/>
      <c r="D98" s="5"/>
      <c r="G98" s="408" t="s">
        <v>302</v>
      </c>
    </row>
    <row r="99" spans="2:8" x14ac:dyDescent="0.25">
      <c r="B99" s="1336" t="s">
        <v>2229</v>
      </c>
    </row>
    <row r="100" spans="2:8" x14ac:dyDescent="0.25">
      <c r="B100" s="1345" t="s">
        <v>2230</v>
      </c>
    </row>
  </sheetData>
  <mergeCells count="1">
    <mergeCell ref="B3:D3"/>
  </mergeCells>
  <printOptions horizontalCentered="1"/>
  <pageMargins left="0.78740157480314965" right="0.78740157480314965" top="0.78740157480314965" bottom="0.59055118110236227" header="0.31496062992125984" footer="0.31496062992125984"/>
  <pageSetup paperSize="9" scale="65" fitToHeight="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>
    <pageSetUpPr fitToPage="1"/>
  </sheetPr>
  <dimension ref="A1:AD94"/>
  <sheetViews>
    <sheetView view="pageBreakPreview" zoomScale="90" zoomScaleNormal="55" zoomScaleSheetLayoutView="90" workbookViewId="0">
      <pane ySplit="4" topLeftCell="A5" activePane="bottomLeft" state="frozen"/>
      <selection activeCell="B9" sqref="B9:D9"/>
      <selection pane="bottomLeft" activeCell="B6" sqref="B6"/>
    </sheetView>
  </sheetViews>
  <sheetFormatPr baseColWidth="10" defaultRowHeight="15" x14ac:dyDescent="0.25"/>
  <cols>
    <col min="1" max="1" width="2.28515625" style="107" customWidth="1"/>
    <col min="2" max="2" width="5.140625" style="107" customWidth="1"/>
    <col min="3" max="3" width="55" style="107" customWidth="1"/>
    <col min="4" max="7" width="11" style="107" customWidth="1"/>
    <col min="8" max="11" width="10.5703125" style="107" customWidth="1"/>
    <col min="12" max="12" width="11.5703125" style="107" customWidth="1"/>
    <col min="13" max="13" width="12.140625" style="107" customWidth="1"/>
    <col min="14" max="15" width="10.5703125" style="107" customWidth="1"/>
    <col min="16" max="16" width="14.140625" style="107" bestFit="1" customWidth="1"/>
    <col min="17" max="17" width="7.85546875" style="1452" customWidth="1"/>
    <col min="18" max="18" width="13" style="1452" customWidth="1"/>
    <col min="19" max="19" width="50.7109375" style="1452" customWidth="1"/>
    <col min="20" max="20" width="23" style="1452" customWidth="1"/>
    <col min="21" max="21" width="12.42578125" style="1452" customWidth="1"/>
    <col min="22" max="23" width="11.28515625" style="1452" customWidth="1"/>
    <col min="24" max="24" width="10.28515625" style="1452" customWidth="1"/>
    <col min="25" max="25" width="11.28515625" style="1452" customWidth="1"/>
    <col min="26" max="26" width="9.28515625" style="1452" customWidth="1"/>
    <col min="27" max="27" width="7.28515625" style="1452" customWidth="1"/>
    <col min="28" max="28" width="12.7109375" style="1452" customWidth="1"/>
    <col min="29" max="29" width="13.5703125" style="1452" bestFit="1" customWidth="1"/>
    <col min="30" max="30" width="16.7109375" style="107" bestFit="1" customWidth="1"/>
    <col min="31" max="16384" width="11.42578125" style="107"/>
  </cols>
  <sheetData>
    <row r="1" spans="1:30" ht="18" x14ac:dyDescent="0.25">
      <c r="A1" s="1598" t="s">
        <v>1185</v>
      </c>
      <c r="B1" s="52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908"/>
      <c r="S1" s="1451" t="s">
        <v>163</v>
      </c>
      <c r="T1" s="1452" t="s">
        <v>306</v>
      </c>
      <c r="V1" s="1421"/>
      <c r="W1" s="1421"/>
      <c r="X1" s="1421"/>
      <c r="Y1" s="1421"/>
      <c r="Z1" s="1421"/>
      <c r="AA1" s="1421"/>
      <c r="AB1" s="1421"/>
      <c r="AC1" s="1421"/>
      <c r="AD1" s="108"/>
    </row>
    <row r="2" spans="1:30" ht="25.5" customHeight="1" thickBot="1" x14ac:dyDescent="0.3">
      <c r="A2" s="72"/>
      <c r="B2" s="546" t="s">
        <v>1186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908"/>
      <c r="S2" s="1451" t="s">
        <v>165</v>
      </c>
      <c r="T2" s="1452" t="s">
        <v>304</v>
      </c>
      <c r="V2" s="1421"/>
      <c r="W2" s="1421"/>
      <c r="X2" s="1421"/>
      <c r="Y2" s="1421"/>
      <c r="Z2" s="1421"/>
      <c r="AA2" s="1421"/>
      <c r="AB2" s="1421"/>
      <c r="AC2" s="1421"/>
      <c r="AD2" s="108"/>
    </row>
    <row r="3" spans="1:30" ht="22.5" customHeight="1" x14ac:dyDescent="0.25">
      <c r="A3" s="72"/>
      <c r="B3" s="1725" t="s">
        <v>802</v>
      </c>
      <c r="C3" s="1936" t="s">
        <v>4</v>
      </c>
      <c r="D3" s="1938" t="s">
        <v>1137</v>
      </c>
      <c r="E3" s="1878"/>
      <c r="F3" s="1878"/>
      <c r="G3" s="1734"/>
      <c r="H3" s="1939" t="s">
        <v>1139</v>
      </c>
      <c r="I3" s="1940"/>
      <c r="J3" s="1732"/>
      <c r="K3" s="1941"/>
      <c r="L3" s="1923" t="s">
        <v>891</v>
      </c>
      <c r="M3" s="1923"/>
      <c r="N3" s="1923"/>
      <c r="O3" s="1794"/>
      <c r="P3" s="1934" t="s">
        <v>1174</v>
      </c>
      <c r="Q3" s="908"/>
      <c r="S3" s="1452" t="s">
        <v>1994</v>
      </c>
      <c r="T3" s="1452" t="s">
        <v>312</v>
      </c>
    </row>
    <row r="4" spans="1:30" ht="22.5" customHeight="1" thickBot="1" x14ac:dyDescent="0.3">
      <c r="A4" s="72"/>
      <c r="B4" s="1726"/>
      <c r="C4" s="1937"/>
      <c r="D4" s="1139" t="s">
        <v>1127</v>
      </c>
      <c r="E4" s="1059" t="s">
        <v>1128</v>
      </c>
      <c r="F4" s="1059" t="s">
        <v>319</v>
      </c>
      <c r="G4" s="1140" t="s">
        <v>1129</v>
      </c>
      <c r="H4" s="1139" t="s">
        <v>1127</v>
      </c>
      <c r="I4" s="1059" t="s">
        <v>1128</v>
      </c>
      <c r="J4" s="1059" t="s">
        <v>319</v>
      </c>
      <c r="K4" s="1060" t="s">
        <v>1129</v>
      </c>
      <c r="L4" s="1141" t="s">
        <v>1127</v>
      </c>
      <c r="M4" s="1059" t="s">
        <v>1128</v>
      </c>
      <c r="N4" s="1058" t="s">
        <v>319</v>
      </c>
      <c r="O4" s="1060" t="s">
        <v>1129</v>
      </c>
      <c r="P4" s="1935"/>
      <c r="Q4" s="883"/>
      <c r="T4" s="1452" t="s">
        <v>1137</v>
      </c>
      <c r="X4" s="1452" t="s">
        <v>1138</v>
      </c>
      <c r="AB4" s="1452" t="s">
        <v>302</v>
      </c>
    </row>
    <row r="5" spans="1:30" ht="23.25" customHeight="1" x14ac:dyDescent="0.25">
      <c r="A5" s="72"/>
      <c r="B5" s="547">
        <v>1</v>
      </c>
      <c r="C5" s="548" t="s">
        <v>6</v>
      </c>
      <c r="D5" s="1599"/>
      <c r="E5" s="1600">
        <v>99.012585000000016</v>
      </c>
      <c r="F5" s="1600"/>
      <c r="G5" s="1601"/>
      <c r="H5" s="1599"/>
      <c r="I5" s="1600"/>
      <c r="J5" s="1600"/>
      <c r="K5" s="1601"/>
      <c r="L5" s="1602">
        <f t="shared" ref="L5:O6" si="0">+D5+H5</f>
        <v>0</v>
      </c>
      <c r="M5" s="1603">
        <f t="shared" si="0"/>
        <v>99.012585000000016</v>
      </c>
      <c r="N5" s="1603">
        <f t="shared" si="0"/>
        <v>0</v>
      </c>
      <c r="O5" s="1604">
        <f t="shared" si="0"/>
        <v>0</v>
      </c>
      <c r="P5" s="1605">
        <f>SUM(L5:O5)</f>
        <v>99.012585000000016</v>
      </c>
      <c r="Q5" s="883"/>
      <c r="S5" s="1452" t="s">
        <v>327</v>
      </c>
      <c r="T5" s="1452" t="s">
        <v>317</v>
      </c>
      <c r="U5" s="1452" t="s">
        <v>318</v>
      </c>
      <c r="V5" s="1452" t="s">
        <v>319</v>
      </c>
      <c r="W5" s="1452" t="s">
        <v>320</v>
      </c>
      <c r="X5" s="1452" t="s">
        <v>317</v>
      </c>
      <c r="Y5" s="1452" t="s">
        <v>318</v>
      </c>
      <c r="Z5" s="1452" t="s">
        <v>319</v>
      </c>
      <c r="AA5" s="1452" t="s">
        <v>320</v>
      </c>
    </row>
    <row r="6" spans="1:30" ht="23.25" customHeight="1" x14ac:dyDescent="0.25">
      <c r="A6" s="72"/>
      <c r="B6" s="549">
        <v>2</v>
      </c>
      <c r="C6" s="550" t="s">
        <v>8</v>
      </c>
      <c r="D6" s="1606"/>
      <c r="E6" s="1607">
        <v>62.401728999999996</v>
      </c>
      <c r="F6" s="1607"/>
      <c r="G6" s="1608"/>
      <c r="H6" s="1606"/>
      <c r="I6" s="1607"/>
      <c r="J6" s="1607"/>
      <c r="K6" s="1607"/>
      <c r="L6" s="1609">
        <f t="shared" si="0"/>
        <v>0</v>
      </c>
      <c r="M6" s="1610">
        <f t="shared" si="0"/>
        <v>62.401728999999996</v>
      </c>
      <c r="N6" s="1610">
        <f t="shared" si="0"/>
        <v>0</v>
      </c>
      <c r="O6" s="1610">
        <f t="shared" si="0"/>
        <v>0</v>
      </c>
      <c r="P6" s="1611">
        <f>SUM(L6:O6)</f>
        <v>62.401728999999996</v>
      </c>
      <c r="Q6" s="883"/>
      <c r="S6" s="1452" t="s">
        <v>6</v>
      </c>
      <c r="U6" s="1452">
        <v>99.012585000000016</v>
      </c>
      <c r="AB6" s="1452">
        <v>99.012585000000016</v>
      </c>
    </row>
    <row r="7" spans="1:30" ht="23.25" customHeight="1" x14ac:dyDescent="0.25">
      <c r="A7" s="72"/>
      <c r="B7" s="549">
        <v>3</v>
      </c>
      <c r="C7" s="550" t="s">
        <v>160</v>
      </c>
      <c r="D7" s="1606"/>
      <c r="E7" s="1607">
        <v>47.73545</v>
      </c>
      <c r="F7" s="1607"/>
      <c r="G7" s="1608"/>
      <c r="H7" s="1606"/>
      <c r="I7" s="1607"/>
      <c r="J7" s="1607"/>
      <c r="K7" s="1607"/>
      <c r="L7" s="1609">
        <f t="shared" ref="L7:L70" si="1">+D7+H7</f>
        <v>0</v>
      </c>
      <c r="M7" s="1610">
        <f t="shared" ref="M7:M70" si="2">+E7+I7</f>
        <v>47.73545</v>
      </c>
      <c r="N7" s="1610">
        <f t="shared" ref="N7:N70" si="3">+F7+J7</f>
        <v>0</v>
      </c>
      <c r="O7" s="1610">
        <f t="shared" ref="O7:O70" si="4">+G7+K7</f>
        <v>0</v>
      </c>
      <c r="P7" s="1611">
        <f t="shared" ref="P7:P70" si="5">SUM(L7:O7)</f>
        <v>47.73545</v>
      </c>
      <c r="Q7" s="883"/>
      <c r="S7" s="1452" t="s">
        <v>8</v>
      </c>
      <c r="U7" s="1452">
        <v>62.401728999999996</v>
      </c>
      <c r="AB7" s="1452">
        <v>62.401728999999996</v>
      </c>
    </row>
    <row r="8" spans="1:30" ht="23.25" customHeight="1" x14ac:dyDescent="0.25">
      <c r="A8" s="72"/>
      <c r="B8" s="549">
        <v>4</v>
      </c>
      <c r="C8" s="550" t="s">
        <v>11</v>
      </c>
      <c r="D8" s="1606">
        <v>118.52279200000001</v>
      </c>
      <c r="E8" s="1607"/>
      <c r="F8" s="1607"/>
      <c r="G8" s="1608"/>
      <c r="H8" s="1606"/>
      <c r="I8" s="1607"/>
      <c r="J8" s="1607"/>
      <c r="K8" s="1607"/>
      <c r="L8" s="1609">
        <f t="shared" si="1"/>
        <v>118.52279200000001</v>
      </c>
      <c r="M8" s="1610">
        <f t="shared" si="2"/>
        <v>0</v>
      </c>
      <c r="N8" s="1610">
        <f t="shared" si="3"/>
        <v>0</v>
      </c>
      <c r="O8" s="1610">
        <f t="shared" si="4"/>
        <v>0</v>
      </c>
      <c r="P8" s="1611">
        <f t="shared" si="5"/>
        <v>118.52279200000001</v>
      </c>
      <c r="Q8" s="883"/>
      <c r="S8" s="1452" t="s">
        <v>160</v>
      </c>
      <c r="U8" s="1452">
        <v>47.73545</v>
      </c>
      <c r="AB8" s="1452">
        <v>47.73545</v>
      </c>
    </row>
    <row r="9" spans="1:30" ht="23.25" customHeight="1" x14ac:dyDescent="0.25">
      <c r="A9" s="72"/>
      <c r="B9" s="549">
        <v>5</v>
      </c>
      <c r="C9" s="550" t="s">
        <v>13</v>
      </c>
      <c r="D9" s="1606">
        <v>9.5844079999999998</v>
      </c>
      <c r="E9" s="1607"/>
      <c r="F9" s="1607"/>
      <c r="G9" s="1608"/>
      <c r="H9" s="1606"/>
      <c r="I9" s="1607"/>
      <c r="J9" s="1607"/>
      <c r="K9" s="1607"/>
      <c r="L9" s="1609">
        <f t="shared" si="1"/>
        <v>9.5844079999999998</v>
      </c>
      <c r="M9" s="1610">
        <f t="shared" si="2"/>
        <v>0</v>
      </c>
      <c r="N9" s="1610">
        <f t="shared" si="3"/>
        <v>0</v>
      </c>
      <c r="O9" s="1610">
        <f t="shared" si="4"/>
        <v>0</v>
      </c>
      <c r="P9" s="1611">
        <f t="shared" si="5"/>
        <v>9.5844079999999998</v>
      </c>
      <c r="Q9" s="883"/>
      <c r="S9" s="1452" t="s">
        <v>11</v>
      </c>
      <c r="T9" s="1452">
        <v>118.52279200000001</v>
      </c>
      <c r="AB9" s="1452">
        <v>118.52279200000001</v>
      </c>
    </row>
    <row r="10" spans="1:30" ht="23.25" customHeight="1" x14ac:dyDescent="0.25">
      <c r="A10" s="72"/>
      <c r="B10" s="549">
        <v>6</v>
      </c>
      <c r="C10" s="550" t="s">
        <v>161</v>
      </c>
      <c r="D10" s="1606">
        <v>2.6796029999999997</v>
      </c>
      <c r="E10" s="1607"/>
      <c r="F10" s="1607"/>
      <c r="G10" s="1608"/>
      <c r="H10" s="1606"/>
      <c r="I10" s="1607"/>
      <c r="J10" s="1607"/>
      <c r="K10" s="1607"/>
      <c r="L10" s="1609">
        <f t="shared" si="1"/>
        <v>2.6796029999999997</v>
      </c>
      <c r="M10" s="1610">
        <f t="shared" si="2"/>
        <v>0</v>
      </c>
      <c r="N10" s="1610">
        <f t="shared" si="3"/>
        <v>0</v>
      </c>
      <c r="O10" s="1610">
        <f t="shared" si="4"/>
        <v>0</v>
      </c>
      <c r="P10" s="1611">
        <f t="shared" si="5"/>
        <v>2.6796029999999997</v>
      </c>
      <c r="Q10" s="883"/>
      <c r="S10" s="1452" t="s">
        <v>13</v>
      </c>
      <c r="T10" s="1452">
        <v>9.5844079999999998</v>
      </c>
      <c r="AB10" s="1452">
        <v>9.5844079999999998</v>
      </c>
    </row>
    <row r="11" spans="1:30" ht="23.25" customHeight="1" x14ac:dyDescent="0.25">
      <c r="A11" s="72"/>
      <c r="B11" s="549">
        <v>7</v>
      </c>
      <c r="C11" s="550" t="s">
        <v>16</v>
      </c>
      <c r="D11" s="1606"/>
      <c r="E11" s="1607">
        <v>67.227294999999998</v>
      </c>
      <c r="F11" s="1607"/>
      <c r="G11" s="1608"/>
      <c r="H11" s="1606"/>
      <c r="I11" s="1607"/>
      <c r="J11" s="1607"/>
      <c r="K11" s="1607"/>
      <c r="L11" s="1609">
        <f t="shared" si="1"/>
        <v>0</v>
      </c>
      <c r="M11" s="1610">
        <f t="shared" si="2"/>
        <v>67.227294999999998</v>
      </c>
      <c r="N11" s="1610">
        <f t="shared" si="3"/>
        <v>0</v>
      </c>
      <c r="O11" s="1610">
        <f t="shared" si="4"/>
        <v>0</v>
      </c>
      <c r="P11" s="1611">
        <f t="shared" si="5"/>
        <v>67.227294999999998</v>
      </c>
      <c r="Q11" s="883"/>
      <c r="S11" s="1452" t="s">
        <v>161</v>
      </c>
      <c r="T11" s="1452">
        <v>2.6796029999999997</v>
      </c>
      <c r="AB11" s="1452">
        <v>2.6796029999999997</v>
      </c>
    </row>
    <row r="12" spans="1:30" ht="23.25" customHeight="1" x14ac:dyDescent="0.25">
      <c r="A12" s="72"/>
      <c r="B12" s="549">
        <v>8</v>
      </c>
      <c r="C12" s="550" t="s">
        <v>18</v>
      </c>
      <c r="D12" s="1606">
        <v>139.07462899999999</v>
      </c>
      <c r="E12" s="1607"/>
      <c r="F12" s="1607"/>
      <c r="G12" s="1608"/>
      <c r="H12" s="1606"/>
      <c r="I12" s="1607"/>
      <c r="J12" s="1607"/>
      <c r="K12" s="1607"/>
      <c r="L12" s="1609">
        <f t="shared" si="1"/>
        <v>139.07462899999999</v>
      </c>
      <c r="M12" s="1610">
        <f t="shared" si="2"/>
        <v>0</v>
      </c>
      <c r="N12" s="1610">
        <f t="shared" si="3"/>
        <v>0</v>
      </c>
      <c r="O12" s="1610">
        <f t="shared" si="4"/>
        <v>0</v>
      </c>
      <c r="P12" s="1611">
        <f t="shared" si="5"/>
        <v>139.07462899999999</v>
      </c>
      <c r="Q12" s="883"/>
      <c r="S12" s="1452" t="s">
        <v>16</v>
      </c>
      <c r="U12" s="1452">
        <v>67.227294999999998</v>
      </c>
      <c r="AB12" s="1452">
        <v>67.227294999999998</v>
      </c>
    </row>
    <row r="13" spans="1:30" ht="23.25" customHeight="1" x14ac:dyDescent="0.25">
      <c r="A13" s="72"/>
      <c r="B13" s="549">
        <v>9</v>
      </c>
      <c r="C13" s="550" t="s">
        <v>20</v>
      </c>
      <c r="D13" s="1606">
        <v>27.466247000000003</v>
      </c>
      <c r="E13" s="1607"/>
      <c r="F13" s="1607"/>
      <c r="G13" s="1608"/>
      <c r="H13" s="1606"/>
      <c r="I13" s="1607"/>
      <c r="J13" s="1607"/>
      <c r="K13" s="1607"/>
      <c r="L13" s="1609">
        <f t="shared" si="1"/>
        <v>27.466247000000003</v>
      </c>
      <c r="M13" s="1610">
        <f t="shared" si="2"/>
        <v>0</v>
      </c>
      <c r="N13" s="1610">
        <f t="shared" si="3"/>
        <v>0</v>
      </c>
      <c r="O13" s="1610">
        <f t="shared" si="4"/>
        <v>0</v>
      </c>
      <c r="P13" s="1611">
        <f t="shared" si="5"/>
        <v>27.466247000000003</v>
      </c>
      <c r="Q13" s="883"/>
      <c r="S13" s="1452" t="s">
        <v>18</v>
      </c>
      <c r="T13" s="1452">
        <v>139.07462899999999</v>
      </c>
      <c r="AB13" s="1452">
        <v>139.07462899999999</v>
      </c>
    </row>
    <row r="14" spans="1:30" ht="23.25" customHeight="1" x14ac:dyDescent="0.25">
      <c r="A14" s="72"/>
      <c r="B14" s="549">
        <v>10</v>
      </c>
      <c r="C14" s="550" t="s">
        <v>22</v>
      </c>
      <c r="D14" s="1606">
        <v>16.058803000000005</v>
      </c>
      <c r="E14" s="1607"/>
      <c r="F14" s="1607"/>
      <c r="G14" s="1608"/>
      <c r="H14" s="1606"/>
      <c r="I14" s="1607"/>
      <c r="J14" s="1607"/>
      <c r="K14" s="1607"/>
      <c r="L14" s="1609">
        <f t="shared" si="1"/>
        <v>16.058803000000005</v>
      </c>
      <c r="M14" s="1610">
        <f t="shared" si="2"/>
        <v>0</v>
      </c>
      <c r="N14" s="1610">
        <f t="shared" si="3"/>
        <v>0</v>
      </c>
      <c r="O14" s="1610">
        <f t="shared" si="4"/>
        <v>0</v>
      </c>
      <c r="P14" s="1611">
        <f t="shared" si="5"/>
        <v>16.058803000000005</v>
      </c>
      <c r="Q14" s="883"/>
      <c r="S14" s="1452" t="s">
        <v>20</v>
      </c>
      <c r="T14" s="1452">
        <v>27.466247000000003</v>
      </c>
      <c r="AB14" s="1452">
        <v>27.466247000000003</v>
      </c>
    </row>
    <row r="15" spans="1:30" ht="23.25" customHeight="1" x14ac:dyDescent="0.25">
      <c r="A15" s="72"/>
      <c r="B15" s="549">
        <v>11</v>
      </c>
      <c r="C15" s="550" t="s">
        <v>24</v>
      </c>
      <c r="D15" s="1606">
        <v>919.51940099999979</v>
      </c>
      <c r="E15" s="1607"/>
      <c r="F15" s="1607"/>
      <c r="G15" s="1608"/>
      <c r="H15" s="1606"/>
      <c r="I15" s="1607"/>
      <c r="J15" s="1607"/>
      <c r="K15" s="1607"/>
      <c r="L15" s="1609">
        <f t="shared" si="1"/>
        <v>919.51940099999979</v>
      </c>
      <c r="M15" s="1610">
        <f t="shared" si="2"/>
        <v>0</v>
      </c>
      <c r="N15" s="1610">
        <f t="shared" si="3"/>
        <v>0</v>
      </c>
      <c r="O15" s="1610">
        <f t="shared" si="4"/>
        <v>0</v>
      </c>
      <c r="P15" s="1611">
        <f t="shared" si="5"/>
        <v>919.51940099999979</v>
      </c>
      <c r="Q15" s="883"/>
      <c r="S15" s="1452" t="s">
        <v>22</v>
      </c>
      <c r="T15" s="1452">
        <v>16.058803000000005</v>
      </c>
      <c r="AB15" s="1452">
        <v>16.058803000000005</v>
      </c>
    </row>
    <row r="16" spans="1:30" ht="23.25" customHeight="1" x14ac:dyDescent="0.25">
      <c r="A16" s="72"/>
      <c r="B16" s="549">
        <v>12</v>
      </c>
      <c r="C16" s="550" t="s">
        <v>26</v>
      </c>
      <c r="D16" s="1606"/>
      <c r="E16" s="1607"/>
      <c r="F16" s="1607"/>
      <c r="G16" s="1608"/>
      <c r="H16" s="1606">
        <v>0.47761000000000003</v>
      </c>
      <c r="I16" s="1607"/>
      <c r="J16" s="1607"/>
      <c r="K16" s="1607"/>
      <c r="L16" s="1609">
        <f t="shared" si="1"/>
        <v>0.47761000000000003</v>
      </c>
      <c r="M16" s="1610">
        <f t="shared" si="2"/>
        <v>0</v>
      </c>
      <c r="N16" s="1610">
        <f t="shared" si="3"/>
        <v>0</v>
      </c>
      <c r="O16" s="1610">
        <f t="shared" si="4"/>
        <v>0</v>
      </c>
      <c r="P16" s="1611">
        <f t="shared" si="5"/>
        <v>0.47761000000000003</v>
      </c>
      <c r="Q16" s="883"/>
      <c r="S16" s="1452" t="s">
        <v>24</v>
      </c>
      <c r="T16" s="1452">
        <v>919.51940099999979</v>
      </c>
      <c r="AB16" s="1452">
        <v>919.51940099999979</v>
      </c>
    </row>
    <row r="17" spans="1:28" ht="23.25" customHeight="1" x14ac:dyDescent="0.25">
      <c r="A17" s="72"/>
      <c r="B17" s="549">
        <v>13</v>
      </c>
      <c r="C17" s="550" t="s">
        <v>1956</v>
      </c>
      <c r="D17" s="1606"/>
      <c r="E17" s="1607"/>
      <c r="F17" s="1607">
        <v>2.1185800000000001</v>
      </c>
      <c r="G17" s="1608"/>
      <c r="H17" s="1606"/>
      <c r="I17" s="1607"/>
      <c r="J17" s="1607"/>
      <c r="K17" s="1607"/>
      <c r="L17" s="1609">
        <f t="shared" si="1"/>
        <v>0</v>
      </c>
      <c r="M17" s="1610">
        <f t="shared" si="2"/>
        <v>0</v>
      </c>
      <c r="N17" s="1610">
        <f t="shared" si="3"/>
        <v>2.1185800000000001</v>
      </c>
      <c r="O17" s="1610">
        <f t="shared" si="4"/>
        <v>0</v>
      </c>
      <c r="P17" s="1611">
        <f t="shared" si="5"/>
        <v>2.1185800000000001</v>
      </c>
      <c r="Q17" s="883"/>
      <c r="S17" s="1452" t="s">
        <v>26</v>
      </c>
      <c r="X17" s="1452">
        <v>0.47761000000000003</v>
      </c>
      <c r="AB17" s="1452">
        <v>0.47761000000000003</v>
      </c>
    </row>
    <row r="18" spans="1:28" ht="23.25" customHeight="1" x14ac:dyDescent="0.25">
      <c r="A18" s="72"/>
      <c r="B18" s="549">
        <v>14</v>
      </c>
      <c r="C18" s="550" t="s">
        <v>28</v>
      </c>
      <c r="D18" s="1606">
        <v>1041.3134869999999</v>
      </c>
      <c r="E18" s="1607"/>
      <c r="F18" s="1607"/>
      <c r="G18" s="1608"/>
      <c r="H18" s="1606"/>
      <c r="I18" s="1607"/>
      <c r="J18" s="1607"/>
      <c r="K18" s="1607"/>
      <c r="L18" s="1609">
        <f t="shared" si="1"/>
        <v>1041.3134869999999</v>
      </c>
      <c r="M18" s="1610">
        <f t="shared" si="2"/>
        <v>0</v>
      </c>
      <c r="N18" s="1610">
        <f t="shared" si="3"/>
        <v>0</v>
      </c>
      <c r="O18" s="1610">
        <f t="shared" si="4"/>
        <v>0</v>
      </c>
      <c r="P18" s="1611">
        <f t="shared" si="5"/>
        <v>1041.3134869999999</v>
      </c>
      <c r="Q18" s="883"/>
      <c r="S18" s="1452" t="s">
        <v>1956</v>
      </c>
      <c r="V18" s="1452">
        <v>2.1185800000000001</v>
      </c>
      <c r="AB18" s="1452">
        <v>2.1185800000000001</v>
      </c>
    </row>
    <row r="19" spans="1:28" ht="23.25" customHeight="1" x14ac:dyDescent="0.25">
      <c r="A19" s="72"/>
      <c r="B19" s="549">
        <v>15</v>
      </c>
      <c r="C19" s="550" t="s">
        <v>30</v>
      </c>
      <c r="D19" s="1606">
        <v>6.700194999999999</v>
      </c>
      <c r="E19" s="1607"/>
      <c r="F19" s="1607"/>
      <c r="G19" s="1608"/>
      <c r="H19" s="1606"/>
      <c r="I19" s="1607"/>
      <c r="J19" s="1607"/>
      <c r="K19" s="1607"/>
      <c r="L19" s="1609">
        <f t="shared" si="1"/>
        <v>6.700194999999999</v>
      </c>
      <c r="M19" s="1610">
        <f t="shared" si="2"/>
        <v>0</v>
      </c>
      <c r="N19" s="1610">
        <f t="shared" si="3"/>
        <v>0</v>
      </c>
      <c r="O19" s="1610">
        <f t="shared" si="4"/>
        <v>0</v>
      </c>
      <c r="P19" s="1611">
        <f t="shared" si="5"/>
        <v>6.700194999999999</v>
      </c>
      <c r="Q19" s="883"/>
      <c r="S19" s="1452" t="s">
        <v>28</v>
      </c>
      <c r="T19" s="1452">
        <v>1041.3134869999999</v>
      </c>
      <c r="AB19" s="1452">
        <v>1041.3134869999999</v>
      </c>
    </row>
    <row r="20" spans="1:28" ht="23.25" customHeight="1" x14ac:dyDescent="0.25">
      <c r="A20" s="72"/>
      <c r="B20" s="549">
        <v>16</v>
      </c>
      <c r="C20" s="550" t="s">
        <v>32</v>
      </c>
      <c r="D20" s="1606">
        <v>7.4755979999999997</v>
      </c>
      <c r="E20" s="1607">
        <v>13.493793000000002</v>
      </c>
      <c r="F20" s="1607"/>
      <c r="G20" s="1608"/>
      <c r="H20" s="1606"/>
      <c r="I20" s="1607"/>
      <c r="J20" s="1607"/>
      <c r="K20" s="1607"/>
      <c r="L20" s="1609">
        <f t="shared" si="1"/>
        <v>7.4755979999999997</v>
      </c>
      <c r="M20" s="1610">
        <f t="shared" si="2"/>
        <v>13.493793000000002</v>
      </c>
      <c r="N20" s="1610">
        <f t="shared" si="3"/>
        <v>0</v>
      </c>
      <c r="O20" s="1610">
        <f t="shared" si="4"/>
        <v>0</v>
      </c>
      <c r="P20" s="1611">
        <f t="shared" si="5"/>
        <v>20.969391000000002</v>
      </c>
      <c r="Q20" s="883"/>
      <c r="S20" s="1452" t="s">
        <v>30</v>
      </c>
      <c r="T20" s="1452">
        <v>6.700194999999999</v>
      </c>
      <c r="AB20" s="1452">
        <v>6.700194999999999</v>
      </c>
    </row>
    <row r="21" spans="1:28" ht="23.25" customHeight="1" x14ac:dyDescent="0.25">
      <c r="A21" s="72"/>
      <c r="B21" s="549">
        <v>17</v>
      </c>
      <c r="C21" s="550" t="s">
        <v>34</v>
      </c>
      <c r="D21" s="1606">
        <v>4.0813440000000005</v>
      </c>
      <c r="E21" s="1607"/>
      <c r="F21" s="1607"/>
      <c r="G21" s="1608"/>
      <c r="H21" s="1606"/>
      <c r="I21" s="1607"/>
      <c r="J21" s="1607"/>
      <c r="K21" s="1607"/>
      <c r="L21" s="1609">
        <f t="shared" si="1"/>
        <v>4.0813440000000005</v>
      </c>
      <c r="M21" s="1610">
        <f t="shared" si="2"/>
        <v>0</v>
      </c>
      <c r="N21" s="1610">
        <f t="shared" si="3"/>
        <v>0</v>
      </c>
      <c r="O21" s="1610">
        <f t="shared" si="4"/>
        <v>0</v>
      </c>
      <c r="P21" s="1611">
        <f t="shared" si="5"/>
        <v>4.0813440000000005</v>
      </c>
      <c r="Q21" s="883"/>
      <c r="S21" s="1452" t="s">
        <v>32</v>
      </c>
      <c r="T21" s="1452">
        <v>7.4755979999999997</v>
      </c>
      <c r="U21" s="1452">
        <v>13.493793000000002</v>
      </c>
      <c r="AB21" s="1452">
        <v>20.969391000000002</v>
      </c>
    </row>
    <row r="22" spans="1:28" ht="23.25" customHeight="1" x14ac:dyDescent="0.25">
      <c r="A22" s="72"/>
      <c r="B22" s="549">
        <v>18</v>
      </c>
      <c r="C22" s="550" t="s">
        <v>36</v>
      </c>
      <c r="D22" s="1606">
        <v>24.445653999999994</v>
      </c>
      <c r="E22" s="1607"/>
      <c r="F22" s="1607"/>
      <c r="G22" s="1608"/>
      <c r="H22" s="1606"/>
      <c r="I22" s="1607"/>
      <c r="J22" s="1607"/>
      <c r="K22" s="1607"/>
      <c r="L22" s="1609">
        <f t="shared" si="1"/>
        <v>24.445653999999994</v>
      </c>
      <c r="M22" s="1610">
        <f t="shared" si="2"/>
        <v>0</v>
      </c>
      <c r="N22" s="1610">
        <f t="shared" si="3"/>
        <v>0</v>
      </c>
      <c r="O22" s="1610">
        <f t="shared" si="4"/>
        <v>0</v>
      </c>
      <c r="P22" s="1611">
        <f t="shared" si="5"/>
        <v>24.445653999999994</v>
      </c>
      <c r="Q22" s="883"/>
      <c r="S22" s="1452" t="s">
        <v>34</v>
      </c>
      <c r="T22" s="1452">
        <v>4.0813440000000005</v>
      </c>
      <c r="AB22" s="1452">
        <v>4.0813440000000005</v>
      </c>
    </row>
    <row r="23" spans="1:28" ht="23.25" customHeight="1" x14ac:dyDescent="0.25">
      <c r="A23" s="72"/>
      <c r="B23" s="549">
        <v>19</v>
      </c>
      <c r="C23" s="550" t="s">
        <v>38</v>
      </c>
      <c r="D23" s="1606">
        <v>0.80156899999999998</v>
      </c>
      <c r="E23" s="1607">
        <v>221.35693000000006</v>
      </c>
      <c r="F23" s="1607"/>
      <c r="G23" s="1608"/>
      <c r="H23" s="1606"/>
      <c r="I23" s="1607"/>
      <c r="J23" s="1607"/>
      <c r="K23" s="1607"/>
      <c r="L23" s="1609">
        <f t="shared" si="1"/>
        <v>0.80156899999999998</v>
      </c>
      <c r="M23" s="1610">
        <f t="shared" si="2"/>
        <v>221.35693000000006</v>
      </c>
      <c r="N23" s="1610">
        <f t="shared" si="3"/>
        <v>0</v>
      </c>
      <c r="O23" s="1610">
        <f t="shared" si="4"/>
        <v>0</v>
      </c>
      <c r="P23" s="1611">
        <f t="shared" si="5"/>
        <v>222.15849900000006</v>
      </c>
      <c r="Q23" s="883"/>
      <c r="S23" s="1452" t="s">
        <v>36</v>
      </c>
      <c r="T23" s="1452">
        <v>24.445653999999994</v>
      </c>
      <c r="AB23" s="1452">
        <v>24.445653999999994</v>
      </c>
    </row>
    <row r="24" spans="1:28" ht="23.25" customHeight="1" x14ac:dyDescent="0.25">
      <c r="A24" s="72"/>
      <c r="B24" s="549">
        <v>20</v>
      </c>
      <c r="C24" s="550" t="s">
        <v>40</v>
      </c>
      <c r="D24" s="1606">
        <v>93.114050999999989</v>
      </c>
      <c r="E24" s="1607">
        <v>4.9525099999999993</v>
      </c>
      <c r="F24" s="1607"/>
      <c r="G24" s="1608"/>
      <c r="H24" s="1606">
        <v>17.925782000000002</v>
      </c>
      <c r="I24" s="1607">
        <v>47.262302000000027</v>
      </c>
      <c r="J24" s="1607"/>
      <c r="K24" s="1607"/>
      <c r="L24" s="1609">
        <f t="shared" si="1"/>
        <v>111.03983299999999</v>
      </c>
      <c r="M24" s="1610">
        <f t="shared" si="2"/>
        <v>52.214812000000023</v>
      </c>
      <c r="N24" s="1610">
        <f t="shared" si="3"/>
        <v>0</v>
      </c>
      <c r="O24" s="1610">
        <f t="shared" si="4"/>
        <v>0</v>
      </c>
      <c r="P24" s="1611">
        <f t="shared" si="5"/>
        <v>163.25464500000001</v>
      </c>
      <c r="Q24" s="883"/>
      <c r="S24" s="1452" t="s">
        <v>38</v>
      </c>
      <c r="T24" s="1452">
        <v>0.80156899999999998</v>
      </c>
      <c r="U24" s="1452">
        <v>221.35693000000006</v>
      </c>
      <c r="AB24" s="1452">
        <v>222.15849900000006</v>
      </c>
    </row>
    <row r="25" spans="1:28" ht="23.25" customHeight="1" x14ac:dyDescent="0.25">
      <c r="A25" s="72"/>
      <c r="B25" s="549">
        <v>21</v>
      </c>
      <c r="C25" s="550" t="s">
        <v>42</v>
      </c>
      <c r="D25" s="1606">
        <v>11.940640000000002</v>
      </c>
      <c r="E25" s="1607">
        <v>0</v>
      </c>
      <c r="F25" s="1607">
        <v>0.19270799999999999</v>
      </c>
      <c r="G25" s="1608"/>
      <c r="H25" s="1606"/>
      <c r="I25" s="1607"/>
      <c r="J25" s="1607"/>
      <c r="K25" s="1607"/>
      <c r="L25" s="1609">
        <f t="shared" si="1"/>
        <v>11.940640000000002</v>
      </c>
      <c r="M25" s="1610">
        <f t="shared" si="2"/>
        <v>0</v>
      </c>
      <c r="N25" s="1610">
        <f t="shared" si="3"/>
        <v>0.19270799999999999</v>
      </c>
      <c r="O25" s="1610">
        <f t="shared" si="4"/>
        <v>0</v>
      </c>
      <c r="P25" s="1611">
        <f t="shared" si="5"/>
        <v>12.133348000000002</v>
      </c>
      <c r="Q25" s="883"/>
      <c r="S25" s="1452" t="s">
        <v>40</v>
      </c>
      <c r="T25" s="1452">
        <v>93.114050999999989</v>
      </c>
      <c r="U25" s="1452">
        <v>4.9525099999999993</v>
      </c>
      <c r="X25" s="1452">
        <v>17.925782000000002</v>
      </c>
      <c r="Y25" s="1452">
        <v>47.262302000000027</v>
      </c>
      <c r="AB25" s="1452">
        <v>163.25464500000001</v>
      </c>
    </row>
    <row r="26" spans="1:28" ht="23.25" customHeight="1" x14ac:dyDescent="0.25">
      <c r="A26" s="72"/>
      <c r="B26" s="549">
        <v>22</v>
      </c>
      <c r="C26" s="550" t="s">
        <v>44</v>
      </c>
      <c r="D26" s="1606">
        <v>58.708185999999998</v>
      </c>
      <c r="E26" s="1607">
        <v>0.23738500000000001</v>
      </c>
      <c r="F26" s="1607"/>
      <c r="G26" s="1608"/>
      <c r="H26" s="1606"/>
      <c r="I26" s="1607"/>
      <c r="J26" s="1607"/>
      <c r="K26" s="1607"/>
      <c r="L26" s="1609">
        <f t="shared" si="1"/>
        <v>58.708185999999998</v>
      </c>
      <c r="M26" s="1610">
        <f t="shared" si="2"/>
        <v>0.23738500000000001</v>
      </c>
      <c r="N26" s="1610">
        <f t="shared" si="3"/>
        <v>0</v>
      </c>
      <c r="O26" s="1610">
        <f t="shared" si="4"/>
        <v>0</v>
      </c>
      <c r="P26" s="1611">
        <f t="shared" si="5"/>
        <v>58.945571000000001</v>
      </c>
      <c r="Q26" s="883"/>
      <c r="S26" s="1452" t="s">
        <v>42</v>
      </c>
      <c r="T26" s="1452">
        <v>11.940640000000002</v>
      </c>
      <c r="U26" s="1452">
        <v>0</v>
      </c>
      <c r="V26" s="1452">
        <v>0.19270799999999999</v>
      </c>
      <c r="AB26" s="1452">
        <v>12.133348000000002</v>
      </c>
    </row>
    <row r="27" spans="1:28" ht="23.25" customHeight="1" x14ac:dyDescent="0.25">
      <c r="A27" s="72"/>
      <c r="B27" s="549">
        <v>23</v>
      </c>
      <c r="C27" s="550" t="s">
        <v>46</v>
      </c>
      <c r="D27" s="1606"/>
      <c r="E27" s="1607"/>
      <c r="F27" s="1607"/>
      <c r="G27" s="1608"/>
      <c r="H27" s="1606">
        <v>5.0852389999999996</v>
      </c>
      <c r="I27" s="1607">
        <v>3.9227380000000007</v>
      </c>
      <c r="J27" s="1607">
        <v>7.7544000000000002E-2</v>
      </c>
      <c r="K27" s="1607"/>
      <c r="L27" s="1609">
        <f t="shared" si="1"/>
        <v>5.0852389999999996</v>
      </c>
      <c r="M27" s="1610">
        <f t="shared" si="2"/>
        <v>3.9227380000000007</v>
      </c>
      <c r="N27" s="1610">
        <f t="shared" si="3"/>
        <v>7.7544000000000002E-2</v>
      </c>
      <c r="O27" s="1610">
        <f t="shared" si="4"/>
        <v>0</v>
      </c>
      <c r="P27" s="1611">
        <f t="shared" si="5"/>
        <v>9.085521</v>
      </c>
      <c r="Q27" s="883"/>
      <c r="S27" s="1452" t="s">
        <v>44</v>
      </c>
      <c r="T27" s="1452">
        <v>58.708185999999998</v>
      </c>
      <c r="U27" s="1452">
        <v>0.23738500000000001</v>
      </c>
      <c r="AB27" s="1452">
        <v>58.945571000000001</v>
      </c>
    </row>
    <row r="28" spans="1:28" ht="23.25" customHeight="1" x14ac:dyDescent="0.25">
      <c r="A28" s="72"/>
      <c r="B28" s="549">
        <v>24</v>
      </c>
      <c r="C28" s="550" t="s">
        <v>48</v>
      </c>
      <c r="D28" s="1606">
        <v>86.472380999999999</v>
      </c>
      <c r="E28" s="1607"/>
      <c r="F28" s="1607"/>
      <c r="G28" s="1608"/>
      <c r="H28" s="1606"/>
      <c r="I28" s="1607"/>
      <c r="J28" s="1607"/>
      <c r="K28" s="1607"/>
      <c r="L28" s="1609">
        <f t="shared" si="1"/>
        <v>86.472380999999999</v>
      </c>
      <c r="M28" s="1610">
        <f t="shared" si="2"/>
        <v>0</v>
      </c>
      <c r="N28" s="1610">
        <f t="shared" si="3"/>
        <v>0</v>
      </c>
      <c r="O28" s="1610">
        <f t="shared" si="4"/>
        <v>0</v>
      </c>
      <c r="P28" s="1611">
        <f t="shared" si="5"/>
        <v>86.472380999999999</v>
      </c>
      <c r="Q28" s="883"/>
      <c r="S28" s="1452" t="s">
        <v>46</v>
      </c>
      <c r="X28" s="1452">
        <v>5.0852389999999996</v>
      </c>
      <c r="Y28" s="1452">
        <v>3.9227380000000007</v>
      </c>
      <c r="Z28" s="1452">
        <v>7.7544000000000002E-2</v>
      </c>
      <c r="AB28" s="1452">
        <v>9.085521</v>
      </c>
    </row>
    <row r="29" spans="1:28" ht="23.25" customHeight="1" x14ac:dyDescent="0.25">
      <c r="A29" s="72"/>
      <c r="B29" s="549">
        <v>25</v>
      </c>
      <c r="C29" s="550" t="s">
        <v>50</v>
      </c>
      <c r="D29" s="1606">
        <v>87.152483999999973</v>
      </c>
      <c r="E29" s="1607">
        <v>0.19031600000000004</v>
      </c>
      <c r="F29" s="1607"/>
      <c r="G29" s="1608"/>
      <c r="H29" s="1606"/>
      <c r="I29" s="1607"/>
      <c r="J29" s="1607"/>
      <c r="K29" s="1607"/>
      <c r="L29" s="1609">
        <f t="shared" si="1"/>
        <v>87.152483999999973</v>
      </c>
      <c r="M29" s="1610">
        <f t="shared" si="2"/>
        <v>0.19031600000000004</v>
      </c>
      <c r="N29" s="1610">
        <f t="shared" si="3"/>
        <v>0</v>
      </c>
      <c r="O29" s="1610">
        <f t="shared" si="4"/>
        <v>0</v>
      </c>
      <c r="P29" s="1611">
        <f t="shared" si="5"/>
        <v>87.342799999999968</v>
      </c>
      <c r="Q29" s="883"/>
      <c r="S29" s="1452" t="s">
        <v>48</v>
      </c>
      <c r="T29" s="1452">
        <v>86.472380999999999</v>
      </c>
      <c r="AB29" s="1452">
        <v>86.472380999999999</v>
      </c>
    </row>
    <row r="30" spans="1:28" ht="23.25" customHeight="1" x14ac:dyDescent="0.25">
      <c r="A30" s="72"/>
      <c r="B30" s="549">
        <v>26</v>
      </c>
      <c r="C30" s="550" t="s">
        <v>52</v>
      </c>
      <c r="D30" s="1606">
        <v>9.9516500000000008</v>
      </c>
      <c r="E30" s="1607">
        <v>345.19023800000002</v>
      </c>
      <c r="F30" s="1607"/>
      <c r="G30" s="1608"/>
      <c r="H30" s="1606"/>
      <c r="I30" s="1607"/>
      <c r="J30" s="1607"/>
      <c r="K30" s="1607"/>
      <c r="L30" s="1609">
        <f t="shared" si="1"/>
        <v>9.9516500000000008</v>
      </c>
      <c r="M30" s="1610">
        <f t="shared" si="2"/>
        <v>345.19023800000002</v>
      </c>
      <c r="N30" s="1610">
        <f t="shared" si="3"/>
        <v>0</v>
      </c>
      <c r="O30" s="1610">
        <f t="shared" si="4"/>
        <v>0</v>
      </c>
      <c r="P30" s="1611">
        <f t="shared" si="5"/>
        <v>355.14188799999999</v>
      </c>
      <c r="Q30" s="883"/>
      <c r="S30" s="1452" t="s">
        <v>50</v>
      </c>
      <c r="T30" s="1452">
        <v>87.152483999999973</v>
      </c>
      <c r="U30" s="1452">
        <v>0.19031600000000004</v>
      </c>
      <c r="AB30" s="1452">
        <v>87.342799999999968</v>
      </c>
    </row>
    <row r="31" spans="1:28" ht="23.25" customHeight="1" x14ac:dyDescent="0.25">
      <c r="A31" s="1612"/>
      <c r="B31" s="549">
        <v>27</v>
      </c>
      <c r="C31" s="550" t="s">
        <v>54</v>
      </c>
      <c r="D31" s="1606">
        <v>12.860118999999997</v>
      </c>
      <c r="E31" s="1607">
        <v>4.6167999999999994E-2</v>
      </c>
      <c r="F31" s="1607"/>
      <c r="G31" s="1608"/>
      <c r="H31" s="1606"/>
      <c r="I31" s="1607"/>
      <c r="J31" s="1607"/>
      <c r="K31" s="1607"/>
      <c r="L31" s="1609">
        <f t="shared" si="1"/>
        <v>12.860118999999997</v>
      </c>
      <c r="M31" s="1610">
        <f t="shared" si="2"/>
        <v>4.6167999999999994E-2</v>
      </c>
      <c r="N31" s="1610">
        <f t="shared" si="3"/>
        <v>0</v>
      </c>
      <c r="O31" s="1610">
        <f t="shared" si="4"/>
        <v>0</v>
      </c>
      <c r="P31" s="1611">
        <f t="shared" si="5"/>
        <v>12.906286999999997</v>
      </c>
      <c r="Q31" s="883"/>
      <c r="S31" s="1452" t="s">
        <v>52</v>
      </c>
      <c r="T31" s="1452">
        <v>9.9516500000000008</v>
      </c>
      <c r="U31" s="1452">
        <v>345.19023800000002</v>
      </c>
      <c r="AB31" s="1452">
        <v>355.14188799999999</v>
      </c>
    </row>
    <row r="32" spans="1:28" ht="23.25" customHeight="1" x14ac:dyDescent="0.25">
      <c r="A32" s="72"/>
      <c r="B32" s="549">
        <v>28</v>
      </c>
      <c r="C32" s="550" t="s">
        <v>56</v>
      </c>
      <c r="D32" s="1606">
        <v>6754.9657700000007</v>
      </c>
      <c r="E32" s="1607">
        <v>0</v>
      </c>
      <c r="F32" s="1607"/>
      <c r="G32" s="1608"/>
      <c r="H32" s="1606"/>
      <c r="I32" s="1607"/>
      <c r="J32" s="1607"/>
      <c r="K32" s="1607"/>
      <c r="L32" s="1609">
        <f t="shared" si="1"/>
        <v>6754.9657700000007</v>
      </c>
      <c r="M32" s="1610">
        <f t="shared" si="2"/>
        <v>0</v>
      </c>
      <c r="N32" s="1610">
        <f t="shared" si="3"/>
        <v>0</v>
      </c>
      <c r="O32" s="1610">
        <f t="shared" si="4"/>
        <v>0</v>
      </c>
      <c r="P32" s="1611">
        <f t="shared" si="5"/>
        <v>6754.9657700000007</v>
      </c>
      <c r="Q32" s="883"/>
      <c r="S32" s="1452" t="s">
        <v>54</v>
      </c>
      <c r="T32" s="1452">
        <v>12.860118999999997</v>
      </c>
      <c r="U32" s="1452">
        <v>4.6167999999999994E-2</v>
      </c>
      <c r="AB32" s="1452">
        <v>12.906286999999997</v>
      </c>
    </row>
    <row r="33" spans="1:28" ht="23.25" customHeight="1" x14ac:dyDescent="0.25">
      <c r="A33" s="72"/>
      <c r="B33" s="549">
        <v>29</v>
      </c>
      <c r="C33" s="550" t="s">
        <v>58</v>
      </c>
      <c r="D33" s="1606">
        <v>924.28811499999972</v>
      </c>
      <c r="E33" s="1607">
        <v>4.215814</v>
      </c>
      <c r="F33" s="1607"/>
      <c r="G33" s="1608"/>
      <c r="H33" s="1606"/>
      <c r="I33" s="1607"/>
      <c r="J33" s="1607"/>
      <c r="K33" s="1607"/>
      <c r="L33" s="1609">
        <f t="shared" si="1"/>
        <v>924.28811499999972</v>
      </c>
      <c r="M33" s="1610">
        <f t="shared" si="2"/>
        <v>4.215814</v>
      </c>
      <c r="N33" s="1610">
        <f t="shared" si="3"/>
        <v>0</v>
      </c>
      <c r="O33" s="1610">
        <f t="shared" si="4"/>
        <v>0</v>
      </c>
      <c r="P33" s="1611">
        <f t="shared" si="5"/>
        <v>928.50392899999974</v>
      </c>
      <c r="Q33" s="883"/>
      <c r="S33" s="1452" t="s">
        <v>56</v>
      </c>
      <c r="T33" s="1452">
        <v>6754.9657700000007</v>
      </c>
      <c r="U33" s="1452">
        <v>0</v>
      </c>
      <c r="AB33" s="1452">
        <v>6754.9657700000007</v>
      </c>
    </row>
    <row r="34" spans="1:28" ht="23.25" customHeight="1" x14ac:dyDescent="0.25">
      <c r="A34" s="72"/>
      <c r="B34" s="549">
        <v>30</v>
      </c>
      <c r="C34" s="550" t="s">
        <v>60</v>
      </c>
      <c r="D34" s="1606">
        <v>90.883165999999974</v>
      </c>
      <c r="E34" s="1607">
        <v>138.811172</v>
      </c>
      <c r="F34" s="1607"/>
      <c r="G34" s="1608"/>
      <c r="H34" s="1606"/>
      <c r="I34" s="1607"/>
      <c r="J34" s="1607"/>
      <c r="K34" s="1607"/>
      <c r="L34" s="1609">
        <f t="shared" si="1"/>
        <v>90.883165999999974</v>
      </c>
      <c r="M34" s="1610">
        <f t="shared" si="2"/>
        <v>138.811172</v>
      </c>
      <c r="N34" s="1610">
        <f t="shared" si="3"/>
        <v>0</v>
      </c>
      <c r="O34" s="1610">
        <f t="shared" si="4"/>
        <v>0</v>
      </c>
      <c r="P34" s="1611">
        <f t="shared" si="5"/>
        <v>229.69433799999996</v>
      </c>
      <c r="Q34" s="883"/>
      <c r="S34" s="1452" t="s">
        <v>58</v>
      </c>
      <c r="T34" s="1452">
        <v>924.28811499999972</v>
      </c>
      <c r="U34" s="1452">
        <v>4.215814</v>
      </c>
      <c r="AB34" s="1452">
        <v>928.50392899999974</v>
      </c>
    </row>
    <row r="35" spans="1:28" ht="23.25" customHeight="1" x14ac:dyDescent="0.25">
      <c r="A35" s="72"/>
      <c r="B35" s="549">
        <v>31</v>
      </c>
      <c r="C35" s="550" t="s">
        <v>62</v>
      </c>
      <c r="D35" s="1606">
        <v>2.8230390000000001</v>
      </c>
      <c r="E35" s="1607"/>
      <c r="F35" s="1607"/>
      <c r="G35" s="1608"/>
      <c r="H35" s="1606"/>
      <c r="I35" s="1607"/>
      <c r="J35" s="1607"/>
      <c r="K35" s="1607"/>
      <c r="L35" s="1609">
        <f t="shared" si="1"/>
        <v>2.8230390000000001</v>
      </c>
      <c r="M35" s="1610">
        <f t="shared" si="2"/>
        <v>0</v>
      </c>
      <c r="N35" s="1610">
        <f t="shared" si="3"/>
        <v>0</v>
      </c>
      <c r="O35" s="1610">
        <f t="shared" si="4"/>
        <v>0</v>
      </c>
      <c r="P35" s="1611">
        <f t="shared" si="5"/>
        <v>2.8230390000000001</v>
      </c>
      <c r="Q35" s="883"/>
      <c r="S35" s="1452" t="s">
        <v>60</v>
      </c>
      <c r="T35" s="1452">
        <v>90.883165999999974</v>
      </c>
      <c r="U35" s="1452">
        <v>138.811172</v>
      </c>
      <c r="AB35" s="1452">
        <v>229.69433799999996</v>
      </c>
    </row>
    <row r="36" spans="1:28" ht="23.25" customHeight="1" x14ac:dyDescent="0.25">
      <c r="A36" s="72"/>
      <c r="B36" s="549">
        <v>32</v>
      </c>
      <c r="C36" s="550" t="s">
        <v>64</v>
      </c>
      <c r="D36" s="1606">
        <v>26.339777000000002</v>
      </c>
      <c r="E36" s="1607"/>
      <c r="F36" s="1607"/>
      <c r="G36" s="1608"/>
      <c r="H36" s="1606"/>
      <c r="I36" s="1607"/>
      <c r="J36" s="1607"/>
      <c r="K36" s="1607"/>
      <c r="L36" s="1609">
        <f t="shared" si="1"/>
        <v>26.339777000000002</v>
      </c>
      <c r="M36" s="1610">
        <f t="shared" si="2"/>
        <v>0</v>
      </c>
      <c r="N36" s="1610">
        <f t="shared" si="3"/>
        <v>0</v>
      </c>
      <c r="O36" s="1610">
        <f t="shared" si="4"/>
        <v>0</v>
      </c>
      <c r="P36" s="1611">
        <f t="shared" si="5"/>
        <v>26.339777000000002</v>
      </c>
      <c r="Q36" s="883"/>
      <c r="S36" s="1452" t="s">
        <v>62</v>
      </c>
      <c r="T36" s="1452">
        <v>2.8230390000000001</v>
      </c>
      <c r="AB36" s="1452">
        <v>2.8230390000000001</v>
      </c>
    </row>
    <row r="37" spans="1:28" ht="23.25" customHeight="1" x14ac:dyDescent="0.25">
      <c r="A37" s="72"/>
      <c r="B37" s="549">
        <v>33</v>
      </c>
      <c r="C37" s="550" t="s">
        <v>66</v>
      </c>
      <c r="D37" s="1606">
        <v>321.19622599999991</v>
      </c>
      <c r="E37" s="1607"/>
      <c r="F37" s="1607"/>
      <c r="G37" s="1608"/>
      <c r="H37" s="1606"/>
      <c r="I37" s="1607"/>
      <c r="J37" s="1607"/>
      <c r="K37" s="1607"/>
      <c r="L37" s="1609">
        <f t="shared" si="1"/>
        <v>321.19622599999991</v>
      </c>
      <c r="M37" s="1610">
        <f t="shared" si="2"/>
        <v>0</v>
      </c>
      <c r="N37" s="1610">
        <f t="shared" si="3"/>
        <v>0</v>
      </c>
      <c r="O37" s="1610">
        <f t="shared" si="4"/>
        <v>0</v>
      </c>
      <c r="P37" s="1611">
        <f t="shared" si="5"/>
        <v>321.19622599999991</v>
      </c>
      <c r="Q37" s="883"/>
      <c r="S37" s="1452" t="s">
        <v>64</v>
      </c>
      <c r="T37" s="1452">
        <v>26.339777000000002</v>
      </c>
      <c r="AB37" s="1452">
        <v>26.339777000000002</v>
      </c>
    </row>
    <row r="38" spans="1:28" ht="23.25" customHeight="1" x14ac:dyDescent="0.25">
      <c r="A38" s="72"/>
      <c r="B38" s="549">
        <v>34</v>
      </c>
      <c r="C38" s="550" t="s">
        <v>68</v>
      </c>
      <c r="D38" s="1606">
        <v>1172.6831799999998</v>
      </c>
      <c r="E38" s="1607">
        <v>0</v>
      </c>
      <c r="F38" s="1607"/>
      <c r="G38" s="1608"/>
      <c r="H38" s="1606"/>
      <c r="I38" s="1607"/>
      <c r="J38" s="1607"/>
      <c r="K38" s="1607"/>
      <c r="L38" s="1609">
        <f t="shared" si="1"/>
        <v>1172.6831799999998</v>
      </c>
      <c r="M38" s="1610">
        <f t="shared" si="2"/>
        <v>0</v>
      </c>
      <c r="N38" s="1610">
        <f t="shared" si="3"/>
        <v>0</v>
      </c>
      <c r="O38" s="1610">
        <f t="shared" si="4"/>
        <v>0</v>
      </c>
      <c r="P38" s="1611">
        <f t="shared" si="5"/>
        <v>1172.6831799999998</v>
      </c>
      <c r="Q38" s="883"/>
      <c r="S38" s="1452" t="s">
        <v>66</v>
      </c>
      <c r="T38" s="1452">
        <v>321.19622599999991</v>
      </c>
      <c r="AB38" s="1452">
        <v>321.19622599999991</v>
      </c>
    </row>
    <row r="39" spans="1:28" ht="23.25" customHeight="1" x14ac:dyDescent="0.25">
      <c r="A39" s="72"/>
      <c r="B39" s="549">
        <v>35</v>
      </c>
      <c r="C39" s="550" t="s">
        <v>70</v>
      </c>
      <c r="D39" s="1606">
        <v>119.51574300000003</v>
      </c>
      <c r="E39" s="1607"/>
      <c r="F39" s="1607"/>
      <c r="G39" s="1608"/>
      <c r="H39" s="1606"/>
      <c r="I39" s="1607"/>
      <c r="J39" s="1607"/>
      <c r="K39" s="1607"/>
      <c r="L39" s="1609">
        <f t="shared" si="1"/>
        <v>119.51574300000003</v>
      </c>
      <c r="M39" s="1610">
        <f t="shared" si="2"/>
        <v>0</v>
      </c>
      <c r="N39" s="1610">
        <f t="shared" si="3"/>
        <v>0</v>
      </c>
      <c r="O39" s="1610">
        <f t="shared" si="4"/>
        <v>0</v>
      </c>
      <c r="P39" s="1611">
        <f t="shared" si="5"/>
        <v>119.51574300000003</v>
      </c>
      <c r="Q39" s="883"/>
      <c r="S39" s="1452" t="s">
        <v>68</v>
      </c>
      <c r="T39" s="1452">
        <v>1172.6831799999998</v>
      </c>
      <c r="U39" s="1452">
        <v>0</v>
      </c>
      <c r="AB39" s="1452">
        <v>1172.6831799999998</v>
      </c>
    </row>
    <row r="40" spans="1:28" ht="23.25" customHeight="1" x14ac:dyDescent="0.25">
      <c r="A40" s="72"/>
      <c r="B40" s="549">
        <v>36</v>
      </c>
      <c r="C40" s="550" t="s">
        <v>72</v>
      </c>
      <c r="D40" s="1606">
        <v>743.58452899999997</v>
      </c>
      <c r="E40" s="1607"/>
      <c r="F40" s="1607"/>
      <c r="G40" s="1608"/>
      <c r="H40" s="1606"/>
      <c r="I40" s="1607"/>
      <c r="J40" s="1607"/>
      <c r="K40" s="1607"/>
      <c r="L40" s="1609">
        <f t="shared" si="1"/>
        <v>743.58452899999997</v>
      </c>
      <c r="M40" s="1610">
        <f t="shared" si="2"/>
        <v>0</v>
      </c>
      <c r="N40" s="1610">
        <f t="shared" si="3"/>
        <v>0</v>
      </c>
      <c r="O40" s="1610">
        <f t="shared" si="4"/>
        <v>0</v>
      </c>
      <c r="P40" s="1611">
        <f t="shared" si="5"/>
        <v>743.58452899999997</v>
      </c>
      <c r="Q40" s="883"/>
      <c r="S40" s="1452" t="s">
        <v>70</v>
      </c>
      <c r="T40" s="1452">
        <v>119.51574300000003</v>
      </c>
      <c r="AB40" s="1452">
        <v>119.51574300000003</v>
      </c>
    </row>
    <row r="41" spans="1:28" ht="23.25" customHeight="1" x14ac:dyDescent="0.25">
      <c r="A41" s="72"/>
      <c r="B41" s="549">
        <v>37</v>
      </c>
      <c r="C41" s="550" t="s">
        <v>74</v>
      </c>
      <c r="D41" s="1606">
        <v>158.31777500000001</v>
      </c>
      <c r="E41" s="1607"/>
      <c r="F41" s="1607"/>
      <c r="G41" s="1608"/>
      <c r="H41" s="1606"/>
      <c r="I41" s="1607"/>
      <c r="J41" s="1607"/>
      <c r="K41" s="1607"/>
      <c r="L41" s="1609">
        <f t="shared" si="1"/>
        <v>158.31777500000001</v>
      </c>
      <c r="M41" s="1610">
        <f t="shared" si="2"/>
        <v>0</v>
      </c>
      <c r="N41" s="1610">
        <f t="shared" si="3"/>
        <v>0</v>
      </c>
      <c r="O41" s="1610">
        <f t="shared" si="4"/>
        <v>0</v>
      </c>
      <c r="P41" s="1611">
        <f t="shared" si="5"/>
        <v>158.31777500000001</v>
      </c>
      <c r="Q41" s="883"/>
      <c r="S41" s="1452" t="s">
        <v>72</v>
      </c>
      <c r="T41" s="1452">
        <v>743.58452899999997</v>
      </c>
      <c r="AB41" s="1452">
        <v>743.58452899999997</v>
      </c>
    </row>
    <row r="42" spans="1:28" ht="23.25" customHeight="1" x14ac:dyDescent="0.25">
      <c r="A42" s="72"/>
      <c r="B42" s="549">
        <v>38</v>
      </c>
      <c r="C42" s="550" t="s">
        <v>76</v>
      </c>
      <c r="D42" s="1606">
        <v>1695.9217749999998</v>
      </c>
      <c r="E42" s="1607"/>
      <c r="F42" s="1607"/>
      <c r="G42" s="1608"/>
      <c r="H42" s="1606"/>
      <c r="I42" s="1607"/>
      <c r="J42" s="1607"/>
      <c r="K42" s="1607"/>
      <c r="L42" s="1609">
        <f t="shared" si="1"/>
        <v>1695.9217749999998</v>
      </c>
      <c r="M42" s="1610">
        <f t="shared" si="2"/>
        <v>0</v>
      </c>
      <c r="N42" s="1610">
        <f t="shared" si="3"/>
        <v>0</v>
      </c>
      <c r="O42" s="1610">
        <f t="shared" si="4"/>
        <v>0</v>
      </c>
      <c r="P42" s="1611">
        <f t="shared" si="5"/>
        <v>1695.9217749999998</v>
      </c>
      <c r="Q42" s="883"/>
      <c r="S42" s="1452" t="s">
        <v>74</v>
      </c>
      <c r="T42" s="1452">
        <v>158.31777500000001</v>
      </c>
      <c r="AB42" s="1452">
        <v>158.31777500000001</v>
      </c>
    </row>
    <row r="43" spans="1:28" ht="23.25" customHeight="1" x14ac:dyDescent="0.25">
      <c r="A43" s="72"/>
      <c r="B43" s="549">
        <v>39</v>
      </c>
      <c r="C43" s="550" t="s">
        <v>78</v>
      </c>
      <c r="D43" s="1606">
        <v>362.14281900000003</v>
      </c>
      <c r="E43" s="1607"/>
      <c r="F43" s="1607"/>
      <c r="G43" s="1608"/>
      <c r="H43" s="1606"/>
      <c r="I43" s="1607"/>
      <c r="J43" s="1607"/>
      <c r="K43" s="1607"/>
      <c r="L43" s="1609">
        <f t="shared" si="1"/>
        <v>362.14281900000003</v>
      </c>
      <c r="M43" s="1610">
        <f t="shared" si="2"/>
        <v>0</v>
      </c>
      <c r="N43" s="1610">
        <f t="shared" si="3"/>
        <v>0</v>
      </c>
      <c r="O43" s="1610">
        <f t="shared" si="4"/>
        <v>0</v>
      </c>
      <c r="P43" s="1611">
        <f t="shared" si="5"/>
        <v>362.14281900000003</v>
      </c>
      <c r="Q43" s="883"/>
      <c r="S43" s="1452" t="s">
        <v>76</v>
      </c>
      <c r="T43" s="1452">
        <v>1695.9217749999998</v>
      </c>
      <c r="AB43" s="1452">
        <v>1695.9217749999998</v>
      </c>
    </row>
    <row r="44" spans="1:28" ht="23.25" customHeight="1" x14ac:dyDescent="0.25">
      <c r="A44" s="72"/>
      <c r="B44" s="549">
        <v>40</v>
      </c>
      <c r="C44" s="550" t="s">
        <v>80</v>
      </c>
      <c r="D44" s="1606"/>
      <c r="E44" s="1607"/>
      <c r="F44" s="1607"/>
      <c r="G44" s="1608"/>
      <c r="H44" s="1606">
        <v>4.2655199999999995</v>
      </c>
      <c r="I44" s="1607"/>
      <c r="J44" s="1607"/>
      <c r="K44" s="1607"/>
      <c r="L44" s="1609">
        <f t="shared" si="1"/>
        <v>4.2655199999999995</v>
      </c>
      <c r="M44" s="1610">
        <f t="shared" si="2"/>
        <v>0</v>
      </c>
      <c r="N44" s="1610">
        <f t="shared" si="3"/>
        <v>0</v>
      </c>
      <c r="O44" s="1610">
        <f t="shared" si="4"/>
        <v>0</v>
      </c>
      <c r="P44" s="1611">
        <f t="shared" si="5"/>
        <v>4.2655199999999995</v>
      </c>
      <c r="Q44" s="883"/>
      <c r="S44" s="1452" t="s">
        <v>78</v>
      </c>
      <c r="T44" s="1452">
        <v>362.14281900000003</v>
      </c>
      <c r="AB44" s="1452">
        <v>362.14281900000003</v>
      </c>
    </row>
    <row r="45" spans="1:28" ht="23.25" customHeight="1" x14ac:dyDescent="0.25">
      <c r="A45" s="72"/>
      <c r="B45" s="549">
        <v>41</v>
      </c>
      <c r="C45" s="550" t="s">
        <v>82</v>
      </c>
      <c r="D45" s="1606">
        <v>92.756374000000008</v>
      </c>
      <c r="E45" s="1607"/>
      <c r="F45" s="1607"/>
      <c r="G45" s="1608"/>
      <c r="H45" s="1606"/>
      <c r="I45" s="1607"/>
      <c r="J45" s="1607"/>
      <c r="K45" s="1607"/>
      <c r="L45" s="1609">
        <f t="shared" si="1"/>
        <v>92.756374000000008</v>
      </c>
      <c r="M45" s="1610">
        <f t="shared" si="2"/>
        <v>0</v>
      </c>
      <c r="N45" s="1610">
        <f t="shared" si="3"/>
        <v>0</v>
      </c>
      <c r="O45" s="1610">
        <f t="shared" si="4"/>
        <v>0</v>
      </c>
      <c r="P45" s="1611">
        <f t="shared" si="5"/>
        <v>92.756374000000008</v>
      </c>
      <c r="Q45" s="883"/>
      <c r="S45" s="1452" t="s">
        <v>80</v>
      </c>
      <c r="X45" s="1452">
        <v>4.2655199999999995</v>
      </c>
      <c r="AB45" s="1452">
        <v>4.2655199999999995</v>
      </c>
    </row>
    <row r="46" spans="1:28" ht="23.25" customHeight="1" x14ac:dyDescent="0.25">
      <c r="A46" s="72"/>
      <c r="B46" s="549">
        <v>42</v>
      </c>
      <c r="C46" s="550" t="s">
        <v>84</v>
      </c>
      <c r="D46" s="1606">
        <v>98.609283999999988</v>
      </c>
      <c r="E46" s="1607">
        <v>0</v>
      </c>
      <c r="F46" s="1607"/>
      <c r="G46" s="1608"/>
      <c r="H46" s="1606"/>
      <c r="I46" s="1607"/>
      <c r="J46" s="1607"/>
      <c r="K46" s="1607"/>
      <c r="L46" s="1609">
        <f t="shared" si="1"/>
        <v>98.609283999999988</v>
      </c>
      <c r="M46" s="1610">
        <f t="shared" si="2"/>
        <v>0</v>
      </c>
      <c r="N46" s="1610">
        <f t="shared" si="3"/>
        <v>0</v>
      </c>
      <c r="O46" s="1610">
        <f t="shared" si="4"/>
        <v>0</v>
      </c>
      <c r="P46" s="1611">
        <f t="shared" si="5"/>
        <v>98.609283999999988</v>
      </c>
      <c r="Q46" s="883"/>
      <c r="S46" s="1452" t="s">
        <v>82</v>
      </c>
      <c r="T46" s="1452">
        <v>92.756374000000008</v>
      </c>
      <c r="AB46" s="1452">
        <v>92.756374000000008</v>
      </c>
    </row>
    <row r="47" spans="1:28" ht="23.25" customHeight="1" x14ac:dyDescent="0.25">
      <c r="A47" s="72"/>
      <c r="B47" s="549">
        <v>43</v>
      </c>
      <c r="C47" s="550" t="s">
        <v>86</v>
      </c>
      <c r="D47" s="1606"/>
      <c r="E47" s="1607"/>
      <c r="F47" s="1607"/>
      <c r="G47" s="1608"/>
      <c r="H47" s="1606">
        <v>6.5177940000000012</v>
      </c>
      <c r="I47" s="1607">
        <v>0.43419400000000002</v>
      </c>
      <c r="J47" s="1607"/>
      <c r="K47" s="1607"/>
      <c r="L47" s="1609">
        <f t="shared" si="1"/>
        <v>6.5177940000000012</v>
      </c>
      <c r="M47" s="1610">
        <f t="shared" si="2"/>
        <v>0.43419400000000002</v>
      </c>
      <c r="N47" s="1610">
        <f t="shared" si="3"/>
        <v>0</v>
      </c>
      <c r="O47" s="1610">
        <f t="shared" si="4"/>
        <v>0</v>
      </c>
      <c r="P47" s="1611">
        <f t="shared" si="5"/>
        <v>6.9519880000000009</v>
      </c>
      <c r="Q47" s="883"/>
      <c r="S47" s="1452" t="s">
        <v>84</v>
      </c>
      <c r="T47" s="1452">
        <v>98.609283999999988</v>
      </c>
      <c r="U47" s="1452">
        <v>0</v>
      </c>
      <c r="AB47" s="1452">
        <v>98.609283999999988</v>
      </c>
    </row>
    <row r="48" spans="1:28" ht="23.25" customHeight="1" x14ac:dyDescent="0.25">
      <c r="A48" s="72"/>
      <c r="B48" s="549">
        <v>44</v>
      </c>
      <c r="C48" s="550" t="s">
        <v>88</v>
      </c>
      <c r="D48" s="1606">
        <v>3274.0546569999992</v>
      </c>
      <c r="E48" s="1607">
        <v>3819.710552</v>
      </c>
      <c r="F48" s="1607"/>
      <c r="G48" s="1608"/>
      <c r="H48" s="1606"/>
      <c r="I48" s="1607"/>
      <c r="J48" s="1607"/>
      <c r="K48" s="1607"/>
      <c r="L48" s="1609">
        <f t="shared" si="1"/>
        <v>3274.0546569999992</v>
      </c>
      <c r="M48" s="1610">
        <f t="shared" si="2"/>
        <v>3819.710552</v>
      </c>
      <c r="N48" s="1610">
        <f t="shared" si="3"/>
        <v>0</v>
      </c>
      <c r="O48" s="1610">
        <f t="shared" si="4"/>
        <v>0</v>
      </c>
      <c r="P48" s="1611">
        <f t="shared" si="5"/>
        <v>7093.7652089999992</v>
      </c>
      <c r="Q48" s="883"/>
      <c r="S48" s="1452" t="s">
        <v>86</v>
      </c>
      <c r="X48" s="1452">
        <v>6.5177940000000012</v>
      </c>
      <c r="Y48" s="1452">
        <v>0.43419400000000002</v>
      </c>
      <c r="AB48" s="1452">
        <v>6.9519880000000009</v>
      </c>
    </row>
    <row r="49" spans="1:28" ht="23.25" customHeight="1" x14ac:dyDescent="0.25">
      <c r="A49" s="72"/>
      <c r="B49" s="549">
        <v>45</v>
      </c>
      <c r="C49" s="550" t="s">
        <v>90</v>
      </c>
      <c r="D49" s="1606"/>
      <c r="E49" s="1607">
        <v>683.84089699999981</v>
      </c>
      <c r="F49" s="1607"/>
      <c r="G49" s="1608"/>
      <c r="H49" s="1606"/>
      <c r="I49" s="1607"/>
      <c r="J49" s="1607"/>
      <c r="K49" s="1607"/>
      <c r="L49" s="1609">
        <f t="shared" si="1"/>
        <v>0</v>
      </c>
      <c r="M49" s="1610">
        <f t="shared" si="2"/>
        <v>683.84089699999981</v>
      </c>
      <c r="N49" s="1610">
        <f t="shared" si="3"/>
        <v>0</v>
      </c>
      <c r="O49" s="1610">
        <f t="shared" si="4"/>
        <v>0</v>
      </c>
      <c r="P49" s="1611">
        <f t="shared" si="5"/>
        <v>683.84089699999981</v>
      </c>
      <c r="Q49" s="883"/>
      <c r="S49" s="1452" t="s">
        <v>88</v>
      </c>
      <c r="T49" s="1452">
        <v>3274.0546569999992</v>
      </c>
      <c r="U49" s="1452">
        <v>3819.710552</v>
      </c>
      <c r="AB49" s="1452">
        <v>7093.7652089999992</v>
      </c>
    </row>
    <row r="50" spans="1:28" ht="23.25" customHeight="1" x14ac:dyDescent="0.25">
      <c r="A50" s="72"/>
      <c r="B50" s="549">
        <v>46</v>
      </c>
      <c r="C50" s="550" t="s">
        <v>92</v>
      </c>
      <c r="D50" s="1606"/>
      <c r="E50" s="1607"/>
      <c r="F50" s="1607">
        <v>452.83737199999979</v>
      </c>
      <c r="G50" s="1608">
        <v>620.54249899999991</v>
      </c>
      <c r="H50" s="1606"/>
      <c r="I50" s="1607"/>
      <c r="J50" s="1607"/>
      <c r="K50" s="1607"/>
      <c r="L50" s="1609">
        <f t="shared" si="1"/>
        <v>0</v>
      </c>
      <c r="M50" s="1610">
        <f t="shared" si="2"/>
        <v>0</v>
      </c>
      <c r="N50" s="1610">
        <f t="shared" si="3"/>
        <v>452.83737199999979</v>
      </c>
      <c r="O50" s="1610">
        <f t="shared" si="4"/>
        <v>620.54249899999991</v>
      </c>
      <c r="P50" s="1611">
        <f t="shared" si="5"/>
        <v>1073.3798709999996</v>
      </c>
      <c r="Q50" s="883"/>
      <c r="S50" s="1452" t="s">
        <v>90</v>
      </c>
      <c r="U50" s="1452">
        <v>683.84089699999981</v>
      </c>
      <c r="AB50" s="1452">
        <v>683.84089699999981</v>
      </c>
    </row>
    <row r="51" spans="1:28" ht="23.25" customHeight="1" x14ac:dyDescent="0.25">
      <c r="A51" s="72"/>
      <c r="B51" s="549">
        <v>47</v>
      </c>
      <c r="C51" s="550" t="s">
        <v>94</v>
      </c>
      <c r="D51" s="1606"/>
      <c r="E51" s="1607"/>
      <c r="F51" s="1607"/>
      <c r="G51" s="1608">
        <v>480.55939000000001</v>
      </c>
      <c r="H51" s="1606"/>
      <c r="I51" s="1607"/>
      <c r="J51" s="1607"/>
      <c r="K51" s="1607"/>
      <c r="L51" s="1609">
        <f t="shared" si="1"/>
        <v>0</v>
      </c>
      <c r="M51" s="1610">
        <f t="shared" si="2"/>
        <v>0</v>
      </c>
      <c r="N51" s="1610">
        <f t="shared" si="3"/>
        <v>0</v>
      </c>
      <c r="O51" s="1610">
        <f t="shared" si="4"/>
        <v>480.55939000000001</v>
      </c>
      <c r="P51" s="1611">
        <f t="shared" si="5"/>
        <v>480.55939000000001</v>
      </c>
      <c r="Q51" s="883"/>
      <c r="S51" s="1452" t="s">
        <v>92</v>
      </c>
      <c r="V51" s="1452">
        <v>452.83737199999979</v>
      </c>
      <c r="W51" s="1452">
        <v>620.54249899999991</v>
      </c>
      <c r="AB51" s="1452">
        <v>1073.3798709999996</v>
      </c>
    </row>
    <row r="52" spans="1:28" ht="23.25" customHeight="1" x14ac:dyDescent="0.25">
      <c r="A52" s="72"/>
      <c r="B52" s="549">
        <v>48</v>
      </c>
      <c r="C52" s="550" t="s">
        <v>96</v>
      </c>
      <c r="D52" s="1606">
        <v>1237.6795619999998</v>
      </c>
      <c r="E52" s="1607">
        <v>5753.1175299999986</v>
      </c>
      <c r="F52" s="1607">
        <v>112.083145</v>
      </c>
      <c r="G52" s="1608">
        <v>0.11281000000000001</v>
      </c>
      <c r="H52" s="1606"/>
      <c r="I52" s="1607"/>
      <c r="J52" s="1607"/>
      <c r="K52" s="1607"/>
      <c r="L52" s="1609">
        <f t="shared" si="1"/>
        <v>1237.6795619999998</v>
      </c>
      <c r="M52" s="1610">
        <f t="shared" si="2"/>
        <v>5753.1175299999986</v>
      </c>
      <c r="N52" s="1610">
        <f t="shared" si="3"/>
        <v>112.083145</v>
      </c>
      <c r="O52" s="1610">
        <f t="shared" si="4"/>
        <v>0.11281000000000001</v>
      </c>
      <c r="P52" s="1611">
        <f t="shared" si="5"/>
        <v>7102.9930469999981</v>
      </c>
      <c r="Q52" s="883"/>
      <c r="S52" s="1452" t="s">
        <v>94</v>
      </c>
      <c r="W52" s="1452">
        <v>480.55939000000001</v>
      </c>
      <c r="AB52" s="1452">
        <v>480.55939000000001</v>
      </c>
    </row>
    <row r="53" spans="1:28" ht="23.25" customHeight="1" x14ac:dyDescent="0.25">
      <c r="A53" s="72"/>
      <c r="B53" s="549">
        <v>49</v>
      </c>
      <c r="C53" s="550" t="s">
        <v>98</v>
      </c>
      <c r="D53" s="1606"/>
      <c r="E53" s="1607">
        <v>4321.2774639999998</v>
      </c>
      <c r="F53" s="1607"/>
      <c r="G53" s="1608"/>
      <c r="H53" s="1606"/>
      <c r="I53" s="1607"/>
      <c r="J53" s="1607"/>
      <c r="K53" s="1607"/>
      <c r="L53" s="1609">
        <f t="shared" si="1"/>
        <v>0</v>
      </c>
      <c r="M53" s="1610">
        <f t="shared" si="2"/>
        <v>4321.2774639999998</v>
      </c>
      <c r="N53" s="1610">
        <f t="shared" si="3"/>
        <v>0</v>
      </c>
      <c r="O53" s="1610">
        <f t="shared" si="4"/>
        <v>0</v>
      </c>
      <c r="P53" s="1611">
        <f t="shared" si="5"/>
        <v>4321.2774639999998</v>
      </c>
      <c r="Q53" s="883"/>
      <c r="S53" s="1452" t="s">
        <v>96</v>
      </c>
      <c r="T53" s="1452">
        <v>1237.6795619999998</v>
      </c>
      <c r="U53" s="1452">
        <v>5753.1175299999986</v>
      </c>
      <c r="V53" s="1452">
        <v>112.083145</v>
      </c>
      <c r="W53" s="1452">
        <v>0.11281000000000001</v>
      </c>
      <c r="AB53" s="1452">
        <v>7102.9930469999981</v>
      </c>
    </row>
    <row r="54" spans="1:28" ht="23.25" customHeight="1" x14ac:dyDescent="0.25">
      <c r="A54" s="72"/>
      <c r="B54" s="549">
        <v>50</v>
      </c>
      <c r="C54" s="550" t="s">
        <v>100</v>
      </c>
      <c r="D54" s="1606">
        <v>147.53118099999998</v>
      </c>
      <c r="E54" s="1607"/>
      <c r="F54" s="1607"/>
      <c r="G54" s="1608"/>
      <c r="H54" s="1606"/>
      <c r="I54" s="1607"/>
      <c r="J54" s="1607"/>
      <c r="K54" s="1607"/>
      <c r="L54" s="1609">
        <f t="shared" si="1"/>
        <v>147.53118099999998</v>
      </c>
      <c r="M54" s="1610">
        <f t="shared" si="2"/>
        <v>0</v>
      </c>
      <c r="N54" s="1610">
        <f t="shared" si="3"/>
        <v>0</v>
      </c>
      <c r="O54" s="1610">
        <f t="shared" si="4"/>
        <v>0</v>
      </c>
      <c r="P54" s="1611">
        <f t="shared" si="5"/>
        <v>147.53118099999998</v>
      </c>
      <c r="Q54" s="883"/>
      <c r="S54" s="1452" t="s">
        <v>98</v>
      </c>
      <c r="U54" s="1452">
        <v>4321.2774639999998</v>
      </c>
      <c r="AB54" s="1452">
        <v>4321.2774639999998</v>
      </c>
    </row>
    <row r="55" spans="1:28" ht="23.25" customHeight="1" x14ac:dyDescent="0.25">
      <c r="A55" s="72"/>
      <c r="B55" s="549">
        <v>51</v>
      </c>
      <c r="C55" s="550" t="s">
        <v>102</v>
      </c>
      <c r="D55" s="1606">
        <v>340.08045894000026</v>
      </c>
      <c r="E55" s="1607"/>
      <c r="F55" s="1607"/>
      <c r="G55" s="1608"/>
      <c r="H55" s="1606"/>
      <c r="I55" s="1607"/>
      <c r="J55" s="1607"/>
      <c r="K55" s="1607"/>
      <c r="L55" s="1609">
        <f t="shared" si="1"/>
        <v>340.08045894000026</v>
      </c>
      <c r="M55" s="1610">
        <f t="shared" si="2"/>
        <v>0</v>
      </c>
      <c r="N55" s="1610">
        <f t="shared" si="3"/>
        <v>0</v>
      </c>
      <c r="O55" s="1610">
        <f t="shared" si="4"/>
        <v>0</v>
      </c>
      <c r="P55" s="1611">
        <f t="shared" si="5"/>
        <v>340.08045894000026</v>
      </c>
      <c r="Q55" s="883"/>
      <c r="S55" s="1452" t="s">
        <v>100</v>
      </c>
      <c r="T55" s="1452">
        <v>147.53118099999998</v>
      </c>
      <c r="AB55" s="1452">
        <v>147.53118099999998</v>
      </c>
    </row>
    <row r="56" spans="1:28" ht="23.25" customHeight="1" x14ac:dyDescent="0.25">
      <c r="A56" s="72"/>
      <c r="B56" s="549">
        <v>52</v>
      </c>
      <c r="C56" s="550" t="s">
        <v>104</v>
      </c>
      <c r="D56" s="1606"/>
      <c r="E56" s="1607"/>
      <c r="F56" s="1607"/>
      <c r="G56" s="1608"/>
      <c r="H56" s="1606"/>
      <c r="I56" s="1607">
        <v>362.05057900000008</v>
      </c>
      <c r="J56" s="1607"/>
      <c r="K56" s="1607"/>
      <c r="L56" s="1609">
        <f t="shared" si="1"/>
        <v>0</v>
      </c>
      <c r="M56" s="1610">
        <f t="shared" si="2"/>
        <v>362.05057900000008</v>
      </c>
      <c r="N56" s="1610">
        <f t="shared" si="3"/>
        <v>0</v>
      </c>
      <c r="O56" s="1610">
        <f t="shared" si="4"/>
        <v>0</v>
      </c>
      <c r="P56" s="1611">
        <f t="shared" si="5"/>
        <v>362.05057900000008</v>
      </c>
      <c r="Q56" s="883"/>
      <c r="S56" s="1452" t="s">
        <v>102</v>
      </c>
      <c r="T56" s="1452">
        <v>340.08045894000026</v>
      </c>
      <c r="AB56" s="1452">
        <v>340.08045894000026</v>
      </c>
    </row>
    <row r="57" spans="1:28" ht="23.25" customHeight="1" x14ac:dyDescent="0.25">
      <c r="A57" s="72"/>
      <c r="B57" s="549">
        <v>53</v>
      </c>
      <c r="C57" s="550" t="s">
        <v>1942</v>
      </c>
      <c r="D57" s="1606"/>
      <c r="E57" s="1607"/>
      <c r="F57" s="1607"/>
      <c r="G57" s="1608">
        <v>51.260620000000003</v>
      </c>
      <c r="H57" s="1606"/>
      <c r="I57" s="1607"/>
      <c r="J57" s="1607"/>
      <c r="K57" s="1607"/>
      <c r="L57" s="1609">
        <f t="shared" si="1"/>
        <v>0</v>
      </c>
      <c r="M57" s="1610">
        <f t="shared" si="2"/>
        <v>0</v>
      </c>
      <c r="N57" s="1610">
        <f t="shared" si="3"/>
        <v>0</v>
      </c>
      <c r="O57" s="1610">
        <f t="shared" si="4"/>
        <v>51.260620000000003</v>
      </c>
      <c r="P57" s="1611">
        <f t="shared" si="5"/>
        <v>51.260620000000003</v>
      </c>
      <c r="Q57" s="883"/>
      <c r="S57" s="1452" t="s">
        <v>104</v>
      </c>
      <c r="Y57" s="1452">
        <v>362.05057900000008</v>
      </c>
      <c r="AB57" s="1452">
        <v>362.05057900000008</v>
      </c>
    </row>
    <row r="58" spans="1:28" ht="23.25" customHeight="1" x14ac:dyDescent="0.25">
      <c r="A58" s="72"/>
      <c r="B58" s="549">
        <v>54</v>
      </c>
      <c r="C58" s="550" t="s">
        <v>1945</v>
      </c>
      <c r="D58" s="1606"/>
      <c r="E58" s="1607"/>
      <c r="F58" s="1607"/>
      <c r="G58" s="1608">
        <v>65.732051999999996</v>
      </c>
      <c r="H58" s="1606"/>
      <c r="I58" s="1607"/>
      <c r="J58" s="1607"/>
      <c r="K58" s="1607"/>
      <c r="L58" s="1609">
        <f t="shared" si="1"/>
        <v>0</v>
      </c>
      <c r="M58" s="1610">
        <f t="shared" si="2"/>
        <v>0</v>
      </c>
      <c r="N58" s="1610">
        <f t="shared" si="3"/>
        <v>0</v>
      </c>
      <c r="O58" s="1610">
        <f t="shared" si="4"/>
        <v>65.732051999999996</v>
      </c>
      <c r="P58" s="1611">
        <f t="shared" si="5"/>
        <v>65.732051999999996</v>
      </c>
      <c r="Q58" s="883"/>
      <c r="S58" s="1452" t="s">
        <v>1942</v>
      </c>
      <c r="W58" s="1452">
        <v>51.260620000000003</v>
      </c>
      <c r="AB58" s="1452">
        <v>51.260620000000003</v>
      </c>
    </row>
    <row r="59" spans="1:28" ht="23.25" customHeight="1" x14ac:dyDescent="0.25">
      <c r="A59" s="72"/>
      <c r="B59" s="549">
        <v>55</v>
      </c>
      <c r="C59" s="550" t="s">
        <v>106</v>
      </c>
      <c r="D59" s="1606">
        <v>46.036677000000012</v>
      </c>
      <c r="E59" s="1607"/>
      <c r="F59" s="1607"/>
      <c r="G59" s="1608"/>
      <c r="H59" s="1606">
        <v>2.5300500000000006</v>
      </c>
      <c r="I59" s="1607">
        <v>9.4400000000000007E-4</v>
      </c>
      <c r="J59" s="1607"/>
      <c r="K59" s="1607"/>
      <c r="L59" s="1609">
        <f t="shared" si="1"/>
        <v>48.566727000000014</v>
      </c>
      <c r="M59" s="1610">
        <f t="shared" si="2"/>
        <v>9.4400000000000007E-4</v>
      </c>
      <c r="N59" s="1610">
        <f t="shared" si="3"/>
        <v>0</v>
      </c>
      <c r="O59" s="1610">
        <f t="shared" si="4"/>
        <v>0</v>
      </c>
      <c r="P59" s="1611">
        <f t="shared" si="5"/>
        <v>48.567671000000011</v>
      </c>
      <c r="Q59" s="883"/>
      <c r="S59" s="1452" t="s">
        <v>1945</v>
      </c>
      <c r="W59" s="1452">
        <v>65.732051999999996</v>
      </c>
      <c r="AB59" s="1452">
        <v>65.732051999999996</v>
      </c>
    </row>
    <row r="60" spans="1:28" ht="23.25" customHeight="1" x14ac:dyDescent="0.25">
      <c r="A60" s="72"/>
      <c r="B60" s="549">
        <v>56</v>
      </c>
      <c r="C60" s="550" t="s">
        <v>109</v>
      </c>
      <c r="D60" s="1606">
        <v>26.818400000000004</v>
      </c>
      <c r="E60" s="1607"/>
      <c r="F60" s="1607"/>
      <c r="G60" s="1608"/>
      <c r="H60" s="1606"/>
      <c r="I60" s="1607"/>
      <c r="J60" s="1607"/>
      <c r="K60" s="1607"/>
      <c r="L60" s="1609">
        <f t="shared" si="1"/>
        <v>26.818400000000004</v>
      </c>
      <c r="M60" s="1610">
        <f t="shared" si="2"/>
        <v>0</v>
      </c>
      <c r="N60" s="1610">
        <f t="shared" si="3"/>
        <v>0</v>
      </c>
      <c r="O60" s="1610">
        <f t="shared" si="4"/>
        <v>0</v>
      </c>
      <c r="P60" s="1611">
        <f t="shared" si="5"/>
        <v>26.818400000000004</v>
      </c>
      <c r="Q60" s="883"/>
      <c r="S60" s="1452" t="s">
        <v>106</v>
      </c>
      <c r="T60" s="1452">
        <v>46.036677000000012</v>
      </c>
      <c r="X60" s="1452">
        <v>2.5300500000000006</v>
      </c>
      <c r="Y60" s="1452">
        <v>9.4400000000000007E-4</v>
      </c>
      <c r="AB60" s="1452">
        <v>48.567671000000011</v>
      </c>
    </row>
    <row r="61" spans="1:28" ht="23.25" customHeight="1" x14ac:dyDescent="0.25">
      <c r="A61" s="72"/>
      <c r="B61" s="549">
        <v>57</v>
      </c>
      <c r="C61" s="550" t="s">
        <v>111</v>
      </c>
      <c r="D61" s="1606">
        <v>149.34190899999999</v>
      </c>
      <c r="E61" s="1607"/>
      <c r="F61" s="1607"/>
      <c r="G61" s="1608"/>
      <c r="H61" s="1606"/>
      <c r="I61" s="1607"/>
      <c r="J61" s="1607"/>
      <c r="K61" s="1607"/>
      <c r="L61" s="1609">
        <f t="shared" si="1"/>
        <v>149.34190899999999</v>
      </c>
      <c r="M61" s="1610">
        <f t="shared" si="2"/>
        <v>0</v>
      </c>
      <c r="N61" s="1610">
        <f t="shared" si="3"/>
        <v>0</v>
      </c>
      <c r="O61" s="1610">
        <f t="shared" si="4"/>
        <v>0</v>
      </c>
      <c r="P61" s="1611">
        <f t="shared" si="5"/>
        <v>149.34190899999999</v>
      </c>
      <c r="Q61" s="883"/>
      <c r="S61" s="1452" t="s">
        <v>109</v>
      </c>
      <c r="T61" s="1452">
        <v>26.818400000000004</v>
      </c>
      <c r="AB61" s="1452">
        <v>26.818400000000004</v>
      </c>
    </row>
    <row r="62" spans="1:28" ht="23.25" customHeight="1" x14ac:dyDescent="0.25">
      <c r="A62" s="72"/>
      <c r="B62" s="549">
        <v>58</v>
      </c>
      <c r="C62" s="550" t="s">
        <v>113</v>
      </c>
      <c r="D62" s="1606">
        <v>130.62121799999997</v>
      </c>
      <c r="E62" s="1607"/>
      <c r="F62" s="1607"/>
      <c r="G62" s="1608"/>
      <c r="H62" s="1606"/>
      <c r="I62" s="1607"/>
      <c r="J62" s="1607"/>
      <c r="K62" s="1607"/>
      <c r="L62" s="1609">
        <f t="shared" si="1"/>
        <v>130.62121799999997</v>
      </c>
      <c r="M62" s="1610">
        <f t="shared" si="2"/>
        <v>0</v>
      </c>
      <c r="N62" s="1610">
        <f t="shared" si="3"/>
        <v>0</v>
      </c>
      <c r="O62" s="1610">
        <f t="shared" si="4"/>
        <v>0</v>
      </c>
      <c r="P62" s="1611">
        <f t="shared" si="5"/>
        <v>130.62121799999997</v>
      </c>
      <c r="Q62" s="883"/>
      <c r="S62" s="1452" t="s">
        <v>111</v>
      </c>
      <c r="T62" s="1452">
        <v>149.34190899999999</v>
      </c>
      <c r="AB62" s="1452">
        <v>149.34190899999999</v>
      </c>
    </row>
    <row r="63" spans="1:28" ht="23.25" customHeight="1" x14ac:dyDescent="0.25">
      <c r="A63" s="72"/>
      <c r="B63" s="549">
        <v>59</v>
      </c>
      <c r="C63" s="550" t="s">
        <v>2083</v>
      </c>
      <c r="D63" s="1606">
        <v>2.1444999999999999</v>
      </c>
      <c r="E63" s="1607"/>
      <c r="F63" s="1607"/>
      <c r="G63" s="1608"/>
      <c r="H63" s="1606"/>
      <c r="I63" s="1607"/>
      <c r="J63" s="1607"/>
      <c r="K63" s="1607"/>
      <c r="L63" s="1609">
        <f t="shared" si="1"/>
        <v>2.1444999999999999</v>
      </c>
      <c r="M63" s="1610">
        <f t="shared" si="2"/>
        <v>0</v>
      </c>
      <c r="N63" s="1610">
        <f t="shared" si="3"/>
        <v>0</v>
      </c>
      <c r="O63" s="1610">
        <f t="shared" si="4"/>
        <v>0</v>
      </c>
      <c r="P63" s="1611">
        <f t="shared" si="5"/>
        <v>2.1444999999999999</v>
      </c>
      <c r="Q63" s="883"/>
      <c r="S63" s="1452" t="s">
        <v>113</v>
      </c>
      <c r="T63" s="1452">
        <v>130.62121799999997</v>
      </c>
      <c r="AB63" s="1452">
        <v>130.62121799999997</v>
      </c>
    </row>
    <row r="64" spans="1:28" ht="23.25" customHeight="1" x14ac:dyDescent="0.25">
      <c r="A64" s="72"/>
      <c r="B64" s="549">
        <v>60</v>
      </c>
      <c r="C64" s="550" t="s">
        <v>115</v>
      </c>
      <c r="D64" s="1606"/>
      <c r="E64" s="1607">
        <v>3.1416500000000003</v>
      </c>
      <c r="F64" s="1607"/>
      <c r="G64" s="1608"/>
      <c r="H64" s="1606"/>
      <c r="I64" s="1607"/>
      <c r="J64" s="1607"/>
      <c r="K64" s="1607"/>
      <c r="L64" s="1609">
        <f t="shared" si="1"/>
        <v>0</v>
      </c>
      <c r="M64" s="1610">
        <f t="shared" si="2"/>
        <v>3.1416500000000003</v>
      </c>
      <c r="N64" s="1610">
        <f t="shared" si="3"/>
        <v>0</v>
      </c>
      <c r="O64" s="1610">
        <f t="shared" si="4"/>
        <v>0</v>
      </c>
      <c r="P64" s="1611">
        <f t="shared" si="5"/>
        <v>3.1416500000000003</v>
      </c>
      <c r="Q64" s="883"/>
      <c r="S64" s="1452" t="s">
        <v>2083</v>
      </c>
      <c r="T64" s="1452">
        <v>2.1444999999999999</v>
      </c>
      <c r="AB64" s="1452">
        <v>2.1444999999999999</v>
      </c>
    </row>
    <row r="65" spans="1:28" ht="23.25" customHeight="1" x14ac:dyDescent="0.25">
      <c r="A65" s="72"/>
      <c r="B65" s="549">
        <v>61</v>
      </c>
      <c r="C65" s="550" t="s">
        <v>117</v>
      </c>
      <c r="D65" s="1606">
        <v>638.44922099999997</v>
      </c>
      <c r="E65" s="1607"/>
      <c r="F65" s="1607"/>
      <c r="G65" s="1608"/>
      <c r="H65" s="1606"/>
      <c r="I65" s="1607"/>
      <c r="J65" s="1607"/>
      <c r="K65" s="1607"/>
      <c r="L65" s="1609">
        <f t="shared" si="1"/>
        <v>638.44922099999997</v>
      </c>
      <c r="M65" s="1610">
        <f t="shared" si="2"/>
        <v>0</v>
      </c>
      <c r="N65" s="1610">
        <f t="shared" si="3"/>
        <v>0</v>
      </c>
      <c r="O65" s="1610">
        <f t="shared" si="4"/>
        <v>0</v>
      </c>
      <c r="P65" s="1611">
        <f t="shared" si="5"/>
        <v>638.44922099999997</v>
      </c>
      <c r="Q65" s="883"/>
      <c r="S65" s="1452" t="s">
        <v>115</v>
      </c>
      <c r="U65" s="1452">
        <v>3.1416500000000003</v>
      </c>
      <c r="AB65" s="1452">
        <v>3.1416500000000003</v>
      </c>
    </row>
    <row r="66" spans="1:28" ht="23.25" customHeight="1" x14ac:dyDescent="0.25">
      <c r="A66" s="72"/>
      <c r="B66" s="549">
        <v>62</v>
      </c>
      <c r="C66" s="550" t="s">
        <v>119</v>
      </c>
      <c r="D66" s="1606">
        <v>2805.4559759999997</v>
      </c>
      <c r="E66" s="1607">
        <v>7499.4199249999992</v>
      </c>
      <c r="F66" s="1607"/>
      <c r="G66" s="1608"/>
      <c r="H66" s="1606"/>
      <c r="I66" s="1607"/>
      <c r="J66" s="1607"/>
      <c r="K66" s="1607"/>
      <c r="L66" s="1609">
        <f t="shared" si="1"/>
        <v>2805.4559759999997</v>
      </c>
      <c r="M66" s="1610">
        <f t="shared" si="2"/>
        <v>7499.4199249999992</v>
      </c>
      <c r="N66" s="1610">
        <f t="shared" si="3"/>
        <v>0</v>
      </c>
      <c r="O66" s="1610">
        <f t="shared" si="4"/>
        <v>0</v>
      </c>
      <c r="P66" s="1611">
        <f t="shared" si="5"/>
        <v>10304.875900999999</v>
      </c>
      <c r="Q66" s="883"/>
      <c r="S66" s="1452" t="s">
        <v>117</v>
      </c>
      <c r="T66" s="1452">
        <v>638.44922099999997</v>
      </c>
      <c r="AB66" s="1452">
        <v>638.44922099999997</v>
      </c>
    </row>
    <row r="67" spans="1:28" ht="23.25" customHeight="1" x14ac:dyDescent="0.25">
      <c r="A67" s="72"/>
      <c r="B67" s="549">
        <v>63</v>
      </c>
      <c r="C67" s="550" t="s">
        <v>1981</v>
      </c>
      <c r="D67" s="1606">
        <v>348.04932600000006</v>
      </c>
      <c r="E67" s="1607"/>
      <c r="F67" s="1607"/>
      <c r="G67" s="1608"/>
      <c r="H67" s="1606"/>
      <c r="I67" s="1607"/>
      <c r="J67" s="1607"/>
      <c r="K67" s="1607"/>
      <c r="L67" s="1609">
        <f t="shared" si="1"/>
        <v>348.04932600000006</v>
      </c>
      <c r="M67" s="1610">
        <f t="shared" si="2"/>
        <v>0</v>
      </c>
      <c r="N67" s="1610">
        <f t="shared" si="3"/>
        <v>0</v>
      </c>
      <c r="O67" s="1610">
        <f t="shared" si="4"/>
        <v>0</v>
      </c>
      <c r="P67" s="1611">
        <f t="shared" si="5"/>
        <v>348.04932600000006</v>
      </c>
      <c r="Q67" s="883"/>
      <c r="S67" s="1452" t="s">
        <v>119</v>
      </c>
      <c r="T67" s="1452">
        <v>2805.4559759999997</v>
      </c>
      <c r="U67" s="1452">
        <v>7499.4199249999992</v>
      </c>
      <c r="AB67" s="1452">
        <v>10304.875900999999</v>
      </c>
    </row>
    <row r="68" spans="1:28" ht="23.25" customHeight="1" x14ac:dyDescent="0.25">
      <c r="A68" s="72"/>
      <c r="B68" s="549">
        <v>64</v>
      </c>
      <c r="C68" s="550" t="s">
        <v>121</v>
      </c>
      <c r="D68" s="1606">
        <v>15.782306999999996</v>
      </c>
      <c r="E68" s="1607"/>
      <c r="F68" s="1607"/>
      <c r="G68" s="1608"/>
      <c r="H68" s="1606"/>
      <c r="I68" s="1607"/>
      <c r="J68" s="1607"/>
      <c r="K68" s="1607"/>
      <c r="L68" s="1609">
        <f t="shared" si="1"/>
        <v>15.782306999999996</v>
      </c>
      <c r="M68" s="1610">
        <f t="shared" si="2"/>
        <v>0</v>
      </c>
      <c r="N68" s="1610">
        <f t="shared" si="3"/>
        <v>0</v>
      </c>
      <c r="O68" s="1610">
        <f t="shared" si="4"/>
        <v>0</v>
      </c>
      <c r="P68" s="1611">
        <f t="shared" si="5"/>
        <v>15.782306999999996</v>
      </c>
      <c r="Q68" s="883"/>
      <c r="S68" s="1452" t="s">
        <v>1981</v>
      </c>
      <c r="T68" s="1452">
        <v>348.04932600000006</v>
      </c>
      <c r="AB68" s="1452">
        <v>348.04932600000006</v>
      </c>
    </row>
    <row r="69" spans="1:28" ht="23.25" customHeight="1" x14ac:dyDescent="0.25">
      <c r="A69" s="72"/>
      <c r="B69" s="549">
        <v>65</v>
      </c>
      <c r="C69" s="550" t="s">
        <v>1930</v>
      </c>
      <c r="D69" s="1606"/>
      <c r="E69" s="1607"/>
      <c r="F69" s="1607">
        <v>45.818671999999992</v>
      </c>
      <c r="G69" s="1608"/>
      <c r="H69" s="1606"/>
      <c r="I69" s="1607"/>
      <c r="J69" s="1607"/>
      <c r="K69" s="1607"/>
      <c r="L69" s="1609">
        <f t="shared" si="1"/>
        <v>0</v>
      </c>
      <c r="M69" s="1610">
        <f t="shared" si="2"/>
        <v>0</v>
      </c>
      <c r="N69" s="1610">
        <f t="shared" si="3"/>
        <v>45.818671999999992</v>
      </c>
      <c r="O69" s="1610">
        <f t="shared" si="4"/>
        <v>0</v>
      </c>
      <c r="P69" s="1611">
        <f t="shared" si="5"/>
        <v>45.818671999999992</v>
      </c>
      <c r="Q69" s="883"/>
      <c r="S69" s="1452" t="s">
        <v>121</v>
      </c>
      <c r="T69" s="1452">
        <v>15.782306999999996</v>
      </c>
      <c r="AB69" s="1452">
        <v>15.782306999999996</v>
      </c>
    </row>
    <row r="70" spans="1:28" ht="23.25" customHeight="1" x14ac:dyDescent="0.25">
      <c r="A70" s="72"/>
      <c r="B70" s="549">
        <v>66</v>
      </c>
      <c r="C70" s="550" t="s">
        <v>123</v>
      </c>
      <c r="D70" s="1606"/>
      <c r="E70" s="1607"/>
      <c r="F70" s="1607">
        <v>48.784205</v>
      </c>
      <c r="G70" s="1608"/>
      <c r="H70" s="1606"/>
      <c r="I70" s="1607"/>
      <c r="J70" s="1607"/>
      <c r="K70" s="1607"/>
      <c r="L70" s="1609">
        <f t="shared" si="1"/>
        <v>0</v>
      </c>
      <c r="M70" s="1610">
        <f t="shared" si="2"/>
        <v>0</v>
      </c>
      <c r="N70" s="1610">
        <f t="shared" si="3"/>
        <v>48.784205</v>
      </c>
      <c r="O70" s="1610">
        <f t="shared" si="4"/>
        <v>0</v>
      </c>
      <c r="P70" s="1611">
        <f t="shared" si="5"/>
        <v>48.784205</v>
      </c>
      <c r="Q70" s="883"/>
      <c r="S70" s="1452" t="s">
        <v>1930</v>
      </c>
      <c r="V70" s="1452">
        <v>45.818671999999992</v>
      </c>
      <c r="AB70" s="1452">
        <v>45.818671999999992</v>
      </c>
    </row>
    <row r="71" spans="1:28" ht="23.25" customHeight="1" x14ac:dyDescent="0.25">
      <c r="A71" s="72"/>
      <c r="B71" s="549">
        <v>67</v>
      </c>
      <c r="C71" s="550" t="s">
        <v>125</v>
      </c>
      <c r="D71" s="1606">
        <v>2021.1685680000003</v>
      </c>
      <c r="E71" s="1607"/>
      <c r="F71" s="1607"/>
      <c r="G71" s="1608"/>
      <c r="H71" s="1606"/>
      <c r="I71" s="1607"/>
      <c r="J71" s="1607"/>
      <c r="K71" s="1607"/>
      <c r="L71" s="1609">
        <f t="shared" ref="L71:L88" si="6">+D71+H71</f>
        <v>2021.1685680000003</v>
      </c>
      <c r="M71" s="1610">
        <f t="shared" ref="M71:M88" si="7">+E71+I71</f>
        <v>0</v>
      </c>
      <c r="N71" s="1610">
        <f t="shared" ref="N71:N88" si="8">+F71+J71</f>
        <v>0</v>
      </c>
      <c r="O71" s="1610">
        <f t="shared" ref="O71:O88" si="9">+G71+K71</f>
        <v>0</v>
      </c>
      <c r="P71" s="1611">
        <f t="shared" ref="P71:P89" si="10">SUM(L71:O71)</f>
        <v>2021.1685680000003</v>
      </c>
      <c r="Q71" s="883"/>
      <c r="S71" s="1452" t="s">
        <v>123</v>
      </c>
      <c r="V71" s="1452">
        <v>48.784205</v>
      </c>
      <c r="AB71" s="1452">
        <v>48.784205</v>
      </c>
    </row>
    <row r="72" spans="1:28" ht="23.25" customHeight="1" x14ac:dyDescent="0.25">
      <c r="A72" s="72"/>
      <c r="B72" s="549">
        <v>68</v>
      </c>
      <c r="C72" s="550" t="s">
        <v>127</v>
      </c>
      <c r="D72" s="1606"/>
      <c r="E72" s="1607"/>
      <c r="F72" s="1607">
        <v>58.94689600000001</v>
      </c>
      <c r="G72" s="1608"/>
      <c r="H72" s="1606"/>
      <c r="I72" s="1607"/>
      <c r="J72" s="1607"/>
      <c r="K72" s="1607"/>
      <c r="L72" s="1609">
        <f t="shared" si="6"/>
        <v>0</v>
      </c>
      <c r="M72" s="1610">
        <f t="shared" si="7"/>
        <v>0</v>
      </c>
      <c r="N72" s="1610">
        <f t="shared" si="8"/>
        <v>58.94689600000001</v>
      </c>
      <c r="O72" s="1610">
        <f t="shared" si="9"/>
        <v>0</v>
      </c>
      <c r="P72" s="1611">
        <f t="shared" si="10"/>
        <v>58.94689600000001</v>
      </c>
      <c r="Q72" s="883"/>
      <c r="S72" s="1452" t="s">
        <v>125</v>
      </c>
      <c r="T72" s="1452">
        <v>2021.1685680000003</v>
      </c>
      <c r="AB72" s="1452">
        <v>2021.1685680000003</v>
      </c>
    </row>
    <row r="73" spans="1:28" ht="23.25" customHeight="1" x14ac:dyDescent="0.25">
      <c r="A73" s="72"/>
      <c r="B73" s="549">
        <v>69</v>
      </c>
      <c r="C73" s="550" t="s">
        <v>129</v>
      </c>
      <c r="D73" s="1606"/>
      <c r="E73" s="1607"/>
      <c r="F73" s="1607"/>
      <c r="G73" s="1608">
        <v>180.88821800000002</v>
      </c>
      <c r="H73" s="1606"/>
      <c r="I73" s="1607"/>
      <c r="J73" s="1607"/>
      <c r="K73" s="1607"/>
      <c r="L73" s="1609">
        <f t="shared" si="6"/>
        <v>0</v>
      </c>
      <c r="M73" s="1610">
        <f t="shared" si="7"/>
        <v>0</v>
      </c>
      <c r="N73" s="1610">
        <f t="shared" si="8"/>
        <v>0</v>
      </c>
      <c r="O73" s="1610">
        <f t="shared" si="9"/>
        <v>180.88821800000002</v>
      </c>
      <c r="P73" s="1611">
        <f t="shared" si="10"/>
        <v>180.88821800000002</v>
      </c>
      <c r="Q73" s="883"/>
      <c r="S73" s="1452" t="s">
        <v>127</v>
      </c>
      <c r="V73" s="1452">
        <v>58.94689600000001</v>
      </c>
      <c r="AB73" s="1452">
        <v>58.94689600000001</v>
      </c>
    </row>
    <row r="74" spans="1:28" ht="23.25" customHeight="1" x14ac:dyDescent="0.25">
      <c r="A74" s="72"/>
      <c r="B74" s="549">
        <v>70</v>
      </c>
      <c r="C74" s="550" t="s">
        <v>131</v>
      </c>
      <c r="D74" s="1606"/>
      <c r="E74" s="1607"/>
      <c r="F74" s="1607"/>
      <c r="G74" s="1608">
        <v>531.54730399999994</v>
      </c>
      <c r="H74" s="1606"/>
      <c r="I74" s="1607"/>
      <c r="J74" s="1607"/>
      <c r="K74" s="1607"/>
      <c r="L74" s="1609">
        <f t="shared" si="6"/>
        <v>0</v>
      </c>
      <c r="M74" s="1610">
        <f t="shared" si="7"/>
        <v>0</v>
      </c>
      <c r="N74" s="1610">
        <f t="shared" si="8"/>
        <v>0</v>
      </c>
      <c r="O74" s="1610">
        <f t="shared" si="9"/>
        <v>531.54730399999994</v>
      </c>
      <c r="P74" s="1611">
        <f t="shared" si="10"/>
        <v>531.54730399999994</v>
      </c>
      <c r="Q74" s="908"/>
      <c r="S74" s="1452" t="s">
        <v>129</v>
      </c>
      <c r="W74" s="1452">
        <v>180.88821800000002</v>
      </c>
      <c r="AB74" s="1452">
        <v>180.88821800000002</v>
      </c>
    </row>
    <row r="75" spans="1:28" ht="23.25" customHeight="1" x14ac:dyDescent="0.25">
      <c r="A75" s="72"/>
      <c r="B75" s="549">
        <v>71</v>
      </c>
      <c r="C75" s="550" t="s">
        <v>1949</v>
      </c>
      <c r="D75" s="1606">
        <v>70.520415999999997</v>
      </c>
      <c r="E75" s="1607"/>
      <c r="F75" s="1607"/>
      <c r="G75" s="1608"/>
      <c r="H75" s="1606"/>
      <c r="I75" s="1607"/>
      <c r="J75" s="1607"/>
      <c r="K75" s="1607"/>
      <c r="L75" s="1609">
        <f t="shared" si="6"/>
        <v>70.520415999999997</v>
      </c>
      <c r="M75" s="1610">
        <f t="shared" si="7"/>
        <v>0</v>
      </c>
      <c r="N75" s="1610">
        <f t="shared" si="8"/>
        <v>0</v>
      </c>
      <c r="O75" s="1610">
        <f t="shared" si="9"/>
        <v>0</v>
      </c>
      <c r="P75" s="1611">
        <f t="shared" si="10"/>
        <v>70.520415999999997</v>
      </c>
      <c r="Q75" s="908"/>
      <c r="S75" s="1452" t="s">
        <v>131</v>
      </c>
      <c r="W75" s="1452">
        <v>531.54730399999994</v>
      </c>
      <c r="AB75" s="1452">
        <v>531.54730399999994</v>
      </c>
    </row>
    <row r="76" spans="1:28" ht="23.25" customHeight="1" x14ac:dyDescent="0.25">
      <c r="A76" s="72"/>
      <c r="B76" s="549">
        <v>72</v>
      </c>
      <c r="C76" s="550" t="s">
        <v>133</v>
      </c>
      <c r="D76" s="1606"/>
      <c r="E76" s="1607">
        <v>78.688674999999989</v>
      </c>
      <c r="F76" s="1607"/>
      <c r="G76" s="1608"/>
      <c r="H76" s="1606"/>
      <c r="I76" s="1607"/>
      <c r="J76" s="1607"/>
      <c r="K76" s="1607"/>
      <c r="L76" s="1609">
        <f t="shared" si="6"/>
        <v>0</v>
      </c>
      <c r="M76" s="1610">
        <f t="shared" si="7"/>
        <v>78.688674999999989</v>
      </c>
      <c r="N76" s="1610">
        <f t="shared" si="8"/>
        <v>0</v>
      </c>
      <c r="O76" s="1610">
        <f t="shared" si="9"/>
        <v>0</v>
      </c>
      <c r="P76" s="1611">
        <f t="shared" si="10"/>
        <v>78.688674999999989</v>
      </c>
      <c r="Q76" s="908"/>
      <c r="S76" s="1452" t="s">
        <v>1949</v>
      </c>
      <c r="T76" s="1452">
        <v>70.520415999999997</v>
      </c>
      <c r="AB76" s="1452">
        <v>70.520415999999997</v>
      </c>
    </row>
    <row r="77" spans="1:28" ht="23.25" customHeight="1" x14ac:dyDescent="0.25">
      <c r="A77" s="72"/>
      <c r="B77" s="549">
        <v>73</v>
      </c>
      <c r="C77" s="550" t="s">
        <v>274</v>
      </c>
      <c r="D77" s="1606"/>
      <c r="E77" s="1607">
        <v>2.4829819999999999E-2</v>
      </c>
      <c r="F77" s="1607"/>
      <c r="G77" s="1608"/>
      <c r="H77" s="1606"/>
      <c r="I77" s="1607"/>
      <c r="J77" s="1607"/>
      <c r="K77" s="1607"/>
      <c r="L77" s="1609">
        <f t="shared" si="6"/>
        <v>0</v>
      </c>
      <c r="M77" s="1610">
        <f t="shared" si="7"/>
        <v>2.4829819999999999E-2</v>
      </c>
      <c r="N77" s="1610">
        <f t="shared" si="8"/>
        <v>0</v>
      </c>
      <c r="O77" s="1610">
        <f t="shared" si="9"/>
        <v>0</v>
      </c>
      <c r="P77" s="1611">
        <f t="shared" si="10"/>
        <v>2.4829819999999999E-2</v>
      </c>
      <c r="Q77" s="908"/>
      <c r="S77" s="1452" t="s">
        <v>133</v>
      </c>
      <c r="U77" s="1452">
        <v>78.688674999999989</v>
      </c>
      <c r="AB77" s="1452">
        <v>78.688674999999989</v>
      </c>
    </row>
    <row r="78" spans="1:28" ht="23.25" customHeight="1" x14ac:dyDescent="0.25">
      <c r="A78" s="72"/>
      <c r="B78" s="549">
        <v>74</v>
      </c>
      <c r="C78" s="550" t="s">
        <v>135</v>
      </c>
      <c r="D78" s="1606"/>
      <c r="E78" s="1607">
        <v>3.2563549999999992</v>
      </c>
      <c r="F78" s="1607"/>
      <c r="G78" s="1608"/>
      <c r="H78" s="1606"/>
      <c r="I78" s="1607"/>
      <c r="J78" s="1607"/>
      <c r="K78" s="1607"/>
      <c r="L78" s="1609">
        <f t="shared" si="6"/>
        <v>0</v>
      </c>
      <c r="M78" s="1610">
        <f t="shared" si="7"/>
        <v>3.2563549999999992</v>
      </c>
      <c r="N78" s="1610">
        <f t="shared" si="8"/>
        <v>0</v>
      </c>
      <c r="O78" s="1610">
        <f t="shared" si="9"/>
        <v>0</v>
      </c>
      <c r="P78" s="1611">
        <f t="shared" si="10"/>
        <v>3.2563549999999992</v>
      </c>
      <c r="Q78" s="908"/>
      <c r="S78" s="1452" t="s">
        <v>274</v>
      </c>
      <c r="U78" s="1452">
        <v>2.4829819999999999E-2</v>
      </c>
      <c r="AB78" s="1452">
        <v>2.4829819999999999E-2</v>
      </c>
    </row>
    <row r="79" spans="1:28" ht="23.25" customHeight="1" x14ac:dyDescent="0.25">
      <c r="A79" s="72"/>
      <c r="B79" s="549">
        <v>75</v>
      </c>
      <c r="C79" s="550" t="s">
        <v>137</v>
      </c>
      <c r="D79" s="1606">
        <v>14.454115999999997</v>
      </c>
      <c r="E79" s="1607"/>
      <c r="F79" s="1607"/>
      <c r="G79" s="1608"/>
      <c r="H79" s="1606">
        <v>0.94296400000000002</v>
      </c>
      <c r="I79" s="1607">
        <v>0</v>
      </c>
      <c r="J79" s="1607"/>
      <c r="K79" s="1607"/>
      <c r="L79" s="1609">
        <f t="shared" si="6"/>
        <v>15.397079999999997</v>
      </c>
      <c r="M79" s="1610">
        <f t="shared" si="7"/>
        <v>0</v>
      </c>
      <c r="N79" s="1610">
        <f t="shared" si="8"/>
        <v>0</v>
      </c>
      <c r="O79" s="1610">
        <f t="shared" si="9"/>
        <v>0</v>
      </c>
      <c r="P79" s="1611">
        <f t="shared" si="10"/>
        <v>15.397079999999997</v>
      </c>
      <c r="Q79" s="908"/>
      <c r="S79" s="1452" t="s">
        <v>135</v>
      </c>
      <c r="U79" s="1452">
        <v>3.2563549999999992</v>
      </c>
      <c r="AB79" s="1452">
        <v>3.2563549999999992</v>
      </c>
    </row>
    <row r="80" spans="1:28" ht="23.25" customHeight="1" x14ac:dyDescent="0.25">
      <c r="A80" s="72"/>
      <c r="B80" s="549">
        <v>76</v>
      </c>
      <c r="C80" s="550" t="s">
        <v>1932</v>
      </c>
      <c r="D80" s="1606"/>
      <c r="E80" s="1607"/>
      <c r="F80" s="1607">
        <v>44.089772000000011</v>
      </c>
      <c r="G80" s="1608"/>
      <c r="H80" s="1606"/>
      <c r="I80" s="1607"/>
      <c r="J80" s="1607"/>
      <c r="K80" s="1607"/>
      <c r="L80" s="1609">
        <f t="shared" si="6"/>
        <v>0</v>
      </c>
      <c r="M80" s="1610">
        <f t="shared" si="7"/>
        <v>0</v>
      </c>
      <c r="N80" s="1610">
        <f t="shared" si="8"/>
        <v>44.089772000000011</v>
      </c>
      <c r="O80" s="1610">
        <f t="shared" si="9"/>
        <v>0</v>
      </c>
      <c r="P80" s="1611">
        <f t="shared" si="10"/>
        <v>44.089772000000011</v>
      </c>
      <c r="Q80" s="908"/>
      <c r="S80" s="1452" t="s">
        <v>137</v>
      </c>
      <c r="T80" s="1452">
        <v>14.454115999999997</v>
      </c>
      <c r="X80" s="1452">
        <v>0.94296400000000002</v>
      </c>
      <c r="Y80" s="1452">
        <v>0</v>
      </c>
      <c r="AB80" s="1452">
        <v>15.397079999999997</v>
      </c>
    </row>
    <row r="81" spans="1:28" ht="23.25" customHeight="1" x14ac:dyDescent="0.25">
      <c r="A81" s="72"/>
      <c r="B81" s="549">
        <v>77</v>
      </c>
      <c r="C81" s="550" t="s">
        <v>139</v>
      </c>
      <c r="D81" s="1606"/>
      <c r="E81" s="1607">
        <v>52.655461999999993</v>
      </c>
      <c r="F81" s="1607"/>
      <c r="G81" s="1608"/>
      <c r="H81" s="1606"/>
      <c r="I81" s="1607"/>
      <c r="J81" s="1607"/>
      <c r="K81" s="1607"/>
      <c r="L81" s="1609">
        <f t="shared" si="6"/>
        <v>0</v>
      </c>
      <c r="M81" s="1610">
        <f t="shared" si="7"/>
        <v>52.655461999999993</v>
      </c>
      <c r="N81" s="1610">
        <f t="shared" si="8"/>
        <v>0</v>
      </c>
      <c r="O81" s="1610">
        <f t="shared" si="9"/>
        <v>0</v>
      </c>
      <c r="P81" s="1611">
        <f t="shared" si="10"/>
        <v>52.655461999999993</v>
      </c>
      <c r="Q81" s="908"/>
      <c r="S81" s="1452" t="s">
        <v>1932</v>
      </c>
      <c r="V81" s="1452">
        <v>44.089772000000011</v>
      </c>
      <c r="AB81" s="1452">
        <v>44.089772000000011</v>
      </c>
    </row>
    <row r="82" spans="1:28" ht="23.25" customHeight="1" x14ac:dyDescent="0.25">
      <c r="A82" s="72"/>
      <c r="B82" s="549">
        <v>78</v>
      </c>
      <c r="C82" s="550" t="s">
        <v>141</v>
      </c>
      <c r="D82" s="1606"/>
      <c r="E82" s="1607">
        <v>204.35885999999999</v>
      </c>
      <c r="F82" s="1607"/>
      <c r="G82" s="1608"/>
      <c r="H82" s="1606"/>
      <c r="I82" s="1607"/>
      <c r="J82" s="1607"/>
      <c r="K82" s="1607"/>
      <c r="L82" s="1609">
        <f t="shared" si="6"/>
        <v>0</v>
      </c>
      <c r="M82" s="1610">
        <f t="shared" si="7"/>
        <v>204.35885999999999</v>
      </c>
      <c r="N82" s="1610">
        <f t="shared" si="8"/>
        <v>0</v>
      </c>
      <c r="O82" s="1610">
        <f t="shared" si="9"/>
        <v>0</v>
      </c>
      <c r="P82" s="1611">
        <f t="shared" si="10"/>
        <v>204.35885999999999</v>
      </c>
      <c r="Q82" s="908"/>
      <c r="S82" s="1452" t="s">
        <v>139</v>
      </c>
      <c r="U82" s="1452">
        <v>52.655461999999993</v>
      </c>
      <c r="AB82" s="1452">
        <v>52.655461999999993</v>
      </c>
    </row>
    <row r="83" spans="1:28" ht="23.25" customHeight="1" x14ac:dyDescent="0.25">
      <c r="A83" s="72"/>
      <c r="B83" s="549">
        <v>79</v>
      </c>
      <c r="C83" s="550" t="s">
        <v>143</v>
      </c>
      <c r="D83" s="1606"/>
      <c r="E83" s="1607">
        <v>10.034613</v>
      </c>
      <c r="F83" s="1607"/>
      <c r="G83" s="1608"/>
      <c r="H83" s="1606"/>
      <c r="I83" s="1607"/>
      <c r="J83" s="1607"/>
      <c r="K83" s="1607"/>
      <c r="L83" s="1609">
        <f t="shared" si="6"/>
        <v>0</v>
      </c>
      <c r="M83" s="1610">
        <f t="shared" si="7"/>
        <v>10.034613</v>
      </c>
      <c r="N83" s="1610">
        <f t="shared" si="8"/>
        <v>0</v>
      </c>
      <c r="O83" s="1610">
        <f t="shared" si="9"/>
        <v>0</v>
      </c>
      <c r="P83" s="1611">
        <f t="shared" si="10"/>
        <v>10.034613</v>
      </c>
      <c r="Q83" s="908"/>
      <c r="S83" s="1452" t="s">
        <v>141</v>
      </c>
      <c r="U83" s="1452">
        <v>204.35885999999999</v>
      </c>
      <c r="AB83" s="1452">
        <v>204.35885999999999</v>
      </c>
    </row>
    <row r="84" spans="1:28" ht="23.25" customHeight="1" x14ac:dyDescent="0.25">
      <c r="A84" s="72"/>
      <c r="B84" s="549">
        <v>80</v>
      </c>
      <c r="C84" s="550" t="s">
        <v>145</v>
      </c>
      <c r="D84" s="1606">
        <v>332.22419800000011</v>
      </c>
      <c r="E84" s="1607"/>
      <c r="F84" s="1607"/>
      <c r="G84" s="1608"/>
      <c r="H84" s="1606"/>
      <c r="I84" s="1607"/>
      <c r="J84" s="1607"/>
      <c r="K84" s="1607"/>
      <c r="L84" s="1609">
        <f t="shared" si="6"/>
        <v>332.22419800000011</v>
      </c>
      <c r="M84" s="1610">
        <f t="shared" si="7"/>
        <v>0</v>
      </c>
      <c r="N84" s="1610">
        <f t="shared" si="8"/>
        <v>0</v>
      </c>
      <c r="O84" s="1610">
        <f t="shared" si="9"/>
        <v>0</v>
      </c>
      <c r="P84" s="1611">
        <f t="shared" si="10"/>
        <v>332.22419800000011</v>
      </c>
      <c r="Q84" s="908"/>
      <c r="S84" s="1452" t="s">
        <v>143</v>
      </c>
      <c r="U84" s="1452">
        <v>10.034613</v>
      </c>
      <c r="AB84" s="1452">
        <v>10.034613</v>
      </c>
    </row>
    <row r="85" spans="1:28" ht="23.25" customHeight="1" x14ac:dyDescent="0.25">
      <c r="A85" s="72"/>
      <c r="B85" s="549">
        <v>81</v>
      </c>
      <c r="C85" s="550" t="s">
        <v>147</v>
      </c>
      <c r="D85" s="1606">
        <v>0</v>
      </c>
      <c r="E85" s="1607">
        <v>8.6714000000000013E-2</v>
      </c>
      <c r="F85" s="1607"/>
      <c r="G85" s="1608"/>
      <c r="H85" s="1606"/>
      <c r="I85" s="1607">
        <v>3.0236299999999994</v>
      </c>
      <c r="J85" s="1607"/>
      <c r="K85" s="1607"/>
      <c r="L85" s="1609">
        <f t="shared" si="6"/>
        <v>0</v>
      </c>
      <c r="M85" s="1610">
        <f t="shared" si="7"/>
        <v>3.1103439999999996</v>
      </c>
      <c r="N85" s="1610">
        <f t="shared" si="8"/>
        <v>0</v>
      </c>
      <c r="O85" s="1610">
        <f t="shared" si="9"/>
        <v>0</v>
      </c>
      <c r="P85" s="1611">
        <f t="shared" si="10"/>
        <v>3.1103439999999996</v>
      </c>
      <c r="Q85" s="908"/>
      <c r="S85" s="1452" t="s">
        <v>145</v>
      </c>
      <c r="T85" s="1452">
        <v>332.22419800000011</v>
      </c>
      <c r="AB85" s="1452">
        <v>332.22419800000011</v>
      </c>
    </row>
    <row r="86" spans="1:28" ht="23.25" customHeight="1" x14ac:dyDescent="0.25">
      <c r="A86" s="72"/>
      <c r="B86" s="549">
        <v>82</v>
      </c>
      <c r="C86" s="550" t="s">
        <v>149</v>
      </c>
      <c r="D86" s="1606"/>
      <c r="E86" s="1607">
        <v>5.1771500000000001</v>
      </c>
      <c r="F86" s="1607"/>
      <c r="G86" s="1608"/>
      <c r="H86" s="1606"/>
      <c r="I86" s="1607"/>
      <c r="J86" s="1607"/>
      <c r="K86" s="1607"/>
      <c r="L86" s="1609">
        <f t="shared" si="6"/>
        <v>0</v>
      </c>
      <c r="M86" s="1610">
        <f t="shared" si="7"/>
        <v>5.1771500000000001</v>
      </c>
      <c r="N86" s="1610">
        <f t="shared" si="8"/>
        <v>0</v>
      </c>
      <c r="O86" s="1610">
        <f t="shared" si="9"/>
        <v>0</v>
      </c>
      <c r="P86" s="1611">
        <f t="shared" si="10"/>
        <v>5.1771500000000001</v>
      </c>
      <c r="Q86" s="908"/>
      <c r="S86" s="1452" t="s">
        <v>147</v>
      </c>
      <c r="T86" s="1452">
        <v>0</v>
      </c>
      <c r="U86" s="1452">
        <v>8.6714000000000013E-2</v>
      </c>
      <c r="Y86" s="1452">
        <v>3.0236299999999994</v>
      </c>
      <c r="AB86" s="1452">
        <v>3.1103439999999996</v>
      </c>
    </row>
    <row r="87" spans="1:28" ht="23.25" customHeight="1" x14ac:dyDescent="0.25">
      <c r="A87" s="72"/>
      <c r="B87" s="549">
        <v>83</v>
      </c>
      <c r="C87" s="550" t="s">
        <v>151</v>
      </c>
      <c r="D87" s="1606">
        <v>2259.0662190000003</v>
      </c>
      <c r="E87" s="1607"/>
      <c r="F87" s="1607"/>
      <c r="G87" s="1608"/>
      <c r="H87" s="1606"/>
      <c r="I87" s="1607"/>
      <c r="J87" s="1607"/>
      <c r="K87" s="1607"/>
      <c r="L87" s="1609">
        <f t="shared" si="6"/>
        <v>2259.0662190000003</v>
      </c>
      <c r="M87" s="1610">
        <f t="shared" si="7"/>
        <v>0</v>
      </c>
      <c r="N87" s="1610">
        <f t="shared" si="8"/>
        <v>0</v>
      </c>
      <c r="O87" s="1610">
        <f t="shared" si="9"/>
        <v>0</v>
      </c>
      <c r="P87" s="1611">
        <f t="shared" si="10"/>
        <v>2259.0662190000003</v>
      </c>
      <c r="Q87" s="908"/>
      <c r="S87" s="1452" t="s">
        <v>149</v>
      </c>
      <c r="U87" s="1452">
        <v>5.1771500000000001</v>
      </c>
      <c r="AB87" s="1452">
        <v>5.1771500000000001</v>
      </c>
    </row>
    <row r="88" spans="1:28" ht="23.25" customHeight="1" x14ac:dyDescent="0.25">
      <c r="A88" s="72"/>
      <c r="B88" s="549">
        <v>84</v>
      </c>
      <c r="C88" s="550" t="s">
        <v>153</v>
      </c>
      <c r="D88" s="1606"/>
      <c r="E88" s="1607"/>
      <c r="F88" s="1607">
        <v>56.039311000000005</v>
      </c>
      <c r="G88" s="1608"/>
      <c r="H88" s="1606"/>
      <c r="I88" s="1607"/>
      <c r="J88" s="1607"/>
      <c r="K88" s="1607"/>
      <c r="L88" s="1609">
        <f t="shared" si="6"/>
        <v>0</v>
      </c>
      <c r="M88" s="1610">
        <f t="shared" si="7"/>
        <v>0</v>
      </c>
      <c r="N88" s="1610">
        <f t="shared" si="8"/>
        <v>56.039311000000005</v>
      </c>
      <c r="O88" s="1610">
        <f t="shared" si="9"/>
        <v>0</v>
      </c>
      <c r="P88" s="1611">
        <f t="shared" si="10"/>
        <v>56.039311000000005</v>
      </c>
      <c r="Q88" s="908"/>
      <c r="S88" s="1452" t="s">
        <v>151</v>
      </c>
      <c r="T88" s="1452">
        <v>2259.0662190000003</v>
      </c>
      <c r="AB88" s="1452">
        <v>2259.0662190000003</v>
      </c>
    </row>
    <row r="89" spans="1:28" ht="23.25" customHeight="1" x14ac:dyDescent="0.25">
      <c r="A89" s="72"/>
      <c r="B89" s="549">
        <v>85</v>
      </c>
      <c r="C89" s="550" t="s">
        <v>155</v>
      </c>
      <c r="D89" s="1606"/>
      <c r="E89" s="1607">
        <v>1715.4355010000002</v>
      </c>
      <c r="F89" s="1607"/>
      <c r="G89" s="1608"/>
      <c r="H89" s="1606"/>
      <c r="I89" s="1607"/>
      <c r="J89" s="1607"/>
      <c r="K89" s="1607"/>
      <c r="L89" s="1609">
        <f t="shared" ref="L89" si="11">+D89+H89</f>
        <v>0</v>
      </c>
      <c r="M89" s="1610">
        <f t="shared" ref="M89" si="12">+E89+I89</f>
        <v>1715.4355010000002</v>
      </c>
      <c r="N89" s="1610">
        <f t="shared" ref="N89" si="13">+F89+J89</f>
        <v>0</v>
      </c>
      <c r="O89" s="1610">
        <f t="shared" ref="O89" si="14">+G89+K89</f>
        <v>0</v>
      </c>
      <c r="P89" s="1611">
        <f t="shared" si="10"/>
        <v>1715.4355010000002</v>
      </c>
      <c r="Q89" s="908"/>
      <c r="S89" s="1452" t="s">
        <v>153</v>
      </c>
      <c r="V89" s="1452">
        <v>56.039311000000005</v>
      </c>
      <c r="AB89" s="1452">
        <v>56.039311000000005</v>
      </c>
    </row>
    <row r="90" spans="1:28" ht="23.25" customHeight="1" x14ac:dyDescent="0.25">
      <c r="A90" s="72"/>
      <c r="B90" s="549">
        <v>86</v>
      </c>
      <c r="C90" s="550" t="s">
        <v>157</v>
      </c>
      <c r="D90" s="1606"/>
      <c r="E90" s="1607">
        <v>306.47829899999999</v>
      </c>
      <c r="F90" s="1607"/>
      <c r="G90" s="1608"/>
      <c r="H90" s="1606"/>
      <c r="I90" s="1607"/>
      <c r="J90" s="1607"/>
      <c r="K90" s="1607"/>
      <c r="L90" s="1609">
        <f t="shared" ref="L90:O91" si="15">+D90+H90</f>
        <v>0</v>
      </c>
      <c r="M90" s="1610">
        <f t="shared" si="15"/>
        <v>306.47829899999999</v>
      </c>
      <c r="N90" s="1610">
        <f t="shared" si="15"/>
        <v>0</v>
      </c>
      <c r="O90" s="1610">
        <f t="shared" si="15"/>
        <v>0</v>
      </c>
      <c r="P90" s="1611">
        <f>SUM(L90:O90)</f>
        <v>306.47829899999999</v>
      </c>
      <c r="Q90" s="908"/>
      <c r="S90" s="1452" t="s">
        <v>155</v>
      </c>
      <c r="U90" s="1452">
        <v>1715.4355010000002</v>
      </c>
      <c r="AB90" s="1452">
        <v>1715.4355010000002</v>
      </c>
    </row>
    <row r="91" spans="1:28" ht="23.25" customHeight="1" thickBot="1" x14ac:dyDescent="0.3">
      <c r="A91" s="72"/>
      <c r="B91" s="549">
        <v>87</v>
      </c>
      <c r="C91" s="550" t="s">
        <v>1926</v>
      </c>
      <c r="D91" s="1606"/>
      <c r="E91" s="1607"/>
      <c r="F91" s="1607"/>
      <c r="G91" s="1608"/>
      <c r="H91" s="1606">
        <v>25.172736</v>
      </c>
      <c r="I91" s="1607">
        <v>18.982919999999996</v>
      </c>
      <c r="J91" s="1607"/>
      <c r="K91" s="1607">
        <v>1.2263999999999999</v>
      </c>
      <c r="L91" s="1609">
        <f t="shared" si="15"/>
        <v>25.172736</v>
      </c>
      <c r="M91" s="1610">
        <f t="shared" si="15"/>
        <v>18.982919999999996</v>
      </c>
      <c r="N91" s="1610">
        <f t="shared" si="15"/>
        <v>0</v>
      </c>
      <c r="O91" s="1610">
        <f t="shared" si="15"/>
        <v>1.2263999999999999</v>
      </c>
      <c r="P91" s="1611">
        <f>SUM(L91:O91)</f>
        <v>45.382055999999992</v>
      </c>
      <c r="Q91" s="908"/>
      <c r="S91" s="1452" t="s">
        <v>157</v>
      </c>
      <c r="U91" s="1452">
        <v>306.47829899999999</v>
      </c>
      <c r="AB91" s="1452">
        <v>306.47829899999999</v>
      </c>
    </row>
    <row r="92" spans="1:28" ht="23.25" customHeight="1" thickTop="1" thickBot="1" x14ac:dyDescent="0.3">
      <c r="B92" s="1927" t="s">
        <v>1156</v>
      </c>
      <c r="C92" s="1928"/>
      <c r="D92" s="1613">
        <f t="shared" ref="D92:P92" si="16">SUM(D5:D91)</f>
        <v>29101.42972294</v>
      </c>
      <c r="E92" s="1614">
        <f t="shared" si="16"/>
        <v>25461.575861819998</v>
      </c>
      <c r="F92" s="1614">
        <f t="shared" si="16"/>
        <v>820.91066099999989</v>
      </c>
      <c r="G92" s="1614">
        <f t="shared" si="16"/>
        <v>1930.6428930000002</v>
      </c>
      <c r="H92" s="1613">
        <f t="shared" si="16"/>
        <v>62.917695000000002</v>
      </c>
      <c r="I92" s="1614">
        <f t="shared" si="16"/>
        <v>435.6773070000001</v>
      </c>
      <c r="J92" s="1614">
        <f t="shared" si="16"/>
        <v>7.7544000000000002E-2</v>
      </c>
      <c r="K92" s="1614">
        <f t="shared" si="16"/>
        <v>1.2263999999999999</v>
      </c>
      <c r="L92" s="1615">
        <f t="shared" si="16"/>
        <v>29164.347417939996</v>
      </c>
      <c r="M92" s="1616">
        <f t="shared" si="16"/>
        <v>25897.253168819992</v>
      </c>
      <c r="N92" s="1616">
        <f t="shared" si="16"/>
        <v>820.98820499999988</v>
      </c>
      <c r="O92" s="1617">
        <f t="shared" si="16"/>
        <v>1931.8692930000002</v>
      </c>
      <c r="P92" s="1618">
        <f t="shared" si="16"/>
        <v>57814.458084760023</v>
      </c>
      <c r="S92" s="1452" t="s">
        <v>1145</v>
      </c>
      <c r="X92" s="1452">
        <v>25.172736</v>
      </c>
      <c r="Y92" s="1452">
        <v>18.982919999999996</v>
      </c>
      <c r="AA92" s="1452">
        <v>1.2263999999999999</v>
      </c>
      <c r="AB92" s="1452">
        <v>45.382055999999992</v>
      </c>
    </row>
    <row r="93" spans="1:28" ht="23.25" customHeight="1" thickBot="1" x14ac:dyDescent="0.3">
      <c r="B93" s="1929"/>
      <c r="C93" s="1930"/>
      <c r="D93" s="1931">
        <f>SUM(D92:G92)</f>
        <v>57314.55913876</v>
      </c>
      <c r="E93" s="1932"/>
      <c r="F93" s="1932"/>
      <c r="G93" s="1933"/>
      <c r="H93" s="1931">
        <f t="shared" ref="H93" si="17">SUM(H92:K92)</f>
        <v>499.89894600000008</v>
      </c>
      <c r="I93" s="1932"/>
      <c r="J93" s="1932"/>
      <c r="K93" s="1933"/>
      <c r="L93" s="1931">
        <f t="shared" ref="L93" si="18">SUM(L92:O92)</f>
        <v>57814.458084759994</v>
      </c>
      <c r="M93" s="1932"/>
      <c r="N93" s="1932"/>
      <c r="O93" s="1933"/>
      <c r="P93" s="1619"/>
      <c r="S93" s="1452" t="s">
        <v>302</v>
      </c>
      <c r="T93" s="1452">
        <v>29101.42972294</v>
      </c>
      <c r="U93" s="1452">
        <v>25461.575861819998</v>
      </c>
      <c r="V93" s="1452">
        <v>820.91066099999989</v>
      </c>
      <c r="W93" s="1452">
        <v>1930.6428930000002</v>
      </c>
      <c r="X93" s="1452">
        <v>62.917695000000002</v>
      </c>
      <c r="Y93" s="1452">
        <v>435.6773070000001</v>
      </c>
      <c r="Z93" s="1452">
        <v>7.7544000000000002E-2</v>
      </c>
      <c r="AA93" s="1452">
        <v>1.2263999999999999</v>
      </c>
      <c r="AB93" s="1452">
        <v>57814.458084760023</v>
      </c>
    </row>
    <row r="94" spans="1:28" ht="23.25" customHeight="1" x14ac:dyDescent="0.25">
      <c r="B94" s="1620" t="s">
        <v>1147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489"/>
      <c r="AB94" s="1621">
        <v>0</v>
      </c>
    </row>
  </sheetData>
  <mergeCells count="10">
    <mergeCell ref="B92:C93"/>
    <mergeCell ref="D93:G93"/>
    <mergeCell ref="H93:K93"/>
    <mergeCell ref="L93:O93"/>
    <mergeCell ref="P3:P4"/>
    <mergeCell ref="B3:B4"/>
    <mergeCell ref="C3:C4"/>
    <mergeCell ref="D3:G3"/>
    <mergeCell ref="H3:K3"/>
    <mergeCell ref="L3:O3"/>
  </mergeCells>
  <pageMargins left="0.78740157480314965" right="0.59055118110236227" top="0.59055118110236227" bottom="0.59055118110236227" header="0.35433070866141736" footer="0.59055118110236227"/>
  <pageSetup paperSize="9" scale="42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3">
    <pageSetUpPr fitToPage="1"/>
  </sheetPr>
  <dimension ref="A1:S145"/>
  <sheetViews>
    <sheetView view="pageBreakPreview" zoomScale="90" zoomScaleNormal="70" zoomScaleSheetLayoutView="90" workbookViewId="0"/>
  </sheetViews>
  <sheetFormatPr baseColWidth="10" defaultRowHeight="15" x14ac:dyDescent="0.25"/>
  <cols>
    <col min="1" max="4" width="17.7109375" customWidth="1"/>
    <col min="5" max="5" width="18.7109375" customWidth="1"/>
    <col min="6" max="8" width="17.7109375" customWidth="1"/>
    <col min="9" max="9" width="16.85546875" customWidth="1"/>
    <col min="11" max="11" width="20.140625" style="408" bestFit="1" customWidth="1"/>
    <col min="12" max="12" width="15.42578125" style="408" bestFit="1" customWidth="1"/>
    <col min="13" max="13" width="16.140625" style="408" customWidth="1"/>
    <col min="14" max="14" width="12.5703125" style="408" customWidth="1"/>
    <col min="15" max="15" width="21.5703125" style="408" customWidth="1"/>
    <col min="16" max="16" width="29.42578125" style="408" customWidth="1"/>
    <col min="17" max="17" width="11.42578125" style="408"/>
    <col min="18" max="18" width="23" style="408" customWidth="1"/>
    <col min="19" max="19" width="33.42578125" style="408" customWidth="1"/>
    <col min="20" max="20" width="29.28515625" bestFit="1" customWidth="1"/>
    <col min="23" max="23" width="17.5703125" bestFit="1" customWidth="1"/>
    <col min="24" max="24" width="29.28515625" bestFit="1" customWidth="1"/>
  </cols>
  <sheetData>
    <row r="1" spans="1:16" x14ac:dyDescent="0.25">
      <c r="A1" s="418"/>
      <c r="B1" s="418"/>
      <c r="C1" s="418"/>
      <c r="D1" s="418"/>
      <c r="E1" s="418"/>
      <c r="F1" s="418"/>
      <c r="G1" s="418"/>
      <c r="H1" s="418"/>
      <c r="I1" s="418"/>
      <c r="J1" s="419"/>
      <c r="K1" s="1393"/>
      <c r="L1" s="1393"/>
      <c r="M1" s="1393"/>
      <c r="N1" s="1393"/>
      <c r="O1" s="407" t="s">
        <v>1056</v>
      </c>
      <c r="P1" s="408" t="s">
        <v>1057</v>
      </c>
    </row>
    <row r="2" spans="1:16" x14ac:dyDescent="0.25">
      <c r="A2" s="418"/>
      <c r="B2" s="418"/>
      <c r="C2" s="418"/>
      <c r="D2" s="418"/>
      <c r="E2" s="418"/>
      <c r="F2" s="418"/>
      <c r="G2" s="418"/>
      <c r="H2" s="418"/>
      <c r="I2" s="418"/>
      <c r="J2" s="419"/>
      <c r="K2" s="1393"/>
      <c r="L2" s="1393"/>
      <c r="M2" s="1393"/>
      <c r="N2" s="1393"/>
      <c r="O2" s="407" t="s">
        <v>165</v>
      </c>
      <c r="P2" s="408" t="s">
        <v>1059</v>
      </c>
    </row>
    <row r="3" spans="1:16" x14ac:dyDescent="0.25">
      <c r="A3" s="418"/>
      <c r="B3" s="418"/>
      <c r="C3" s="418"/>
      <c r="D3" s="418"/>
      <c r="E3" s="418"/>
      <c r="F3" s="418"/>
      <c r="G3" s="418"/>
      <c r="H3" s="418"/>
      <c r="I3" s="418"/>
      <c r="J3" s="419"/>
      <c r="K3" s="1394" t="s">
        <v>1134</v>
      </c>
      <c r="L3" s="1393"/>
      <c r="M3" s="1393"/>
      <c r="N3" s="1393"/>
      <c r="O3" s="407" t="s">
        <v>1061</v>
      </c>
      <c r="P3" s="408" t="s">
        <v>306</v>
      </c>
    </row>
    <row r="4" spans="1:16" x14ac:dyDescent="0.25">
      <c r="A4" s="418"/>
      <c r="B4" s="418"/>
      <c r="C4" s="418"/>
      <c r="D4" s="418"/>
      <c r="E4" s="418"/>
      <c r="F4" s="418"/>
      <c r="G4" s="418"/>
      <c r="H4" s="418"/>
      <c r="I4" s="418"/>
      <c r="J4" s="419"/>
      <c r="K4" s="1393"/>
      <c r="L4" s="1393"/>
      <c r="M4" s="1393"/>
      <c r="N4" s="1393"/>
      <c r="O4" s="407" t="s">
        <v>1140</v>
      </c>
      <c r="P4" s="408" t="s">
        <v>306</v>
      </c>
    </row>
    <row r="5" spans="1:16" x14ac:dyDescent="0.25">
      <c r="A5" s="418"/>
      <c r="B5" s="418"/>
      <c r="C5" s="418"/>
      <c r="D5" s="418"/>
      <c r="E5" s="418"/>
      <c r="F5" s="418"/>
      <c r="G5" s="418"/>
      <c r="H5" s="418"/>
      <c r="I5" s="418"/>
      <c r="J5" s="419"/>
      <c r="K5" s="1395" t="s">
        <v>1160</v>
      </c>
      <c r="L5" s="1396" t="s">
        <v>1187</v>
      </c>
      <c r="M5" s="1395" t="s">
        <v>1149</v>
      </c>
      <c r="N5" s="1393"/>
    </row>
    <row r="6" spans="1:16" x14ac:dyDescent="0.25">
      <c r="A6" s="418"/>
      <c r="B6" s="418"/>
      <c r="C6" s="418"/>
      <c r="D6" s="418"/>
      <c r="E6" s="418"/>
      <c r="F6" s="418"/>
      <c r="G6" s="418"/>
      <c r="H6" s="418"/>
      <c r="I6" s="418"/>
      <c r="J6" s="419"/>
      <c r="K6" s="1397" t="s">
        <v>120</v>
      </c>
      <c r="L6" s="1398">
        <v>10304.875901000001</v>
      </c>
      <c r="M6" s="884">
        <v>0.17824046514268693</v>
      </c>
      <c r="N6" s="885"/>
      <c r="O6" s="408" t="s">
        <v>327</v>
      </c>
      <c r="P6" s="408" t="s">
        <v>2138</v>
      </c>
    </row>
    <row r="7" spans="1:16" x14ac:dyDescent="0.25">
      <c r="A7" s="418"/>
      <c r="B7" s="418"/>
      <c r="C7" s="418"/>
      <c r="D7" s="418"/>
      <c r="E7" s="418"/>
      <c r="F7" s="418"/>
      <c r="G7" s="418"/>
      <c r="H7" s="418"/>
      <c r="I7" s="418"/>
      <c r="J7" s="419"/>
      <c r="K7" s="1397" t="s">
        <v>97</v>
      </c>
      <c r="L7" s="1398">
        <v>7102.9930469999999</v>
      </c>
      <c r="M7" s="884">
        <v>0.12285842127217589</v>
      </c>
      <c r="N7" s="1399"/>
      <c r="O7" s="408" t="s">
        <v>120</v>
      </c>
      <c r="P7" s="408">
        <v>10304.875901000001</v>
      </c>
    </row>
    <row r="8" spans="1:16" x14ac:dyDescent="0.25">
      <c r="A8" s="418"/>
      <c r="B8" s="418"/>
      <c r="C8" s="418"/>
      <c r="D8" s="418"/>
      <c r="E8" s="418"/>
      <c r="F8" s="418"/>
      <c r="G8" s="418"/>
      <c r="H8" s="418"/>
      <c r="I8" s="418"/>
      <c r="J8" s="419"/>
      <c r="K8" s="1397" t="s">
        <v>89</v>
      </c>
      <c r="L8" s="1398">
        <v>7093.7652090000011</v>
      </c>
      <c r="M8" s="884">
        <v>0.12269881002084373</v>
      </c>
      <c r="N8" s="1399"/>
      <c r="O8" s="408" t="s">
        <v>97</v>
      </c>
      <c r="P8" s="408">
        <v>7102.9930469999999</v>
      </c>
    </row>
    <row r="9" spans="1:16" x14ac:dyDescent="0.25">
      <c r="A9" s="418"/>
      <c r="B9" s="418"/>
      <c r="C9" s="418"/>
      <c r="D9" s="418"/>
      <c r="E9" s="418"/>
      <c r="F9" s="418"/>
      <c r="G9" s="418"/>
      <c r="H9" s="418"/>
      <c r="I9" s="418"/>
      <c r="J9" s="419"/>
      <c r="K9" s="1397" t="s">
        <v>57</v>
      </c>
      <c r="L9" s="1398">
        <v>6754.9657699999989</v>
      </c>
      <c r="M9" s="884">
        <v>0.11683869387994177</v>
      </c>
      <c r="N9" s="1399"/>
      <c r="O9" s="408" t="s">
        <v>89</v>
      </c>
      <c r="P9" s="408">
        <v>7093.7652090000011</v>
      </c>
    </row>
    <row r="10" spans="1:16" x14ac:dyDescent="0.25">
      <c r="A10" s="418"/>
      <c r="B10" s="418"/>
      <c r="C10" s="418"/>
      <c r="D10" s="418"/>
      <c r="E10" s="418"/>
      <c r="F10" s="418"/>
      <c r="G10" s="418"/>
      <c r="H10" s="418"/>
      <c r="I10" s="418"/>
      <c r="J10" s="419"/>
      <c r="K10" s="1397" t="s">
        <v>99</v>
      </c>
      <c r="L10" s="1398">
        <v>4321.2774640000007</v>
      </c>
      <c r="M10" s="884">
        <v>7.4743889455207005E-2</v>
      </c>
      <c r="N10" s="1399"/>
      <c r="O10" s="408" t="s">
        <v>57</v>
      </c>
      <c r="P10" s="408">
        <v>6754.9657699999989</v>
      </c>
    </row>
    <row r="11" spans="1:16" x14ac:dyDescent="0.25">
      <c r="A11" s="418"/>
      <c r="B11" s="418"/>
      <c r="C11" s="418"/>
      <c r="D11" s="418"/>
      <c r="E11" s="418"/>
      <c r="F11" s="418"/>
      <c r="G11" s="418"/>
      <c r="H11" s="418"/>
      <c r="I11" s="418"/>
      <c r="J11" s="419"/>
      <c r="K11" s="1397" t="s">
        <v>152</v>
      </c>
      <c r="L11" s="1398">
        <v>2259.0662190000007</v>
      </c>
      <c r="M11" s="884">
        <v>3.907441657047192E-2</v>
      </c>
      <c r="N11" s="1399"/>
      <c r="O11" s="408" t="s">
        <v>99</v>
      </c>
      <c r="P11" s="408">
        <v>4321.2774640000007</v>
      </c>
    </row>
    <row r="12" spans="1:16" x14ac:dyDescent="0.25">
      <c r="A12" s="418"/>
      <c r="B12" s="418"/>
      <c r="C12" s="418"/>
      <c r="D12" s="418"/>
      <c r="E12" s="418"/>
      <c r="F12" s="418"/>
      <c r="G12" s="418"/>
      <c r="H12" s="418"/>
      <c r="I12" s="418"/>
      <c r="J12" s="419"/>
      <c r="K12" s="1393" t="s">
        <v>1150</v>
      </c>
      <c r="L12" s="1398">
        <v>19977.514474760006</v>
      </c>
      <c r="M12" s="884">
        <v>0.34554530365867275</v>
      </c>
      <c r="N12" s="1393"/>
      <c r="O12" s="408" t="s">
        <v>152</v>
      </c>
      <c r="P12" s="408">
        <v>2259.0662190000007</v>
      </c>
    </row>
    <row r="13" spans="1:16" x14ac:dyDescent="0.25">
      <c r="A13" s="418"/>
      <c r="B13" s="418"/>
      <c r="C13" s="418"/>
      <c r="D13" s="418"/>
      <c r="E13" s="418"/>
      <c r="F13" s="418"/>
      <c r="G13" s="418"/>
      <c r="H13" s="418"/>
      <c r="I13" s="418"/>
      <c r="J13" s="419"/>
      <c r="K13" s="1393" t="s">
        <v>1188</v>
      </c>
      <c r="L13" s="1398">
        <v>57814.458084760008</v>
      </c>
      <c r="M13" s="884">
        <v>1</v>
      </c>
      <c r="N13" s="1393"/>
      <c r="O13" s="408" t="s">
        <v>302</v>
      </c>
      <c r="P13" s="408">
        <v>37836.943610000002</v>
      </c>
    </row>
    <row r="14" spans="1:16" x14ac:dyDescent="0.25">
      <c r="A14" s="418"/>
      <c r="B14" s="418"/>
      <c r="C14" s="418"/>
      <c r="D14" s="418"/>
      <c r="E14" s="418"/>
      <c r="F14" s="418"/>
      <c r="G14" s="418"/>
      <c r="H14" s="418"/>
      <c r="I14" s="418"/>
      <c r="J14" s="419"/>
      <c r="K14" s="1393"/>
      <c r="L14" s="1393"/>
      <c r="M14" s="1393"/>
      <c r="N14" s="1393"/>
    </row>
    <row r="15" spans="1:16" x14ac:dyDescent="0.25">
      <c r="A15" s="418"/>
      <c r="B15" s="418"/>
      <c r="C15" s="418"/>
      <c r="D15" s="418"/>
      <c r="E15" s="418"/>
      <c r="F15" s="418"/>
      <c r="G15" s="418"/>
      <c r="H15" s="418"/>
      <c r="I15" s="418"/>
      <c r="J15" s="419"/>
      <c r="K15" s="1393"/>
      <c r="L15" s="1393"/>
      <c r="M15" s="1393"/>
      <c r="N15" s="1393"/>
    </row>
    <row r="16" spans="1:16" x14ac:dyDescent="0.25">
      <c r="A16" s="418"/>
      <c r="B16" s="418"/>
      <c r="C16" s="418"/>
      <c r="D16" s="418"/>
      <c r="E16" s="418"/>
      <c r="F16" s="418"/>
      <c r="G16" s="418"/>
      <c r="H16" s="418"/>
      <c r="I16" s="418"/>
      <c r="J16" s="419"/>
      <c r="K16" s="1393"/>
      <c r="L16" s="1393"/>
      <c r="M16" s="1393"/>
      <c r="N16" s="1393"/>
    </row>
    <row r="17" spans="1:14" x14ac:dyDescent="0.25">
      <c r="A17" s="418"/>
      <c r="B17" s="418"/>
      <c r="C17" s="418"/>
      <c r="D17" s="418"/>
      <c r="E17" s="418"/>
      <c r="F17" s="418"/>
      <c r="G17" s="418"/>
      <c r="H17" s="418"/>
      <c r="I17" s="418"/>
      <c r="J17" s="419"/>
      <c r="K17" s="1393"/>
      <c r="L17" s="1393"/>
      <c r="M17" s="1393"/>
      <c r="N17" s="1393"/>
    </row>
    <row r="18" spans="1:14" x14ac:dyDescent="0.25">
      <c r="A18" s="418"/>
      <c r="B18" s="418"/>
      <c r="C18" s="418"/>
      <c r="D18" s="418"/>
      <c r="E18" s="418"/>
      <c r="F18" s="418"/>
      <c r="G18" s="418"/>
      <c r="H18" s="418"/>
      <c r="I18" s="418"/>
      <c r="J18" s="419"/>
      <c r="K18" s="1393"/>
      <c r="L18" s="1393"/>
      <c r="M18" s="1393"/>
      <c r="N18" s="1393"/>
    </row>
    <row r="19" spans="1:14" x14ac:dyDescent="0.25">
      <c r="A19" s="418"/>
      <c r="B19" s="418"/>
      <c r="C19" s="418"/>
      <c r="D19" s="418"/>
      <c r="E19" s="418"/>
      <c r="F19" s="418"/>
      <c r="G19" s="418"/>
      <c r="H19" s="418"/>
      <c r="I19" s="418"/>
      <c r="J19" s="419"/>
      <c r="K19" s="1393"/>
      <c r="L19" s="1393"/>
      <c r="M19" s="1393"/>
      <c r="N19" s="1393"/>
    </row>
    <row r="20" spans="1:14" x14ac:dyDescent="0.25">
      <c r="A20" s="418"/>
      <c r="B20" s="418"/>
      <c r="C20" s="418"/>
      <c r="D20" s="418"/>
      <c r="E20" s="418"/>
      <c r="F20" s="418"/>
      <c r="G20" s="418"/>
      <c r="H20" s="418"/>
      <c r="I20" s="418"/>
      <c r="J20" s="419"/>
      <c r="K20" s="1393"/>
      <c r="L20" s="1399"/>
      <c r="M20" s="1399"/>
      <c r="N20" s="1400"/>
    </row>
    <row r="21" spans="1:14" x14ac:dyDescent="0.25">
      <c r="A21" s="418"/>
      <c r="B21" s="418"/>
      <c r="C21" s="418"/>
      <c r="D21" s="418"/>
      <c r="E21" s="418"/>
      <c r="F21" s="418"/>
      <c r="G21" s="418"/>
      <c r="H21" s="418"/>
      <c r="I21" s="418"/>
      <c r="J21" s="419"/>
      <c r="K21" s="1393"/>
      <c r="L21" s="1393"/>
      <c r="M21" s="1393"/>
      <c r="N21" s="1393"/>
    </row>
    <row r="22" spans="1:14" x14ac:dyDescent="0.25">
      <c r="A22" s="418"/>
      <c r="B22" s="418"/>
      <c r="C22" s="418"/>
      <c r="D22" s="418"/>
      <c r="E22" s="418"/>
      <c r="F22" s="418"/>
      <c r="G22" s="418"/>
      <c r="H22" s="418"/>
      <c r="I22" s="418"/>
      <c r="J22" s="419"/>
      <c r="K22" s="1393"/>
      <c r="L22" s="1393"/>
      <c r="M22" s="1393"/>
      <c r="N22" s="1399"/>
    </row>
    <row r="23" spans="1:14" x14ac:dyDescent="0.25">
      <c r="A23" s="418"/>
      <c r="B23" s="418"/>
      <c r="C23" s="418"/>
      <c r="D23" s="418"/>
      <c r="E23" s="418"/>
      <c r="F23" s="418"/>
      <c r="G23" s="418"/>
      <c r="H23" s="418"/>
      <c r="I23" s="418"/>
      <c r="J23" s="419"/>
      <c r="K23" s="1393"/>
      <c r="L23" s="1393"/>
      <c r="M23" s="1393"/>
      <c r="N23" s="1393"/>
    </row>
    <row r="24" spans="1:14" x14ac:dyDescent="0.25">
      <c r="A24" s="418"/>
      <c r="B24" s="418"/>
      <c r="C24" s="418"/>
      <c r="D24" s="418"/>
      <c r="E24" s="418"/>
      <c r="F24" s="418"/>
      <c r="G24" s="418"/>
      <c r="H24" s="418"/>
      <c r="I24" s="418"/>
      <c r="J24" s="419"/>
      <c r="K24" s="1393"/>
      <c r="L24" s="1393"/>
      <c r="M24" s="1393"/>
      <c r="N24" s="1393"/>
    </row>
    <row r="25" spans="1:14" x14ac:dyDescent="0.25">
      <c r="A25" s="418"/>
      <c r="B25" s="418"/>
      <c r="C25" s="418"/>
      <c r="D25" s="418"/>
      <c r="E25" s="418"/>
      <c r="F25" s="418"/>
      <c r="G25" s="418"/>
      <c r="H25" s="418"/>
      <c r="I25" s="418"/>
      <c r="J25" s="419"/>
      <c r="K25" s="1393"/>
      <c r="L25" s="1393"/>
      <c r="M25" s="1393"/>
      <c r="N25" s="1393"/>
    </row>
    <row r="26" spans="1:14" x14ac:dyDescent="0.25">
      <c r="A26" s="418"/>
      <c r="B26" s="418"/>
      <c r="C26" s="418"/>
      <c r="D26" s="418"/>
      <c r="E26" s="418"/>
      <c r="F26" s="418"/>
      <c r="G26" s="418"/>
      <c r="H26" s="418"/>
      <c r="I26" s="418"/>
      <c r="J26" s="419"/>
      <c r="K26" s="1393"/>
      <c r="L26" s="1393"/>
      <c r="M26" s="1393"/>
      <c r="N26" s="1393"/>
    </row>
    <row r="27" spans="1:14" x14ac:dyDescent="0.25">
      <c r="A27" s="418"/>
      <c r="B27" s="418"/>
      <c r="C27" s="418"/>
      <c r="D27" s="418"/>
      <c r="E27" s="418"/>
      <c r="F27" s="418"/>
      <c r="G27" s="418"/>
      <c r="H27" s="418"/>
      <c r="I27" s="418"/>
      <c r="J27" s="419"/>
      <c r="K27" s="1393"/>
      <c r="L27" s="1393"/>
      <c r="M27" s="1393"/>
      <c r="N27" s="1393"/>
    </row>
    <row r="28" spans="1:14" x14ac:dyDescent="0.25">
      <c r="A28" s="418"/>
      <c r="B28" s="418"/>
      <c r="C28" s="418"/>
      <c r="D28" s="418"/>
      <c r="E28" s="418"/>
      <c r="F28" s="418"/>
      <c r="G28" s="418"/>
      <c r="H28" s="418"/>
      <c r="I28" s="418"/>
      <c r="J28" s="419"/>
      <c r="K28" s="1393"/>
      <c r="L28" s="1393"/>
      <c r="M28" s="1393"/>
      <c r="N28" s="1393"/>
    </row>
    <row r="29" spans="1:14" x14ac:dyDescent="0.25">
      <c r="A29" s="418"/>
      <c r="B29" s="418"/>
      <c r="C29" s="418"/>
      <c r="D29" s="418"/>
      <c r="E29" s="418"/>
      <c r="F29" s="418"/>
      <c r="G29" s="418"/>
      <c r="H29" s="418"/>
      <c r="I29" s="418"/>
      <c r="J29" s="419"/>
      <c r="K29" s="1393"/>
      <c r="L29" s="1393"/>
      <c r="M29" s="1393"/>
      <c r="N29" s="1393"/>
    </row>
    <row r="30" spans="1:14" x14ac:dyDescent="0.25">
      <c r="A30" s="418"/>
      <c r="B30" s="418"/>
      <c r="C30" s="418"/>
      <c r="D30" s="418"/>
      <c r="E30" s="418"/>
      <c r="F30" s="418"/>
      <c r="G30" s="418"/>
      <c r="H30" s="418"/>
      <c r="I30" s="418"/>
      <c r="J30" s="419"/>
      <c r="K30" s="1393"/>
      <c r="L30" s="1393"/>
      <c r="M30" s="1393"/>
      <c r="N30" s="1393"/>
    </row>
    <row r="31" spans="1:14" x14ac:dyDescent="0.25">
      <c r="A31" s="418"/>
      <c r="B31" s="418"/>
      <c r="C31" s="418"/>
      <c r="D31" s="418"/>
      <c r="E31" s="418"/>
      <c r="F31" s="418"/>
      <c r="G31" s="418"/>
      <c r="H31" s="418"/>
      <c r="I31" s="418"/>
      <c r="J31" s="419"/>
      <c r="K31" s="1393"/>
      <c r="L31" s="1393"/>
      <c r="M31" s="1393"/>
      <c r="N31" s="1393"/>
    </row>
    <row r="32" spans="1:14" x14ac:dyDescent="0.25">
      <c r="A32" s="418"/>
      <c r="B32" s="418"/>
      <c r="C32" s="418"/>
      <c r="D32" s="418"/>
      <c r="E32" s="418"/>
      <c r="F32" s="418"/>
      <c r="G32" s="418"/>
      <c r="H32" s="418"/>
      <c r="I32" s="418"/>
      <c r="J32" s="419"/>
      <c r="K32" s="1393"/>
      <c r="L32" s="1393"/>
      <c r="M32" s="1393"/>
      <c r="N32" s="1393"/>
    </row>
    <row r="33" spans="1:16" x14ac:dyDescent="0.25">
      <c r="A33" s="418"/>
      <c r="B33" s="418"/>
      <c r="C33" s="418"/>
      <c r="D33" s="418"/>
      <c r="E33" s="418"/>
      <c r="F33" s="418"/>
      <c r="G33" s="418"/>
      <c r="H33" s="418"/>
      <c r="I33" s="418"/>
      <c r="J33" s="419"/>
      <c r="K33" s="1393"/>
      <c r="L33" s="1393"/>
      <c r="M33" s="1393"/>
      <c r="N33" s="1393"/>
      <c r="O33" s="407" t="s">
        <v>1056</v>
      </c>
      <c r="P33" s="408" t="s">
        <v>1057</v>
      </c>
    </row>
    <row r="34" spans="1:16" x14ac:dyDescent="0.25">
      <c r="A34" s="418"/>
      <c r="B34" s="418"/>
      <c r="C34" s="418"/>
      <c r="D34" s="418"/>
      <c r="E34" s="418"/>
      <c r="F34" s="418"/>
      <c r="G34" s="418"/>
      <c r="H34" s="418"/>
      <c r="I34" s="418"/>
      <c r="J34" s="419"/>
      <c r="K34" s="1393"/>
      <c r="L34" s="1393"/>
      <c r="M34" s="1393"/>
      <c r="N34" s="1393"/>
      <c r="O34" s="407" t="s">
        <v>165</v>
      </c>
      <c r="P34" s="408" t="s">
        <v>1059</v>
      </c>
    </row>
    <row r="35" spans="1:16" x14ac:dyDescent="0.25">
      <c r="A35" s="418"/>
      <c r="B35" s="418"/>
      <c r="C35" s="418"/>
      <c r="D35" s="418"/>
      <c r="E35" s="418"/>
      <c r="F35" s="418"/>
      <c r="G35" s="418"/>
      <c r="H35" s="418"/>
      <c r="I35" s="418"/>
      <c r="J35" s="419"/>
      <c r="K35" s="1394" t="s">
        <v>1189</v>
      </c>
      <c r="L35" s="1393"/>
      <c r="M35" s="1393"/>
      <c r="N35" s="1393"/>
      <c r="O35" s="407" t="s">
        <v>1061</v>
      </c>
      <c r="P35" s="408" t="s">
        <v>306</v>
      </c>
    </row>
    <row r="36" spans="1:16" x14ac:dyDescent="0.25">
      <c r="A36" s="418"/>
      <c r="B36" s="418"/>
      <c r="C36" s="418"/>
      <c r="D36" s="418"/>
      <c r="E36" s="418"/>
      <c r="F36" s="418"/>
      <c r="G36" s="418"/>
      <c r="H36" s="418"/>
      <c r="I36" s="418"/>
      <c r="J36" s="419"/>
      <c r="K36" s="1393"/>
      <c r="L36" s="1393"/>
      <c r="M36" s="1393"/>
      <c r="N36" s="1393"/>
      <c r="O36" s="407" t="s">
        <v>1140</v>
      </c>
      <c r="P36" s="408" t="s">
        <v>317</v>
      </c>
    </row>
    <row r="37" spans="1:16" x14ac:dyDescent="0.25">
      <c r="A37" s="418"/>
      <c r="B37" s="418"/>
      <c r="C37" s="418"/>
      <c r="D37" s="418"/>
      <c r="E37" s="418"/>
      <c r="F37" s="418"/>
      <c r="G37" s="418"/>
      <c r="H37" s="418"/>
      <c r="I37" s="418"/>
      <c r="J37" s="419"/>
      <c r="K37" s="1393"/>
      <c r="L37" s="1393"/>
      <c r="M37" s="1393"/>
      <c r="N37" s="1393"/>
    </row>
    <row r="38" spans="1:16" x14ac:dyDescent="0.25">
      <c r="A38" s="418"/>
      <c r="B38" s="418"/>
      <c r="C38" s="418"/>
      <c r="D38" s="418"/>
      <c r="E38" s="418"/>
      <c r="F38" s="418"/>
      <c r="G38" s="418"/>
      <c r="H38" s="418"/>
      <c r="I38" s="418"/>
      <c r="J38" s="419"/>
      <c r="K38" s="1395" t="s">
        <v>168</v>
      </c>
      <c r="L38" s="1396" t="s">
        <v>1190</v>
      </c>
      <c r="M38" s="1395" t="s">
        <v>1149</v>
      </c>
      <c r="N38" s="886"/>
      <c r="O38" s="408" t="s">
        <v>327</v>
      </c>
      <c r="P38" s="408" t="s">
        <v>2138</v>
      </c>
    </row>
    <row r="39" spans="1:16" x14ac:dyDescent="0.25">
      <c r="A39" s="418"/>
      <c r="B39" s="418"/>
      <c r="C39" s="418"/>
      <c r="D39" s="418"/>
      <c r="E39" s="418"/>
      <c r="F39" s="418"/>
      <c r="G39" s="418"/>
      <c r="H39" s="418"/>
      <c r="I39" s="418"/>
      <c r="J39" s="421"/>
      <c r="K39" s="1397" t="s">
        <v>57</v>
      </c>
      <c r="L39" s="1398">
        <v>6754.9657699999989</v>
      </c>
      <c r="M39" s="884">
        <v>0.23161724393136221</v>
      </c>
      <c r="N39" s="886"/>
      <c r="O39" s="408" t="s">
        <v>57</v>
      </c>
      <c r="P39" s="408">
        <v>6754.9657699999989</v>
      </c>
    </row>
    <row r="40" spans="1:16" x14ac:dyDescent="0.25">
      <c r="A40" s="418"/>
      <c r="B40" s="418"/>
      <c r="C40" s="418"/>
      <c r="D40" s="418"/>
      <c r="E40" s="418"/>
      <c r="F40" s="418"/>
      <c r="G40" s="418"/>
      <c r="H40" s="418"/>
      <c r="I40" s="418"/>
      <c r="J40" s="421"/>
      <c r="K40" s="1397" t="s">
        <v>89</v>
      </c>
      <c r="L40" s="1398">
        <v>3274.0546570000006</v>
      </c>
      <c r="M40" s="884">
        <v>0.11226222929253743</v>
      </c>
      <c r="N40" s="886"/>
      <c r="O40" s="408" t="s">
        <v>89</v>
      </c>
      <c r="P40" s="408">
        <v>3274.0546570000006</v>
      </c>
    </row>
    <row r="41" spans="1:16" x14ac:dyDescent="0.25">
      <c r="A41" s="418"/>
      <c r="B41" s="418"/>
      <c r="C41" s="418"/>
      <c r="D41" s="418"/>
      <c r="E41" s="418"/>
      <c r="F41" s="418"/>
      <c r="G41" s="418"/>
      <c r="H41" s="418"/>
      <c r="I41" s="418"/>
      <c r="J41" s="421"/>
      <c r="K41" s="1397" t="s">
        <v>120</v>
      </c>
      <c r="L41" s="1398">
        <v>2805.4559760000002</v>
      </c>
      <c r="M41" s="884">
        <v>9.6194711158675492E-2</v>
      </c>
      <c r="N41" s="886"/>
      <c r="O41" s="408" t="s">
        <v>120</v>
      </c>
      <c r="P41" s="408">
        <v>2805.4559760000002</v>
      </c>
    </row>
    <row r="42" spans="1:16" x14ac:dyDescent="0.25">
      <c r="A42" s="418"/>
      <c r="B42" s="418"/>
      <c r="C42" s="418"/>
      <c r="D42" s="418"/>
      <c r="E42" s="418"/>
      <c r="F42" s="418"/>
      <c r="G42" s="418"/>
      <c r="H42" s="418"/>
      <c r="I42" s="418"/>
      <c r="J42" s="421"/>
      <c r="K42" s="1397" t="s">
        <v>152</v>
      </c>
      <c r="L42" s="1398">
        <v>2259.0662190000007</v>
      </c>
      <c r="M42" s="884">
        <v>7.7459858320381006E-2</v>
      </c>
      <c r="N42" s="886"/>
      <c r="O42" s="408" t="s">
        <v>152</v>
      </c>
      <c r="P42" s="408">
        <v>2259.0662190000007</v>
      </c>
    </row>
    <row r="43" spans="1:16" x14ac:dyDescent="0.25">
      <c r="A43" s="418"/>
      <c r="B43" s="418"/>
      <c r="C43" s="418"/>
      <c r="D43" s="418"/>
      <c r="E43" s="418"/>
      <c r="F43" s="418"/>
      <c r="G43" s="418"/>
      <c r="H43" s="418"/>
      <c r="I43" s="418"/>
      <c r="J43" s="421"/>
      <c r="K43" s="1397" t="s">
        <v>126</v>
      </c>
      <c r="L43" s="1398">
        <v>2021.1685680000001</v>
      </c>
      <c r="M43" s="884">
        <v>6.9302718796879728E-2</v>
      </c>
      <c r="N43" s="886"/>
      <c r="O43" s="408" t="s">
        <v>126</v>
      </c>
      <c r="P43" s="408">
        <v>2021.1685680000001</v>
      </c>
    </row>
    <row r="44" spans="1:16" x14ac:dyDescent="0.25">
      <c r="A44" s="418"/>
      <c r="B44" s="418"/>
      <c r="C44" s="418"/>
      <c r="D44" s="418"/>
      <c r="E44" s="418"/>
      <c r="F44" s="418"/>
      <c r="G44" s="418"/>
      <c r="H44" s="418"/>
      <c r="I44" s="418"/>
      <c r="J44" s="421"/>
      <c r="K44" s="1397" t="s">
        <v>77</v>
      </c>
      <c r="L44" s="1398">
        <v>1695.9217749999996</v>
      </c>
      <c r="M44" s="884">
        <v>5.8150513388713104E-2</v>
      </c>
      <c r="N44" s="886"/>
      <c r="O44" s="408" t="s">
        <v>77</v>
      </c>
      <c r="P44" s="408">
        <v>1695.9217749999996</v>
      </c>
    </row>
    <row r="45" spans="1:16" x14ac:dyDescent="0.25">
      <c r="A45" s="418"/>
      <c r="B45" s="418"/>
      <c r="C45" s="418"/>
      <c r="D45" s="418"/>
      <c r="E45" s="418"/>
      <c r="F45" s="418"/>
      <c r="G45" s="418"/>
      <c r="H45" s="418"/>
      <c r="I45" s="418"/>
      <c r="J45" s="419"/>
      <c r="K45" s="1393" t="s">
        <v>1150</v>
      </c>
      <c r="L45" s="1398">
        <v>10353.714452939985</v>
      </c>
      <c r="M45" s="884">
        <v>0.35501272511145104</v>
      </c>
      <c r="N45" s="1401"/>
      <c r="O45" s="408" t="s">
        <v>302</v>
      </c>
      <c r="P45" s="408">
        <v>18810.632965000001</v>
      </c>
    </row>
    <row r="46" spans="1:16" x14ac:dyDescent="0.25">
      <c r="A46" s="418"/>
      <c r="B46" s="418"/>
      <c r="C46" s="418"/>
      <c r="D46" s="418"/>
      <c r="E46" s="418"/>
      <c r="F46" s="418"/>
      <c r="G46" s="418"/>
      <c r="H46" s="418"/>
      <c r="I46" s="418"/>
      <c r="J46" s="419"/>
      <c r="K46" s="1393" t="s">
        <v>1191</v>
      </c>
      <c r="L46" s="1398">
        <v>29164.347417939985</v>
      </c>
      <c r="M46" s="884">
        <v>1</v>
      </c>
      <c r="N46" s="1393"/>
    </row>
    <row r="47" spans="1:16" x14ac:dyDescent="0.25">
      <c r="A47" s="418"/>
      <c r="B47" s="418"/>
      <c r="C47" s="418"/>
      <c r="D47" s="418"/>
      <c r="E47" s="418"/>
      <c r="F47" s="418"/>
      <c r="G47" s="418"/>
      <c r="H47" s="418"/>
      <c r="I47" s="418"/>
      <c r="J47" s="419"/>
      <c r="K47" s="1393"/>
      <c r="L47" s="1393"/>
      <c r="M47" s="1393"/>
      <c r="N47" s="1393"/>
      <c r="O47" s="1363"/>
      <c r="P47" s="1363"/>
    </row>
    <row r="48" spans="1:16" x14ac:dyDescent="0.25">
      <c r="A48" s="418"/>
      <c r="B48" s="418"/>
      <c r="C48" s="418"/>
      <c r="D48" s="418"/>
      <c r="E48" s="418"/>
      <c r="F48" s="418"/>
      <c r="G48" s="418"/>
      <c r="H48" s="418"/>
      <c r="I48" s="418"/>
      <c r="J48" s="419"/>
      <c r="K48" s="1393"/>
      <c r="L48" s="1401"/>
      <c r="M48" s="1393"/>
      <c r="N48" s="1393"/>
    </row>
    <row r="49" spans="1:16" x14ac:dyDescent="0.25">
      <c r="A49" s="418"/>
      <c r="B49" s="418"/>
      <c r="C49" s="418"/>
      <c r="D49" s="418"/>
      <c r="E49" s="418"/>
      <c r="F49" s="418"/>
      <c r="G49" s="418"/>
      <c r="H49" s="418"/>
      <c r="I49" s="418"/>
      <c r="J49" s="419"/>
      <c r="K49" s="1393"/>
      <c r="L49" s="1401"/>
      <c r="M49" s="1393"/>
      <c r="N49" s="1393"/>
    </row>
    <row r="50" spans="1:16" x14ac:dyDescent="0.25">
      <c r="A50" s="418"/>
      <c r="B50" s="418"/>
      <c r="C50" s="418"/>
      <c r="D50" s="418"/>
      <c r="E50" s="418"/>
      <c r="F50" s="418"/>
      <c r="G50" s="418"/>
      <c r="H50" s="418"/>
      <c r="I50" s="418"/>
      <c r="J50" s="419"/>
      <c r="K50" s="1393"/>
      <c r="L50" s="1401"/>
      <c r="M50" s="1393"/>
      <c r="N50" s="1393"/>
    </row>
    <row r="51" spans="1:16" x14ac:dyDescent="0.25">
      <c r="A51" s="418"/>
      <c r="B51" s="418"/>
      <c r="C51" s="418"/>
      <c r="D51" s="418"/>
      <c r="E51" s="418"/>
      <c r="F51" s="418"/>
      <c r="G51" s="418"/>
      <c r="H51" s="418"/>
      <c r="I51" s="418"/>
      <c r="J51" s="419"/>
      <c r="K51" s="1393"/>
      <c r="L51" s="1401"/>
      <c r="M51" s="1399"/>
      <c r="N51" s="1400"/>
    </row>
    <row r="52" spans="1:16" x14ac:dyDescent="0.25">
      <c r="A52" s="418"/>
      <c r="B52" s="418"/>
      <c r="C52" s="418"/>
      <c r="D52" s="418"/>
      <c r="E52" s="418"/>
      <c r="F52" s="418"/>
      <c r="G52" s="418"/>
      <c r="H52" s="418"/>
      <c r="I52" s="418"/>
      <c r="J52" s="419"/>
      <c r="K52" s="1393"/>
      <c r="L52" s="1401"/>
      <c r="M52" s="1393"/>
      <c r="N52" s="1393"/>
    </row>
    <row r="53" spans="1:16" x14ac:dyDescent="0.25">
      <c r="A53" s="418"/>
      <c r="B53" s="418"/>
      <c r="C53" s="418"/>
      <c r="D53" s="418"/>
      <c r="E53" s="418"/>
      <c r="F53" s="418"/>
      <c r="G53" s="418"/>
      <c r="H53" s="418"/>
      <c r="I53" s="418"/>
      <c r="J53" s="419"/>
      <c r="K53" s="1402"/>
      <c r="L53" s="1401"/>
      <c r="M53" s="1393"/>
      <c r="N53" s="1393"/>
    </row>
    <row r="54" spans="1:16" x14ac:dyDescent="0.25">
      <c r="A54" s="418"/>
      <c r="B54" s="418"/>
      <c r="C54" s="418"/>
      <c r="D54" s="418"/>
      <c r="E54" s="418"/>
      <c r="F54" s="418"/>
      <c r="G54" s="418"/>
      <c r="H54" s="418"/>
      <c r="I54" s="418"/>
      <c r="J54" s="419"/>
      <c r="K54" s="1393"/>
      <c r="L54" s="1403"/>
      <c r="M54" s="1399"/>
      <c r="N54" s="1393"/>
    </row>
    <row r="55" spans="1:16" x14ac:dyDescent="0.25">
      <c r="A55" s="418"/>
      <c r="B55" s="418"/>
      <c r="C55" s="418"/>
      <c r="D55" s="418"/>
      <c r="E55" s="418"/>
      <c r="F55" s="418"/>
      <c r="G55" s="418"/>
      <c r="H55" s="418"/>
      <c r="I55" s="418"/>
      <c r="J55" s="419"/>
      <c r="K55" s="1393"/>
      <c r="L55" s="1393"/>
      <c r="M55" s="1393"/>
      <c r="N55" s="1393"/>
    </row>
    <row r="56" spans="1:16" x14ac:dyDescent="0.25">
      <c r="A56" s="418"/>
      <c r="B56" s="418"/>
      <c r="C56" s="418"/>
      <c r="D56" s="418"/>
      <c r="E56" s="418"/>
      <c r="F56" s="418"/>
      <c r="G56" s="418"/>
      <c r="H56" s="418"/>
      <c r="I56" s="418"/>
      <c r="J56" s="419"/>
      <c r="K56" s="1393"/>
      <c r="L56" s="1393"/>
      <c r="M56" s="1393"/>
      <c r="N56" s="1393"/>
    </row>
    <row r="57" spans="1:16" x14ac:dyDescent="0.25">
      <c r="A57" s="418"/>
      <c r="B57" s="418"/>
      <c r="C57" s="418"/>
      <c r="D57" s="418"/>
      <c r="E57" s="418"/>
      <c r="F57" s="418"/>
      <c r="G57" s="418"/>
      <c r="H57" s="418"/>
      <c r="I57" s="418"/>
      <c r="J57" s="419"/>
      <c r="K57" s="1393"/>
      <c r="L57" s="1393"/>
      <c r="M57" s="1393"/>
      <c r="N57" s="1393"/>
    </row>
    <row r="58" spans="1:16" x14ac:dyDescent="0.25">
      <c r="A58" s="418"/>
      <c r="B58" s="418"/>
      <c r="C58" s="418"/>
      <c r="D58" s="418"/>
      <c r="E58" s="418"/>
      <c r="F58" s="418"/>
      <c r="G58" s="418"/>
      <c r="H58" s="418"/>
      <c r="I58" s="418"/>
      <c r="J58" s="419"/>
      <c r="K58" s="1393"/>
      <c r="L58" s="1393"/>
      <c r="M58" s="1393"/>
      <c r="N58" s="1393"/>
    </row>
    <row r="59" spans="1:16" x14ac:dyDescent="0.25">
      <c r="A59" s="418"/>
      <c r="B59" s="418"/>
      <c r="C59" s="418"/>
      <c r="D59" s="418"/>
      <c r="E59" s="418"/>
      <c r="F59" s="418"/>
      <c r="G59" s="418"/>
      <c r="H59" s="418"/>
      <c r="I59" s="418"/>
      <c r="J59" s="419"/>
      <c r="K59" s="1393"/>
      <c r="L59" s="1401"/>
      <c r="M59" s="1393"/>
      <c r="N59" s="1393"/>
    </row>
    <row r="60" spans="1:16" x14ac:dyDescent="0.25">
      <c r="A60" s="418"/>
      <c r="B60" s="418"/>
      <c r="C60" s="418"/>
      <c r="D60" s="418"/>
      <c r="E60" s="418"/>
      <c r="F60" s="418"/>
      <c r="G60" s="418"/>
      <c r="H60" s="418"/>
      <c r="I60" s="418"/>
      <c r="J60" s="419"/>
      <c r="K60" s="1393"/>
      <c r="L60" s="1393"/>
      <c r="M60" s="1393"/>
      <c r="N60" s="1393"/>
    </row>
    <row r="61" spans="1:16" x14ac:dyDescent="0.25">
      <c r="A61" s="418"/>
      <c r="B61" s="418"/>
      <c r="C61" s="418"/>
      <c r="D61" s="418"/>
      <c r="E61" s="418"/>
      <c r="F61" s="418"/>
      <c r="G61" s="418"/>
      <c r="H61" s="418"/>
      <c r="I61" s="418"/>
      <c r="J61" s="419"/>
      <c r="K61" s="1393"/>
      <c r="L61" s="1393"/>
      <c r="M61" s="1393"/>
      <c r="N61" s="1393"/>
    </row>
    <row r="62" spans="1:16" x14ac:dyDescent="0.25">
      <c r="A62" s="418"/>
      <c r="B62" s="418"/>
      <c r="C62" s="418"/>
      <c r="D62" s="418"/>
      <c r="E62" s="418"/>
      <c r="F62" s="418"/>
      <c r="G62" s="418"/>
      <c r="H62" s="418"/>
      <c r="I62" s="418"/>
      <c r="J62" s="419"/>
      <c r="K62" s="1393"/>
      <c r="L62" s="1401"/>
      <c r="M62" s="1393"/>
      <c r="N62" s="1393"/>
    </row>
    <row r="63" spans="1:16" x14ac:dyDescent="0.25">
      <c r="A63" s="418"/>
      <c r="B63" s="418"/>
      <c r="C63" s="418"/>
      <c r="D63" s="418"/>
      <c r="E63" s="418"/>
      <c r="F63" s="418"/>
      <c r="G63" s="418"/>
      <c r="H63" s="418"/>
      <c r="I63" s="418"/>
      <c r="J63" s="419"/>
      <c r="K63" s="1393"/>
      <c r="L63" s="1393"/>
      <c r="M63" s="1393"/>
      <c r="N63" s="1393"/>
    </row>
    <row r="64" spans="1:16" x14ac:dyDescent="0.25">
      <c r="A64" s="418"/>
      <c r="B64" s="418"/>
      <c r="C64" s="418"/>
      <c r="D64" s="418"/>
      <c r="E64" s="418"/>
      <c r="F64" s="418"/>
      <c r="G64" s="418"/>
      <c r="H64" s="418"/>
      <c r="I64" s="418"/>
      <c r="J64" s="419"/>
      <c r="K64" s="1393"/>
      <c r="L64" s="1393"/>
      <c r="M64" s="1393"/>
      <c r="N64" s="1393"/>
      <c r="O64" s="1363"/>
      <c r="P64" s="1363"/>
    </row>
    <row r="65" spans="1:16" x14ac:dyDescent="0.25">
      <c r="A65" s="418"/>
      <c r="B65" s="418"/>
      <c r="C65" s="418"/>
      <c r="D65" s="418"/>
      <c r="E65" s="418"/>
      <c r="F65" s="418"/>
      <c r="G65" s="418"/>
      <c r="H65" s="418"/>
      <c r="I65" s="418"/>
      <c r="J65" s="419"/>
      <c r="K65" s="1393"/>
      <c r="L65" s="1393"/>
      <c r="M65" s="1393"/>
      <c r="N65" s="1393"/>
      <c r="O65" s="407" t="s">
        <v>1056</v>
      </c>
      <c r="P65" s="408" t="s">
        <v>1057</v>
      </c>
    </row>
    <row r="66" spans="1:16" x14ac:dyDescent="0.25">
      <c r="A66" s="418"/>
      <c r="B66" s="418"/>
      <c r="C66" s="418"/>
      <c r="D66" s="418"/>
      <c r="E66" s="418"/>
      <c r="F66" s="418"/>
      <c r="G66" s="418"/>
      <c r="H66" s="418"/>
      <c r="I66" s="418"/>
      <c r="J66" s="419"/>
      <c r="K66" s="1393"/>
      <c r="L66" s="1393"/>
      <c r="M66" s="1393"/>
      <c r="N66" s="1393"/>
      <c r="O66" s="407" t="s">
        <v>165</v>
      </c>
      <c r="P66" s="408" t="s">
        <v>1059</v>
      </c>
    </row>
    <row r="67" spans="1:16" x14ac:dyDescent="0.25">
      <c r="A67" s="418"/>
      <c r="B67" s="418"/>
      <c r="C67" s="418"/>
      <c r="D67" s="418"/>
      <c r="E67" s="418"/>
      <c r="F67" s="418"/>
      <c r="G67" s="418"/>
      <c r="H67" s="418"/>
      <c r="I67" s="418"/>
      <c r="J67" s="419"/>
      <c r="K67" s="1394" t="s">
        <v>1192</v>
      </c>
      <c r="L67" s="1393"/>
      <c r="M67" s="1393"/>
      <c r="N67" s="1393"/>
      <c r="O67" s="407" t="s">
        <v>1061</v>
      </c>
      <c r="P67" s="408" t="s">
        <v>306</v>
      </c>
    </row>
    <row r="68" spans="1:16" x14ac:dyDescent="0.25">
      <c r="A68" s="418"/>
      <c r="B68" s="418"/>
      <c r="C68" s="418"/>
      <c r="D68" s="418"/>
      <c r="E68" s="418"/>
      <c r="F68" s="418"/>
      <c r="G68" s="418"/>
      <c r="H68" s="418"/>
      <c r="I68" s="418"/>
      <c r="J68" s="419"/>
      <c r="K68" s="1393"/>
      <c r="L68" s="1393"/>
      <c r="M68" s="1393"/>
      <c r="N68" s="1393"/>
      <c r="O68" s="407" t="s">
        <v>1140</v>
      </c>
      <c r="P68" s="408" t="s">
        <v>318</v>
      </c>
    </row>
    <row r="69" spans="1:16" x14ac:dyDescent="0.25">
      <c r="A69" s="418"/>
      <c r="B69" s="418"/>
      <c r="C69" s="418"/>
      <c r="D69" s="418"/>
      <c r="E69" s="418"/>
      <c r="F69" s="418"/>
      <c r="G69" s="418"/>
      <c r="H69" s="418"/>
      <c r="I69" s="418"/>
      <c r="J69" s="419"/>
      <c r="K69" s="1393" t="s">
        <v>1160</v>
      </c>
      <c r="L69" s="1393"/>
      <c r="M69" s="1393"/>
      <c r="N69" s="1393"/>
    </row>
    <row r="70" spans="1:16" x14ac:dyDescent="0.25">
      <c r="A70" s="418"/>
      <c r="B70" s="418"/>
      <c r="C70" s="418"/>
      <c r="D70" s="418"/>
      <c r="E70" s="418"/>
      <c r="F70" s="418"/>
      <c r="G70" s="418"/>
      <c r="H70" s="418"/>
      <c r="I70" s="418"/>
      <c r="J70" s="419"/>
      <c r="K70" s="1395" t="s">
        <v>168</v>
      </c>
      <c r="L70" s="1396" t="s">
        <v>1190</v>
      </c>
      <c r="M70" s="1395" t="s">
        <v>1149</v>
      </c>
      <c r="N70" s="1393"/>
      <c r="O70" s="408" t="s">
        <v>327</v>
      </c>
      <c r="P70" s="408" t="s">
        <v>2138</v>
      </c>
    </row>
    <row r="71" spans="1:16" x14ac:dyDescent="0.25">
      <c r="A71" s="418"/>
      <c r="B71" s="418"/>
      <c r="C71" s="418"/>
      <c r="D71" s="418"/>
      <c r="E71" s="418"/>
      <c r="F71" s="418"/>
      <c r="G71" s="418"/>
      <c r="H71" s="418"/>
      <c r="I71" s="418"/>
      <c r="J71" s="421"/>
      <c r="K71" s="1397" t="s">
        <v>120</v>
      </c>
      <c r="L71" s="1398">
        <v>7499.4199250000001</v>
      </c>
      <c r="M71" s="887">
        <v>0.28958360472102934</v>
      </c>
      <c r="N71" s="886"/>
      <c r="O71" s="408" t="s">
        <v>120</v>
      </c>
      <c r="P71" s="408">
        <v>7499.4199250000001</v>
      </c>
    </row>
    <row r="72" spans="1:16" x14ac:dyDescent="0.25">
      <c r="A72" s="418"/>
      <c r="B72" s="418"/>
      <c r="C72" s="418"/>
      <c r="D72" s="418"/>
      <c r="E72" s="418"/>
      <c r="F72" s="418"/>
      <c r="G72" s="418"/>
      <c r="H72" s="418"/>
      <c r="I72" s="418"/>
      <c r="J72" s="421"/>
      <c r="K72" s="1397" t="s">
        <v>97</v>
      </c>
      <c r="L72" s="1398">
        <v>5753.1175299999995</v>
      </c>
      <c r="M72" s="887">
        <v>0.22215165031195991</v>
      </c>
      <c r="N72" s="886"/>
      <c r="O72" s="408" t="s">
        <v>97</v>
      </c>
      <c r="P72" s="408">
        <v>5753.1175299999995</v>
      </c>
    </row>
    <row r="73" spans="1:16" x14ac:dyDescent="0.25">
      <c r="A73" s="418"/>
      <c r="B73" s="418"/>
      <c r="C73" s="418"/>
      <c r="D73" s="418"/>
      <c r="E73" s="418"/>
      <c r="F73" s="418"/>
      <c r="G73" s="418"/>
      <c r="H73" s="418"/>
      <c r="I73" s="418"/>
      <c r="J73" s="421"/>
      <c r="K73" s="1397" t="s">
        <v>99</v>
      </c>
      <c r="L73" s="1398">
        <v>4321.2774640000007</v>
      </c>
      <c r="M73" s="887">
        <v>0.16686238636315173</v>
      </c>
      <c r="N73" s="886"/>
      <c r="O73" s="408" t="s">
        <v>99</v>
      </c>
      <c r="P73" s="408">
        <v>4321.2774640000007</v>
      </c>
    </row>
    <row r="74" spans="1:16" x14ac:dyDescent="0.25">
      <c r="A74" s="418"/>
      <c r="B74" s="418"/>
      <c r="C74" s="418"/>
      <c r="D74" s="418"/>
      <c r="E74" s="418"/>
      <c r="F74" s="418"/>
      <c r="G74" s="418"/>
      <c r="H74" s="418"/>
      <c r="I74" s="418"/>
      <c r="J74" s="421"/>
      <c r="K74" s="1397" t="s">
        <v>89</v>
      </c>
      <c r="L74" s="1398">
        <v>3819.710552</v>
      </c>
      <c r="M74" s="887">
        <v>0.14749481449248394</v>
      </c>
      <c r="N74" s="886"/>
      <c r="O74" s="408" t="s">
        <v>89</v>
      </c>
      <c r="P74" s="408">
        <v>3819.710552</v>
      </c>
    </row>
    <row r="75" spans="1:16" x14ac:dyDescent="0.25">
      <c r="A75" s="418"/>
      <c r="B75" s="418"/>
      <c r="C75" s="418"/>
      <c r="D75" s="418"/>
      <c r="E75" s="418"/>
      <c r="F75" s="418"/>
      <c r="G75" s="418"/>
      <c r="H75" s="418"/>
      <c r="I75" s="418"/>
      <c r="J75" s="421"/>
      <c r="K75" s="1397" t="s">
        <v>156</v>
      </c>
      <c r="L75" s="1398">
        <v>1715.4355009999999</v>
      </c>
      <c r="M75" s="887">
        <v>6.6240056032867756E-2</v>
      </c>
      <c r="N75" s="886"/>
      <c r="O75" s="408" t="s">
        <v>156</v>
      </c>
      <c r="P75" s="408">
        <v>1715.4355009999999</v>
      </c>
    </row>
    <row r="76" spans="1:16" x14ac:dyDescent="0.25">
      <c r="A76" s="418"/>
      <c r="B76" s="418"/>
      <c r="C76" s="418"/>
      <c r="D76" s="418"/>
      <c r="E76" s="418"/>
      <c r="F76" s="418"/>
      <c r="G76" s="418"/>
      <c r="H76" s="418"/>
      <c r="I76" s="418"/>
      <c r="J76" s="421"/>
      <c r="K76" s="1397" t="s">
        <v>91</v>
      </c>
      <c r="L76" s="1398">
        <v>683.84089700000004</v>
      </c>
      <c r="M76" s="887">
        <v>2.6405923923365601E-2</v>
      </c>
      <c r="N76" s="886"/>
      <c r="O76" s="408" t="s">
        <v>91</v>
      </c>
      <c r="P76" s="408">
        <v>683.84089700000004</v>
      </c>
    </row>
    <row r="77" spans="1:16" x14ac:dyDescent="0.25">
      <c r="A77" s="418"/>
      <c r="B77" s="418"/>
      <c r="C77" s="418"/>
      <c r="D77" s="418"/>
      <c r="E77" s="418"/>
      <c r="F77" s="418"/>
      <c r="G77" s="418"/>
      <c r="H77" s="418"/>
      <c r="I77" s="418"/>
      <c r="J77" s="419"/>
      <c r="K77" s="1393" t="s">
        <v>1150</v>
      </c>
      <c r="L77" s="1398">
        <v>2104.4512998200116</v>
      </c>
      <c r="M77" s="887">
        <v>8.1261564155141602E-2</v>
      </c>
      <c r="N77" s="886"/>
      <c r="O77" s="408" t="s">
        <v>302</v>
      </c>
      <c r="P77" s="408">
        <v>23792.801869000003</v>
      </c>
    </row>
    <row r="78" spans="1:16" x14ac:dyDescent="0.25">
      <c r="A78" s="418"/>
      <c r="B78" s="418"/>
      <c r="C78" s="418"/>
      <c r="D78" s="418"/>
      <c r="E78" s="418"/>
      <c r="F78" s="418"/>
      <c r="G78" s="418"/>
      <c r="H78" s="418"/>
      <c r="I78" s="418"/>
      <c r="J78" s="419"/>
      <c r="K78" s="1393" t="s">
        <v>1193</v>
      </c>
      <c r="L78" s="1398">
        <v>25897.253168820014</v>
      </c>
      <c r="M78" s="887">
        <v>1</v>
      </c>
      <c r="N78" s="1404"/>
      <c r="O78" s="1363"/>
      <c r="P78" s="1363"/>
    </row>
    <row r="79" spans="1:16" x14ac:dyDescent="0.25">
      <c r="A79" s="418"/>
      <c r="B79" s="418"/>
      <c r="C79" s="418"/>
      <c r="D79" s="418"/>
      <c r="E79" s="418"/>
      <c r="F79" s="418"/>
      <c r="G79" s="418"/>
      <c r="H79" s="418"/>
      <c r="I79" s="418"/>
      <c r="J79" s="419"/>
      <c r="K79" s="1393"/>
      <c r="L79" s="1393"/>
      <c r="M79" s="1393"/>
      <c r="N79" s="1393"/>
    </row>
    <row r="80" spans="1:16" x14ac:dyDescent="0.25">
      <c r="A80" s="418"/>
      <c r="B80" s="418"/>
      <c r="C80" s="418"/>
      <c r="D80" s="418"/>
      <c r="E80" s="418"/>
      <c r="F80" s="418"/>
      <c r="G80" s="418"/>
      <c r="H80" s="418"/>
      <c r="I80" s="418"/>
      <c r="J80" s="419"/>
      <c r="K80" s="1393"/>
      <c r="L80" s="1403"/>
      <c r="M80" s="1393"/>
      <c r="N80" s="1393"/>
    </row>
    <row r="81" spans="1:16" x14ac:dyDescent="0.25">
      <c r="A81" s="418"/>
      <c r="B81" s="418"/>
      <c r="C81" s="418"/>
      <c r="D81" s="418"/>
      <c r="E81" s="418"/>
      <c r="F81" s="418"/>
      <c r="G81" s="418"/>
      <c r="H81" s="418"/>
      <c r="I81" s="418"/>
      <c r="J81" s="419"/>
      <c r="K81" s="1393"/>
      <c r="L81" s="1403"/>
      <c r="M81" s="1393"/>
      <c r="N81" s="1393"/>
    </row>
    <row r="82" spans="1:16" x14ac:dyDescent="0.25">
      <c r="A82" s="418"/>
      <c r="B82" s="418"/>
      <c r="C82" s="418"/>
      <c r="D82" s="418"/>
      <c r="E82" s="418"/>
      <c r="F82" s="418"/>
      <c r="G82" s="418"/>
      <c r="H82" s="418"/>
      <c r="I82" s="418"/>
      <c r="J82" s="419"/>
      <c r="K82" s="1393"/>
      <c r="L82" s="1403"/>
      <c r="M82" s="1393"/>
      <c r="N82" s="1393"/>
    </row>
    <row r="83" spans="1:16" x14ac:dyDescent="0.25">
      <c r="A83" s="418"/>
      <c r="B83" s="418"/>
      <c r="C83" s="418"/>
      <c r="D83" s="418"/>
      <c r="E83" s="418"/>
      <c r="F83" s="418"/>
      <c r="G83" s="418"/>
      <c r="H83" s="418"/>
      <c r="I83" s="418"/>
      <c r="J83" s="419"/>
      <c r="K83" s="1393"/>
      <c r="L83" s="1403"/>
      <c r="M83" s="1393"/>
      <c r="N83" s="1393"/>
    </row>
    <row r="84" spans="1:16" x14ac:dyDescent="0.25">
      <c r="A84" s="418"/>
      <c r="B84" s="418"/>
      <c r="C84" s="418"/>
      <c r="D84" s="418"/>
      <c r="E84" s="418"/>
      <c r="F84" s="418"/>
      <c r="G84" s="418"/>
      <c r="H84" s="418"/>
      <c r="I84" s="418"/>
      <c r="J84" s="419"/>
      <c r="K84" s="1393"/>
      <c r="L84" s="1403"/>
      <c r="M84" s="1393"/>
      <c r="N84" s="1393"/>
    </row>
    <row r="85" spans="1:16" x14ac:dyDescent="0.25">
      <c r="A85" s="418"/>
      <c r="B85" s="418"/>
      <c r="C85" s="418"/>
      <c r="D85" s="418"/>
      <c r="E85" s="418"/>
      <c r="F85" s="418"/>
      <c r="G85" s="418"/>
      <c r="H85" s="418"/>
      <c r="I85" s="418"/>
      <c r="J85" s="419"/>
      <c r="K85" s="1393"/>
      <c r="L85" s="1403"/>
      <c r="M85" s="1393"/>
      <c r="N85" s="1393"/>
    </row>
    <row r="86" spans="1:16" x14ac:dyDescent="0.25">
      <c r="A86" s="418"/>
      <c r="B86" s="418"/>
      <c r="C86" s="418"/>
      <c r="D86" s="418"/>
      <c r="E86" s="418"/>
      <c r="F86" s="418"/>
      <c r="G86" s="418"/>
      <c r="H86" s="418"/>
      <c r="I86" s="418"/>
      <c r="J86" s="419"/>
      <c r="K86" s="1393"/>
      <c r="L86" s="1403"/>
      <c r="M86" s="1399"/>
      <c r="N86" s="1399"/>
    </row>
    <row r="87" spans="1:16" x14ac:dyDescent="0.25">
      <c r="A87" s="418"/>
      <c r="B87" s="418"/>
      <c r="C87" s="418"/>
      <c r="D87" s="418"/>
      <c r="E87" s="418"/>
      <c r="F87" s="418"/>
      <c r="G87" s="418"/>
      <c r="H87" s="418"/>
      <c r="I87" s="418"/>
      <c r="J87" s="419"/>
      <c r="K87" s="1393"/>
      <c r="L87" s="1393"/>
      <c r="M87" s="1393"/>
      <c r="N87" s="1393"/>
      <c r="O87" s="1363"/>
      <c r="P87" s="1363"/>
    </row>
    <row r="88" spans="1:16" x14ac:dyDescent="0.25">
      <c r="A88" s="418"/>
      <c r="B88" s="418"/>
      <c r="C88" s="418"/>
      <c r="D88" s="418"/>
      <c r="E88" s="418"/>
      <c r="F88" s="418"/>
      <c r="G88" s="418"/>
      <c r="H88" s="418"/>
      <c r="I88" s="418"/>
      <c r="J88" s="419"/>
      <c r="K88" s="1393"/>
      <c r="L88" s="1393"/>
      <c r="M88" s="1393"/>
      <c r="N88" s="1393"/>
      <c r="O88" s="1363"/>
      <c r="P88" s="1363"/>
    </row>
    <row r="89" spans="1:16" x14ac:dyDescent="0.25">
      <c r="A89" s="418"/>
      <c r="B89" s="418"/>
      <c r="C89" s="418"/>
      <c r="D89" s="418"/>
      <c r="E89" s="418"/>
      <c r="F89" s="418"/>
      <c r="G89" s="418"/>
      <c r="H89" s="418"/>
      <c r="I89" s="418"/>
      <c r="J89" s="419"/>
      <c r="K89" s="1393"/>
      <c r="L89" s="1393"/>
      <c r="M89" s="1399"/>
      <c r="N89" s="1393"/>
      <c r="O89" s="1363"/>
      <c r="P89" s="1363"/>
    </row>
    <row r="90" spans="1:16" x14ac:dyDescent="0.25">
      <c r="A90" s="418"/>
      <c r="B90" s="418"/>
      <c r="C90" s="418"/>
      <c r="D90" s="418"/>
      <c r="E90" s="418"/>
      <c r="F90" s="418"/>
      <c r="G90" s="418"/>
      <c r="H90" s="418"/>
      <c r="I90" s="418"/>
      <c r="J90" s="419"/>
      <c r="K90" s="1393"/>
      <c r="L90" s="1393"/>
      <c r="M90" s="1393"/>
      <c r="N90" s="1393"/>
      <c r="O90" s="1363"/>
      <c r="P90" s="1363"/>
    </row>
    <row r="91" spans="1:16" x14ac:dyDescent="0.25">
      <c r="A91" s="418"/>
      <c r="B91" s="418"/>
      <c r="C91" s="418"/>
      <c r="D91" s="418"/>
      <c r="E91" s="418"/>
      <c r="F91" s="418"/>
      <c r="G91" s="418"/>
      <c r="H91" s="418"/>
      <c r="I91" s="418"/>
      <c r="J91" s="419"/>
      <c r="K91" s="1393"/>
      <c r="L91" s="1393"/>
      <c r="M91" s="1393"/>
      <c r="N91" s="1393"/>
    </row>
    <row r="92" spans="1:16" x14ac:dyDescent="0.25">
      <c r="A92" s="418"/>
      <c r="B92" s="418"/>
      <c r="C92" s="418"/>
      <c r="D92" s="418"/>
      <c r="E92" s="418"/>
      <c r="F92" s="418"/>
      <c r="G92" s="418"/>
      <c r="H92" s="418"/>
      <c r="I92" s="418"/>
      <c r="J92" s="419"/>
      <c r="K92" s="1393"/>
      <c r="L92" s="1393"/>
      <c r="M92" s="1393"/>
      <c r="N92" s="1393"/>
      <c r="O92" s="407" t="s">
        <v>1056</v>
      </c>
      <c r="P92" s="408" t="s">
        <v>1057</v>
      </c>
    </row>
    <row r="93" spans="1:16" x14ac:dyDescent="0.25">
      <c r="A93" s="418"/>
      <c r="B93" s="418"/>
      <c r="C93" s="418"/>
      <c r="D93" s="418"/>
      <c r="E93" s="418"/>
      <c r="F93" s="418"/>
      <c r="G93" s="418"/>
      <c r="H93" s="418"/>
      <c r="I93" s="418"/>
      <c r="J93" s="419"/>
      <c r="K93" s="1393"/>
      <c r="L93" s="1393"/>
      <c r="M93" s="1393"/>
      <c r="N93" s="1393"/>
      <c r="O93" s="407" t="s">
        <v>165</v>
      </c>
      <c r="P93" s="408" t="s">
        <v>1059</v>
      </c>
    </row>
    <row r="94" spans="1:16" x14ac:dyDescent="0.25">
      <c r="A94" s="418"/>
      <c r="B94" s="418"/>
      <c r="C94" s="418"/>
      <c r="D94" s="418"/>
      <c r="E94" s="418"/>
      <c r="F94" s="418"/>
      <c r="G94" s="418"/>
      <c r="H94" s="418"/>
      <c r="I94" s="418"/>
      <c r="J94" s="419"/>
      <c r="K94" s="1394" t="s">
        <v>1153</v>
      </c>
      <c r="L94" s="1393"/>
      <c r="M94" s="1393"/>
      <c r="N94" s="1393"/>
      <c r="O94" s="407" t="s">
        <v>1061</v>
      </c>
      <c r="P94" s="408" t="s">
        <v>306</v>
      </c>
    </row>
    <row r="95" spans="1:16" x14ac:dyDescent="0.25">
      <c r="A95" s="418"/>
      <c r="B95" s="418"/>
      <c r="C95" s="418"/>
      <c r="D95" s="418"/>
      <c r="E95" s="418"/>
      <c r="F95" s="418"/>
      <c r="G95" s="418"/>
      <c r="H95" s="418"/>
      <c r="I95" s="418"/>
      <c r="J95" s="419"/>
      <c r="K95" s="1393"/>
      <c r="L95" s="1393"/>
      <c r="M95" s="1393"/>
      <c r="N95" s="1393"/>
      <c r="O95" s="407" t="s">
        <v>1140</v>
      </c>
      <c r="P95" s="408" t="s">
        <v>319</v>
      </c>
    </row>
    <row r="96" spans="1:16" x14ac:dyDescent="0.25">
      <c r="A96" s="418"/>
      <c r="B96" s="418"/>
      <c r="C96" s="418"/>
      <c r="D96" s="418"/>
      <c r="E96" s="418"/>
      <c r="F96" s="418"/>
      <c r="G96" s="418"/>
      <c r="H96" s="418"/>
      <c r="I96" s="418"/>
      <c r="J96" s="419"/>
      <c r="K96" s="1393"/>
      <c r="L96" s="1393"/>
      <c r="M96" s="1393"/>
      <c r="N96" s="1393"/>
    </row>
    <row r="97" spans="1:16" x14ac:dyDescent="0.25">
      <c r="A97" s="418"/>
      <c r="B97" s="418"/>
      <c r="C97" s="418"/>
      <c r="D97" s="418"/>
      <c r="E97" s="418"/>
      <c r="F97" s="418"/>
      <c r="G97" s="418"/>
      <c r="H97" s="418"/>
      <c r="I97" s="418"/>
      <c r="J97" s="419"/>
      <c r="K97" s="1393" t="s">
        <v>168</v>
      </c>
      <c r="L97" s="1393" t="s">
        <v>1190</v>
      </c>
      <c r="M97" s="1395" t="s">
        <v>1149</v>
      </c>
      <c r="N97" s="1393"/>
      <c r="O97" s="408" t="s">
        <v>327</v>
      </c>
      <c r="P97" s="408" t="s">
        <v>2138</v>
      </c>
    </row>
    <row r="98" spans="1:16" x14ac:dyDescent="0.25">
      <c r="A98" s="418"/>
      <c r="B98" s="418"/>
      <c r="C98" s="418"/>
      <c r="D98" s="418"/>
      <c r="E98" s="418"/>
      <c r="F98" s="418"/>
      <c r="G98" s="418"/>
      <c r="H98" s="418"/>
      <c r="I98" s="418"/>
      <c r="J98" s="419"/>
      <c r="K98" s="1397" t="s">
        <v>93</v>
      </c>
      <c r="L98" s="1405">
        <v>452.83737200000002</v>
      </c>
      <c r="M98" s="887">
        <v>0.55157597787900015</v>
      </c>
      <c r="N98" s="1393"/>
      <c r="O98" s="408" t="s">
        <v>93</v>
      </c>
      <c r="P98" s="408">
        <v>452.83737200000002</v>
      </c>
    </row>
    <row r="99" spans="1:16" x14ac:dyDescent="0.25">
      <c r="A99" s="418"/>
      <c r="B99" s="418"/>
      <c r="C99" s="418"/>
      <c r="D99" s="418"/>
      <c r="E99" s="418"/>
      <c r="F99" s="418"/>
      <c r="G99" s="418"/>
      <c r="H99" s="418"/>
      <c r="I99" s="418"/>
      <c r="J99" s="419"/>
      <c r="K99" s="1397" t="s">
        <v>97</v>
      </c>
      <c r="L99" s="1405">
        <v>112.083145</v>
      </c>
      <c r="M99" s="887">
        <v>0.13652223541993519</v>
      </c>
      <c r="N99" s="1393"/>
      <c r="O99" s="408" t="s">
        <v>97</v>
      </c>
      <c r="P99" s="408">
        <v>112.083145</v>
      </c>
    </row>
    <row r="100" spans="1:16" x14ac:dyDescent="0.25">
      <c r="A100" s="418"/>
      <c r="B100" s="418"/>
      <c r="C100" s="418"/>
      <c r="D100" s="418"/>
      <c r="E100" s="418"/>
      <c r="F100" s="418"/>
      <c r="G100" s="418"/>
      <c r="H100" s="418"/>
      <c r="I100" s="418"/>
      <c r="J100" s="419"/>
      <c r="K100" s="1397" t="s">
        <v>128</v>
      </c>
      <c r="L100" s="1405">
        <v>58.946896000000002</v>
      </c>
      <c r="M100" s="887">
        <v>7.1799930426527867E-2</v>
      </c>
      <c r="N100" s="1393"/>
      <c r="O100" s="408" t="s">
        <v>128</v>
      </c>
      <c r="P100" s="408">
        <v>58.946896000000002</v>
      </c>
    </row>
    <row r="101" spans="1:16" x14ac:dyDescent="0.25">
      <c r="A101" s="418"/>
      <c r="B101" s="418"/>
      <c r="C101" s="418"/>
      <c r="D101" s="418"/>
      <c r="E101" s="418"/>
      <c r="F101" s="418"/>
      <c r="G101" s="418"/>
      <c r="H101" s="418"/>
      <c r="I101" s="418"/>
      <c r="J101" s="419"/>
      <c r="K101" s="1397" t="s">
        <v>154</v>
      </c>
      <c r="L101" s="1405">
        <v>56.039310999999991</v>
      </c>
      <c r="M101" s="887">
        <v>6.825836310279268E-2</v>
      </c>
      <c r="N101" s="1393"/>
      <c r="O101" s="408" t="s">
        <v>154</v>
      </c>
      <c r="P101" s="408">
        <v>56.039310999999991</v>
      </c>
    </row>
    <row r="102" spans="1:16" x14ac:dyDescent="0.25">
      <c r="A102" s="418"/>
      <c r="B102" s="418"/>
      <c r="C102" s="418"/>
      <c r="D102" s="418"/>
      <c r="E102" s="418"/>
      <c r="F102" s="418"/>
      <c r="G102" s="418"/>
      <c r="H102" s="418"/>
      <c r="I102" s="418"/>
      <c r="J102" s="419"/>
      <c r="K102" s="1397" t="s">
        <v>124</v>
      </c>
      <c r="L102" s="1405">
        <v>48.784205</v>
      </c>
      <c r="M102" s="887">
        <v>5.9421322624239166E-2</v>
      </c>
      <c r="N102" s="1393"/>
      <c r="O102" s="408" t="s">
        <v>124</v>
      </c>
      <c r="P102" s="408">
        <v>48.784205</v>
      </c>
    </row>
    <row r="103" spans="1:16" x14ac:dyDescent="0.25">
      <c r="A103" s="418"/>
      <c r="B103" s="418"/>
      <c r="C103" s="418"/>
      <c r="D103" s="418"/>
      <c r="E103" s="418"/>
      <c r="F103" s="418"/>
      <c r="G103" s="418"/>
      <c r="H103" s="418"/>
      <c r="I103" s="418"/>
      <c r="J103" s="419"/>
      <c r="K103" s="1397" t="s">
        <v>1931</v>
      </c>
      <c r="L103" s="1405">
        <v>45.818671999999999</v>
      </c>
      <c r="M103" s="887">
        <v>5.580917206965233E-2</v>
      </c>
      <c r="N103" s="1393"/>
      <c r="O103" s="408" t="s">
        <v>1931</v>
      </c>
      <c r="P103" s="408">
        <v>45.818671999999999</v>
      </c>
    </row>
    <row r="104" spans="1:16" x14ac:dyDescent="0.25">
      <c r="A104" s="418"/>
      <c r="B104" s="418"/>
      <c r="C104" s="418"/>
      <c r="D104" s="418"/>
      <c r="E104" s="418"/>
      <c r="F104" s="418"/>
      <c r="G104" s="418"/>
      <c r="H104" s="418"/>
      <c r="I104" s="418"/>
      <c r="J104" s="419"/>
      <c r="K104" s="1393" t="s">
        <v>1150</v>
      </c>
      <c r="L104" s="1398">
        <v>46.478603999999905</v>
      </c>
      <c r="M104" s="887">
        <v>5.6612998477852561E-2</v>
      </c>
      <c r="N104" s="1393"/>
      <c r="O104" s="408" t="s">
        <v>302</v>
      </c>
      <c r="P104" s="408">
        <v>774.50960100000009</v>
      </c>
    </row>
    <row r="105" spans="1:16" x14ac:dyDescent="0.25">
      <c r="A105" s="418"/>
      <c r="B105" s="418"/>
      <c r="C105" s="418"/>
      <c r="D105" s="418"/>
      <c r="E105" s="418"/>
      <c r="F105" s="418"/>
      <c r="G105" s="418"/>
      <c r="H105" s="418"/>
      <c r="I105" s="418"/>
      <c r="J105" s="419"/>
      <c r="K105" s="1393" t="s">
        <v>1074</v>
      </c>
      <c r="L105" s="1401">
        <v>820.98820499999999</v>
      </c>
      <c r="M105" s="887">
        <v>1</v>
      </c>
      <c r="N105" s="1393"/>
      <c r="O105" s="1406"/>
      <c r="P105" s="1361"/>
    </row>
    <row r="106" spans="1:16" x14ac:dyDescent="0.25">
      <c r="A106" s="418"/>
      <c r="B106" s="418"/>
      <c r="C106" s="418"/>
      <c r="D106" s="418"/>
      <c r="E106" s="418"/>
      <c r="F106" s="418"/>
      <c r="G106" s="418"/>
      <c r="H106" s="418"/>
      <c r="I106" s="418"/>
      <c r="J106" s="419"/>
      <c r="K106" s="1393"/>
      <c r="L106" s="1393"/>
      <c r="M106" s="1393"/>
      <c r="N106" s="1393"/>
      <c r="P106" s="1385"/>
    </row>
    <row r="107" spans="1:16" x14ac:dyDescent="0.25">
      <c r="A107" s="418"/>
      <c r="B107" s="418"/>
      <c r="C107" s="418"/>
      <c r="D107" s="418"/>
      <c r="E107" s="418"/>
      <c r="F107" s="418"/>
      <c r="G107" s="418"/>
      <c r="H107" s="418"/>
      <c r="I107" s="418"/>
      <c r="J107" s="419"/>
      <c r="K107" s="1393"/>
      <c r="L107" s="1393"/>
      <c r="M107" s="1393"/>
      <c r="N107" s="1393"/>
    </row>
    <row r="108" spans="1:16" x14ac:dyDescent="0.25">
      <c r="A108" s="418"/>
      <c r="B108" s="418"/>
      <c r="C108" s="418"/>
      <c r="D108" s="418"/>
      <c r="E108" s="418"/>
      <c r="F108" s="418"/>
      <c r="G108" s="418"/>
      <c r="H108" s="418"/>
      <c r="I108" s="418"/>
      <c r="J108" s="419"/>
      <c r="K108" s="1393"/>
      <c r="L108" s="1393"/>
      <c r="M108" s="1393"/>
      <c r="N108" s="1393"/>
    </row>
    <row r="109" spans="1:16" x14ac:dyDescent="0.25">
      <c r="A109" s="418"/>
      <c r="B109" s="418"/>
      <c r="C109" s="418"/>
      <c r="D109" s="418"/>
      <c r="E109" s="418"/>
      <c r="F109" s="418"/>
      <c r="G109" s="418"/>
      <c r="H109" s="418"/>
      <c r="I109" s="418"/>
      <c r="J109" s="419"/>
      <c r="K109" s="1393"/>
      <c r="L109" s="1393"/>
      <c r="M109" s="1393"/>
      <c r="N109" s="1393"/>
    </row>
    <row r="110" spans="1:16" x14ac:dyDescent="0.25">
      <c r="A110" s="418"/>
      <c r="B110" s="418"/>
      <c r="C110" s="418"/>
      <c r="D110" s="418"/>
      <c r="E110" s="418"/>
      <c r="F110" s="418"/>
      <c r="G110" s="418"/>
      <c r="H110" s="418"/>
      <c r="I110" s="418"/>
      <c r="J110" s="419"/>
      <c r="K110" s="1393"/>
      <c r="L110" s="1393"/>
      <c r="M110" s="1393"/>
      <c r="N110" s="1393"/>
    </row>
    <row r="111" spans="1:16" x14ac:dyDescent="0.25">
      <c r="A111" s="418"/>
      <c r="B111" s="418"/>
      <c r="C111" s="418"/>
      <c r="D111" s="418"/>
      <c r="E111" s="418"/>
      <c r="F111" s="418"/>
      <c r="G111" s="418"/>
      <c r="H111" s="418"/>
      <c r="I111" s="418"/>
      <c r="J111" s="419"/>
      <c r="K111" s="1393"/>
      <c r="L111" s="1393"/>
      <c r="M111" s="1393"/>
      <c r="N111" s="1393"/>
    </row>
    <row r="112" spans="1:16" x14ac:dyDescent="0.25">
      <c r="A112" s="418"/>
      <c r="B112" s="418"/>
      <c r="C112" s="418"/>
      <c r="D112" s="418"/>
      <c r="E112" s="418"/>
      <c r="F112" s="418"/>
      <c r="G112" s="418"/>
      <c r="H112" s="418"/>
      <c r="I112" s="418"/>
      <c r="J112" s="419"/>
      <c r="K112" s="1393"/>
      <c r="L112" s="1393"/>
      <c r="M112" s="1393"/>
      <c r="N112" s="1393"/>
    </row>
    <row r="113" spans="1:16" x14ac:dyDescent="0.25">
      <c r="A113" s="418"/>
      <c r="B113" s="418"/>
      <c r="C113" s="418"/>
      <c r="D113" s="418"/>
      <c r="E113" s="418"/>
      <c r="F113" s="418"/>
      <c r="G113" s="418"/>
      <c r="H113" s="418"/>
      <c r="I113" s="418"/>
      <c r="J113" s="419"/>
      <c r="K113" s="1393"/>
      <c r="L113" s="1393"/>
      <c r="M113" s="1393"/>
      <c r="N113" s="1393"/>
    </row>
    <row r="114" spans="1:16" x14ac:dyDescent="0.25">
      <c r="A114" s="418"/>
      <c r="B114" s="418"/>
      <c r="C114" s="418"/>
      <c r="D114" s="418"/>
      <c r="E114" s="418"/>
      <c r="F114" s="418"/>
      <c r="G114" s="418"/>
      <c r="H114" s="418"/>
      <c r="I114" s="418"/>
      <c r="J114" s="419"/>
      <c r="K114" s="1393"/>
      <c r="L114" s="1393"/>
      <c r="M114" s="1393"/>
      <c r="N114" s="1393"/>
    </row>
    <row r="115" spans="1:16" x14ac:dyDescent="0.25">
      <c r="A115" s="418"/>
      <c r="B115" s="418"/>
      <c r="C115" s="418"/>
      <c r="D115" s="418"/>
      <c r="E115" s="418"/>
      <c r="F115" s="418"/>
      <c r="G115" s="418"/>
      <c r="H115" s="418"/>
      <c r="I115" s="418"/>
      <c r="J115" s="419"/>
      <c r="K115" s="1393"/>
      <c r="L115" s="1393"/>
      <c r="M115" s="1393"/>
      <c r="N115" s="1393"/>
    </row>
    <row r="116" spans="1:16" x14ac:dyDescent="0.25">
      <c r="A116" s="418"/>
      <c r="B116" s="418"/>
      <c r="C116" s="418"/>
      <c r="D116" s="418"/>
      <c r="E116" s="418"/>
      <c r="F116" s="418"/>
      <c r="G116" s="418"/>
      <c r="H116" s="418"/>
      <c r="I116" s="418"/>
      <c r="J116" s="419"/>
      <c r="K116" s="1393"/>
      <c r="L116" s="1393"/>
      <c r="M116" s="1393"/>
      <c r="N116" s="1393"/>
    </row>
    <row r="117" spans="1:16" x14ac:dyDescent="0.25">
      <c r="A117" s="418"/>
      <c r="B117" s="418"/>
      <c r="C117" s="418"/>
      <c r="D117" s="418"/>
      <c r="E117" s="418"/>
      <c r="F117" s="418"/>
      <c r="G117" s="418"/>
      <c r="H117" s="418"/>
      <c r="I117" s="418"/>
      <c r="J117" s="419"/>
      <c r="K117" s="1393"/>
      <c r="L117" s="1393"/>
      <c r="M117" s="1393"/>
      <c r="N117" s="1393"/>
    </row>
    <row r="118" spans="1:16" x14ac:dyDescent="0.25">
      <c r="A118" s="418"/>
      <c r="B118" s="418"/>
      <c r="C118" s="418"/>
      <c r="D118" s="418"/>
      <c r="E118" s="418"/>
      <c r="F118" s="418"/>
      <c r="G118" s="418"/>
      <c r="H118" s="418"/>
      <c r="I118" s="418"/>
      <c r="J118" s="419"/>
      <c r="K118" s="1393"/>
      <c r="L118" s="1393"/>
      <c r="M118" s="1393"/>
      <c r="N118" s="1393"/>
    </row>
    <row r="119" spans="1:16" x14ac:dyDescent="0.25">
      <c r="A119" s="418"/>
      <c r="B119" s="418"/>
      <c r="C119" s="418"/>
      <c r="D119" s="418"/>
      <c r="E119" s="418"/>
      <c r="F119" s="418"/>
      <c r="G119" s="418"/>
      <c r="H119" s="418"/>
      <c r="I119" s="418"/>
      <c r="J119" s="419"/>
      <c r="K119" s="1394" t="s">
        <v>1154</v>
      </c>
      <c r="L119" s="1393"/>
      <c r="M119" s="1393"/>
      <c r="N119" s="1393"/>
      <c r="O119" s="407" t="s">
        <v>1056</v>
      </c>
      <c r="P119" s="408" t="s">
        <v>1057</v>
      </c>
    </row>
    <row r="120" spans="1:16" x14ac:dyDescent="0.25">
      <c r="A120" s="418"/>
      <c r="B120" s="418"/>
      <c r="C120" s="418"/>
      <c r="D120" s="418"/>
      <c r="E120" s="418"/>
      <c r="F120" s="418"/>
      <c r="G120" s="418"/>
      <c r="H120" s="418"/>
      <c r="I120" s="418"/>
      <c r="J120" s="419"/>
      <c r="K120" s="1393"/>
      <c r="L120" s="1393"/>
      <c r="M120" s="1393"/>
      <c r="N120" s="1393"/>
      <c r="O120" s="407" t="s">
        <v>165</v>
      </c>
      <c r="P120" s="408" t="s">
        <v>1059</v>
      </c>
    </row>
    <row r="121" spans="1:16" x14ac:dyDescent="0.25">
      <c r="A121" s="418"/>
      <c r="B121" s="418"/>
      <c r="C121" s="418"/>
      <c r="D121" s="418"/>
      <c r="E121" s="418"/>
      <c r="F121" s="418"/>
      <c r="G121" s="418"/>
      <c r="H121" s="418"/>
      <c r="I121" s="418"/>
      <c r="J121" s="419"/>
      <c r="K121" s="1393"/>
      <c r="L121" s="1393"/>
      <c r="M121" s="1393"/>
      <c r="N121" s="1393"/>
      <c r="O121" s="407" t="s">
        <v>1061</v>
      </c>
      <c r="P121" s="408" t="s">
        <v>306</v>
      </c>
    </row>
    <row r="122" spans="1:16" x14ac:dyDescent="0.25">
      <c r="A122" s="418"/>
      <c r="B122" s="418"/>
      <c r="C122" s="418"/>
      <c r="D122" s="418"/>
      <c r="E122" s="418"/>
      <c r="F122" s="418"/>
      <c r="G122" s="418"/>
      <c r="H122" s="418"/>
      <c r="I122" s="418"/>
      <c r="J122" s="419"/>
      <c r="K122" s="1393"/>
      <c r="L122" s="1393"/>
      <c r="M122" s="1393"/>
      <c r="N122" s="1393"/>
      <c r="O122" s="407" t="s">
        <v>1140</v>
      </c>
      <c r="P122" s="408" t="s">
        <v>320</v>
      </c>
    </row>
    <row r="123" spans="1:16" x14ac:dyDescent="0.25">
      <c r="A123" s="418"/>
      <c r="B123" s="418"/>
      <c r="C123" s="418"/>
      <c r="D123" s="418"/>
      <c r="E123" s="418"/>
      <c r="F123" s="418"/>
      <c r="G123" s="418"/>
      <c r="H123" s="418"/>
      <c r="I123" s="418"/>
      <c r="J123" s="419"/>
      <c r="K123" s="1393"/>
      <c r="L123" s="1393"/>
      <c r="M123" s="1393"/>
      <c r="N123" s="1393"/>
    </row>
    <row r="124" spans="1:16" x14ac:dyDescent="0.25">
      <c r="A124" s="418"/>
      <c r="B124" s="418"/>
      <c r="C124" s="418"/>
      <c r="D124" s="418"/>
      <c r="E124" s="418"/>
      <c r="F124" s="418"/>
      <c r="G124" s="418"/>
      <c r="H124" s="418"/>
      <c r="I124" s="418"/>
      <c r="J124" s="419"/>
      <c r="K124" s="1393" t="s">
        <v>168</v>
      </c>
      <c r="L124" s="1393" t="s">
        <v>1190</v>
      </c>
      <c r="M124" s="1395" t="s">
        <v>1149</v>
      </c>
      <c r="N124" s="1393"/>
      <c r="O124" s="408" t="s">
        <v>327</v>
      </c>
      <c r="P124" s="408" t="s">
        <v>2138</v>
      </c>
    </row>
    <row r="125" spans="1:16" x14ac:dyDescent="0.25">
      <c r="A125" s="418"/>
      <c r="B125" s="418"/>
      <c r="C125" s="418"/>
      <c r="D125" s="418"/>
      <c r="E125" s="418"/>
      <c r="F125" s="418"/>
      <c r="G125" s="418"/>
      <c r="H125" s="418"/>
      <c r="I125" s="418"/>
      <c r="J125" s="419"/>
      <c r="K125" s="1397" t="s">
        <v>93</v>
      </c>
      <c r="L125" s="1405">
        <v>620.54249900000002</v>
      </c>
      <c r="M125" s="887">
        <v>0.32121350095914586</v>
      </c>
      <c r="N125" s="1393"/>
      <c r="O125" s="408" t="s">
        <v>93</v>
      </c>
      <c r="P125" s="408">
        <v>620.54249900000002</v>
      </c>
    </row>
    <row r="126" spans="1:16" x14ac:dyDescent="0.25">
      <c r="A126" s="418"/>
      <c r="B126" s="418"/>
      <c r="C126" s="418"/>
      <c r="D126" s="418"/>
      <c r="E126" s="418"/>
      <c r="F126" s="418"/>
      <c r="G126" s="418"/>
      <c r="H126" s="418"/>
      <c r="I126" s="418"/>
      <c r="J126" s="419"/>
      <c r="K126" s="1397" t="s">
        <v>132</v>
      </c>
      <c r="L126" s="1405">
        <v>531.54730400000005</v>
      </c>
      <c r="M126" s="887">
        <v>0.27514661883494201</v>
      </c>
      <c r="N126" s="1393"/>
      <c r="O126" s="408" t="s">
        <v>132</v>
      </c>
      <c r="P126" s="408">
        <v>531.54730400000005</v>
      </c>
    </row>
    <row r="127" spans="1:16" x14ac:dyDescent="0.25">
      <c r="A127" s="418"/>
      <c r="B127" s="418"/>
      <c r="C127" s="418"/>
      <c r="D127" s="418"/>
      <c r="E127" s="418"/>
      <c r="F127" s="418"/>
      <c r="G127" s="418"/>
      <c r="H127" s="418"/>
      <c r="I127" s="418"/>
      <c r="J127" s="419"/>
      <c r="K127" s="1397" t="s">
        <v>95</v>
      </c>
      <c r="L127" s="1405">
        <v>480.55939000000001</v>
      </c>
      <c r="M127" s="887">
        <v>0.2487535734126915</v>
      </c>
      <c r="N127" s="1393"/>
      <c r="O127" s="408" t="s">
        <v>95</v>
      </c>
      <c r="P127" s="408">
        <v>480.55939000000001</v>
      </c>
    </row>
    <row r="128" spans="1:16" x14ac:dyDescent="0.25">
      <c r="A128" s="418"/>
      <c r="B128" s="418"/>
      <c r="C128" s="418"/>
      <c r="D128" s="418"/>
      <c r="E128" s="418"/>
      <c r="F128" s="418"/>
      <c r="G128" s="418"/>
      <c r="H128" s="418"/>
      <c r="I128" s="418"/>
      <c r="J128" s="419"/>
      <c r="K128" s="1397" t="s">
        <v>130</v>
      </c>
      <c r="L128" s="1405">
        <v>180.88821799999999</v>
      </c>
      <c r="M128" s="887">
        <v>9.3633776702925192E-2</v>
      </c>
      <c r="N128" s="1393"/>
      <c r="O128" s="408" t="s">
        <v>130</v>
      </c>
      <c r="P128" s="408">
        <v>180.88821799999999</v>
      </c>
    </row>
    <row r="129" spans="1:16" x14ac:dyDescent="0.25">
      <c r="A129" s="418"/>
      <c r="B129" s="418"/>
      <c r="C129" s="418"/>
      <c r="D129" s="418"/>
      <c r="E129" s="418"/>
      <c r="F129" s="418"/>
      <c r="G129" s="418"/>
      <c r="H129" s="418"/>
      <c r="I129" s="418"/>
      <c r="J129" s="419"/>
      <c r="K129" s="1397" t="s">
        <v>1150</v>
      </c>
      <c r="L129" s="1405">
        <v>118.33188200000018</v>
      </c>
      <c r="M129" s="887">
        <v>6.1252530090295375E-2</v>
      </c>
      <c r="N129" s="1393"/>
      <c r="O129" s="408" t="s">
        <v>1946</v>
      </c>
      <c r="P129" s="408">
        <v>65.732051999999996</v>
      </c>
    </row>
    <row r="130" spans="1:16" x14ac:dyDescent="0.25">
      <c r="A130" s="418"/>
      <c r="B130" s="418"/>
      <c r="C130" s="418"/>
      <c r="D130" s="418"/>
      <c r="E130" s="418"/>
      <c r="F130" s="418"/>
      <c r="G130" s="418"/>
      <c r="H130" s="418"/>
      <c r="I130" s="418"/>
      <c r="J130" s="419"/>
      <c r="K130" s="1393" t="s">
        <v>1134</v>
      </c>
      <c r="L130" s="1401">
        <v>1931.8692930000004</v>
      </c>
      <c r="M130" s="887">
        <v>1</v>
      </c>
      <c r="N130" s="1393"/>
      <c r="O130" s="408" t="s">
        <v>1943</v>
      </c>
      <c r="P130" s="408">
        <v>51.260619999999996</v>
      </c>
    </row>
    <row r="131" spans="1:16" x14ac:dyDescent="0.25">
      <c r="A131" s="418"/>
      <c r="B131" s="418"/>
      <c r="C131" s="418"/>
      <c r="D131" s="418"/>
      <c r="E131" s="418"/>
      <c r="F131" s="418"/>
      <c r="G131" s="418"/>
      <c r="H131" s="418"/>
      <c r="I131" s="418"/>
      <c r="J131" s="419"/>
      <c r="K131" s="1393"/>
      <c r="L131" s="1393"/>
      <c r="M131" s="1393"/>
      <c r="N131" s="1393"/>
      <c r="O131" s="408" t="s">
        <v>1057</v>
      </c>
      <c r="P131" s="408">
        <v>1.2263999999999999</v>
      </c>
    </row>
    <row r="132" spans="1:16" x14ac:dyDescent="0.25">
      <c r="A132" s="418"/>
      <c r="B132" s="418"/>
      <c r="C132" s="418"/>
      <c r="D132" s="418"/>
      <c r="E132" s="418"/>
      <c r="F132" s="418"/>
      <c r="G132" s="418"/>
      <c r="H132" s="418"/>
      <c r="I132" s="418"/>
      <c r="J132" s="419"/>
      <c r="K132" s="1393"/>
      <c r="L132" s="1393"/>
      <c r="M132" s="1393"/>
      <c r="N132" s="1393"/>
      <c r="O132" s="408" t="s">
        <v>97</v>
      </c>
      <c r="P132" s="408">
        <v>0.11281000000000001</v>
      </c>
    </row>
    <row r="133" spans="1:16" x14ac:dyDescent="0.25">
      <c r="A133" s="418"/>
      <c r="B133" s="418"/>
      <c r="C133" s="418"/>
      <c r="D133" s="418"/>
      <c r="E133" s="418"/>
      <c r="F133" s="418"/>
      <c r="G133" s="418"/>
      <c r="H133" s="418"/>
      <c r="I133" s="418"/>
      <c r="J133" s="419"/>
      <c r="K133" s="1393"/>
      <c r="L133" s="1393"/>
      <c r="M133" s="1393"/>
      <c r="N133" s="1393"/>
      <c r="O133" s="408" t="s">
        <v>302</v>
      </c>
      <c r="P133" s="408">
        <v>1931.8692930000002</v>
      </c>
    </row>
    <row r="134" spans="1:16" x14ac:dyDescent="0.25">
      <c r="A134" s="418"/>
      <c r="B134" s="418"/>
      <c r="C134" s="418"/>
      <c r="D134" s="418"/>
      <c r="E134" s="418"/>
      <c r="F134" s="418"/>
      <c r="G134" s="418"/>
      <c r="H134" s="418"/>
      <c r="I134" s="418"/>
      <c r="J134" s="419"/>
      <c r="K134" s="1393"/>
      <c r="L134" s="1393"/>
      <c r="M134" s="1393"/>
      <c r="N134" s="1393"/>
    </row>
    <row r="135" spans="1:16" x14ac:dyDescent="0.25">
      <c r="A135" s="418"/>
      <c r="B135" s="418"/>
      <c r="C135" s="418"/>
      <c r="D135" s="418"/>
      <c r="E135" s="418"/>
      <c r="F135" s="418"/>
      <c r="G135" s="418"/>
      <c r="H135" s="418"/>
      <c r="I135" s="418"/>
      <c r="J135" s="419"/>
      <c r="K135" s="1393"/>
      <c r="L135" s="1393"/>
      <c r="M135" s="1393"/>
      <c r="N135" s="1393"/>
    </row>
    <row r="136" spans="1:16" x14ac:dyDescent="0.25">
      <c r="A136" s="418"/>
      <c r="B136" s="418"/>
      <c r="C136" s="418"/>
      <c r="D136" s="418"/>
      <c r="E136" s="418"/>
      <c r="F136" s="418"/>
      <c r="G136" s="418"/>
      <c r="H136" s="418"/>
      <c r="I136" s="418"/>
      <c r="J136" s="419"/>
      <c r="K136" s="1393"/>
      <c r="L136" s="1393"/>
      <c r="M136" s="1393"/>
      <c r="N136" s="1393"/>
    </row>
    <row r="137" spans="1:16" x14ac:dyDescent="0.25">
      <c r="A137" s="418"/>
      <c r="B137" s="418"/>
      <c r="C137" s="418"/>
      <c r="D137" s="418"/>
      <c r="E137" s="418"/>
      <c r="F137" s="418"/>
      <c r="G137" s="418"/>
      <c r="H137" s="418"/>
      <c r="I137" s="418"/>
      <c r="J137" s="419"/>
      <c r="K137" s="1393"/>
      <c r="L137" s="1393"/>
      <c r="M137" s="1393"/>
      <c r="N137" s="1393"/>
    </row>
    <row r="138" spans="1:16" x14ac:dyDescent="0.25">
      <c r="A138" s="418"/>
      <c r="B138" s="418"/>
      <c r="C138" s="418"/>
      <c r="D138" s="418"/>
      <c r="E138" s="418"/>
      <c r="F138" s="418"/>
      <c r="G138" s="418"/>
      <c r="H138" s="418"/>
      <c r="I138" s="418"/>
      <c r="J138" s="419"/>
      <c r="K138" s="1393"/>
      <c r="L138" s="1393"/>
      <c r="M138" s="1393"/>
      <c r="N138" s="1393"/>
    </row>
    <row r="139" spans="1:16" x14ac:dyDescent="0.25">
      <c r="A139" s="418"/>
      <c r="B139" s="418"/>
      <c r="C139" s="418"/>
      <c r="D139" s="418"/>
      <c r="E139" s="418"/>
      <c r="F139" s="418"/>
      <c r="G139" s="418"/>
      <c r="H139" s="418"/>
      <c r="I139" s="418"/>
      <c r="J139" s="419"/>
      <c r="K139" s="1393"/>
      <c r="L139" s="1393"/>
      <c r="M139" s="1393"/>
      <c r="N139" s="1393"/>
    </row>
    <row r="140" spans="1:16" x14ac:dyDescent="0.25">
      <c r="A140" s="418"/>
      <c r="B140" s="418"/>
      <c r="C140" s="418"/>
      <c r="D140" s="418"/>
      <c r="E140" s="418"/>
      <c r="F140" s="418"/>
      <c r="G140" s="418"/>
      <c r="H140" s="418"/>
      <c r="I140" s="418"/>
      <c r="J140" s="419"/>
      <c r="K140" s="1393"/>
      <c r="L140" s="1393"/>
      <c r="M140" s="1393"/>
      <c r="N140" s="1393"/>
    </row>
    <row r="141" spans="1:16" x14ac:dyDescent="0.25">
      <c r="A141" s="418"/>
      <c r="B141" s="418"/>
      <c r="C141" s="418"/>
      <c r="D141" s="418"/>
      <c r="E141" s="418"/>
      <c r="F141" s="418"/>
      <c r="G141" s="418"/>
      <c r="H141" s="418"/>
      <c r="I141" s="418"/>
      <c r="J141" s="419"/>
      <c r="K141" s="1393"/>
      <c r="L141" s="1393"/>
      <c r="M141" s="1393"/>
      <c r="N141" s="1393"/>
    </row>
    <row r="142" spans="1:16" x14ac:dyDescent="0.25">
      <c r="A142" s="418"/>
      <c r="B142" s="418"/>
      <c r="C142" s="418"/>
      <c r="D142" s="418"/>
      <c r="E142" s="418"/>
      <c r="F142" s="418"/>
      <c r="G142" s="418"/>
      <c r="H142" s="418"/>
      <c r="I142" s="418"/>
      <c r="J142" s="419"/>
      <c r="K142" s="1393"/>
      <c r="L142" s="1403"/>
      <c r="M142" s="1393"/>
      <c r="N142" s="1393"/>
    </row>
    <row r="143" spans="1:16" x14ac:dyDescent="0.25">
      <c r="A143" s="418"/>
      <c r="B143" s="418"/>
      <c r="C143" s="418"/>
      <c r="D143" s="418"/>
      <c r="E143" s="418"/>
      <c r="F143" s="418"/>
      <c r="G143" s="418"/>
      <c r="H143" s="418"/>
      <c r="I143" s="418"/>
      <c r="J143" s="419"/>
      <c r="K143" s="1393"/>
      <c r="L143" s="1393"/>
      <c r="M143" s="1393"/>
      <c r="N143" s="1393"/>
    </row>
    <row r="144" spans="1:16" x14ac:dyDescent="0.25">
      <c r="A144" s="418"/>
      <c r="B144" s="418"/>
      <c r="C144" s="418"/>
      <c r="D144" s="418"/>
      <c r="E144" s="418"/>
      <c r="F144" s="418"/>
      <c r="G144" s="418"/>
      <c r="H144" s="418"/>
      <c r="I144" s="418"/>
      <c r="J144" s="419"/>
      <c r="K144" s="1393"/>
      <c r="L144" s="1393"/>
      <c r="M144" s="1393"/>
      <c r="N144" s="1393"/>
    </row>
    <row r="145" spans="1:14" x14ac:dyDescent="0.25">
      <c r="A145" s="418"/>
      <c r="B145" s="418"/>
      <c r="C145" s="418"/>
      <c r="D145" s="418"/>
      <c r="E145" s="418"/>
      <c r="F145" s="418"/>
      <c r="G145" s="418"/>
      <c r="H145" s="418"/>
      <c r="I145" s="418"/>
      <c r="J145" s="419"/>
      <c r="K145" s="1393"/>
      <c r="L145" s="1393"/>
      <c r="M145" s="1393"/>
      <c r="N145" s="1393"/>
    </row>
  </sheetData>
  <pageMargins left="0.78740157480314965" right="0.59055118110236227" top="0.59055118110236227" bottom="0.59055118110236227" header="0" footer="0"/>
  <pageSetup paperSize="9" scale="55" fitToHeight="0" orientation="portrait" r:id="rId1"/>
  <headerFooter alignWithMargins="0"/>
  <rowBreaks count="1" manualBreakCount="1">
    <brk id="85" max="8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4">
    <pageSetUpPr fitToPage="1"/>
  </sheetPr>
  <dimension ref="A1:X103"/>
  <sheetViews>
    <sheetView showGridLines="0" view="pageBreakPreview" zoomScale="90" zoomScaleNormal="55" zoomScaleSheetLayoutView="90" workbookViewId="0">
      <pane ySplit="4" topLeftCell="A5" activePane="bottomLeft" state="frozen"/>
      <selection activeCell="B9" sqref="B9:D9"/>
      <selection pane="bottomLeft" activeCell="C11" sqref="C11"/>
    </sheetView>
  </sheetViews>
  <sheetFormatPr baseColWidth="10" defaultRowHeight="15" x14ac:dyDescent="0.25"/>
  <cols>
    <col min="1" max="1" width="2.28515625" customWidth="1"/>
    <col min="2" max="2" width="5.140625" customWidth="1"/>
    <col min="3" max="3" width="71" customWidth="1"/>
    <col min="4" max="10" width="16.5703125" customWidth="1"/>
    <col min="11" max="11" width="7" customWidth="1"/>
    <col min="12" max="12" width="13.28515625" style="408" bestFit="1" customWidth="1"/>
    <col min="13" max="13" width="49.85546875" style="408" customWidth="1"/>
    <col min="14" max="14" width="22.42578125" style="408" customWidth="1"/>
    <col min="15" max="15" width="11.140625" style="408" customWidth="1"/>
    <col min="16" max="18" width="13.28515625" style="408" customWidth="1"/>
    <col min="19" max="19" width="14.85546875" style="408" bestFit="1" customWidth="1"/>
    <col min="20" max="20" width="16.7109375" bestFit="1" customWidth="1"/>
  </cols>
  <sheetData>
    <row r="1" spans="1:24" ht="20.25" x14ac:dyDescent="0.3">
      <c r="A1" s="422" t="s">
        <v>1194</v>
      </c>
      <c r="B1" s="43"/>
      <c r="C1" s="552"/>
      <c r="D1" s="423"/>
      <c r="E1" s="423"/>
      <c r="F1" s="423"/>
      <c r="G1" s="423"/>
      <c r="H1" s="423"/>
      <c r="I1" s="423"/>
      <c r="J1" s="423"/>
      <c r="K1" s="45"/>
      <c r="M1" s="407" t="s">
        <v>163</v>
      </c>
      <c r="N1" s="408" t="s">
        <v>306</v>
      </c>
      <c r="P1" s="406"/>
      <c r="Q1" s="406"/>
      <c r="R1" s="406"/>
      <c r="S1" s="406"/>
      <c r="T1" s="43"/>
      <c r="U1" s="43"/>
      <c r="V1" s="43"/>
      <c r="W1" s="43"/>
      <c r="X1" s="43"/>
    </row>
    <row r="2" spans="1:24" ht="15.75" x14ac:dyDescent="0.25">
      <c r="A2" s="45"/>
      <c r="B2" s="423"/>
      <c r="C2" s="552"/>
      <c r="D2" s="423"/>
      <c r="E2" s="423"/>
      <c r="F2" s="423"/>
      <c r="G2" s="423"/>
      <c r="H2" s="423"/>
      <c r="I2" s="423"/>
      <c r="J2" s="423"/>
      <c r="K2" s="45"/>
      <c r="M2" s="407" t="s">
        <v>165</v>
      </c>
      <c r="N2" s="408" t="s">
        <v>166</v>
      </c>
      <c r="P2" s="406"/>
      <c r="Q2" s="406"/>
      <c r="R2" s="406"/>
      <c r="S2" s="406"/>
      <c r="T2" s="43"/>
      <c r="U2" s="43"/>
      <c r="V2" s="43"/>
      <c r="W2" s="43"/>
      <c r="X2" s="43"/>
    </row>
    <row r="3" spans="1:24" ht="22.5" customHeight="1" x14ac:dyDescent="0.25">
      <c r="A3" s="45"/>
      <c r="B3" s="1823" t="s">
        <v>802</v>
      </c>
      <c r="C3" s="1949" t="s">
        <v>4</v>
      </c>
      <c r="D3" s="1825" t="s">
        <v>1137</v>
      </c>
      <c r="E3" s="1826"/>
      <c r="F3" s="1826" t="s">
        <v>1139</v>
      </c>
      <c r="G3" s="1826"/>
      <c r="H3" s="1951" t="s">
        <v>891</v>
      </c>
      <c r="I3" s="1818"/>
      <c r="J3" s="1115" t="s">
        <v>1074</v>
      </c>
      <c r="K3" s="45"/>
      <c r="M3" s="407" t="s">
        <v>1056</v>
      </c>
      <c r="N3" s="408" t="s">
        <v>1057</v>
      </c>
      <c r="P3" s="406"/>
      <c r="Q3" s="406"/>
      <c r="R3" s="406"/>
      <c r="S3" s="406"/>
      <c r="T3" s="43"/>
      <c r="U3" s="43"/>
      <c r="V3" s="43"/>
      <c r="W3" s="43"/>
      <c r="X3" s="43"/>
    </row>
    <row r="4" spans="1:24" ht="22.5" customHeight="1" x14ac:dyDescent="0.25">
      <c r="A4" s="45"/>
      <c r="B4" s="1824"/>
      <c r="C4" s="1950"/>
      <c r="D4" s="1116" t="s">
        <v>1127</v>
      </c>
      <c r="E4" s="1117" t="s">
        <v>1128</v>
      </c>
      <c r="F4" s="1117" t="s">
        <v>1127</v>
      </c>
      <c r="G4" s="1117" t="s">
        <v>1128</v>
      </c>
      <c r="H4" s="1117" t="s">
        <v>1127</v>
      </c>
      <c r="I4" s="1117" t="s">
        <v>1128</v>
      </c>
      <c r="J4" s="1128" t="s">
        <v>1144</v>
      </c>
      <c r="K4" s="45"/>
      <c r="P4" s="406"/>
      <c r="Q4" s="406"/>
      <c r="R4" s="406"/>
      <c r="S4" s="406"/>
      <c r="T4" s="43"/>
      <c r="U4" s="43"/>
      <c r="V4" s="43"/>
      <c r="W4" s="43"/>
      <c r="X4" s="43"/>
    </row>
    <row r="5" spans="1:24" ht="22.5" customHeight="1" x14ac:dyDescent="0.25">
      <c r="A5" s="45"/>
      <c r="B5" s="553">
        <v>1</v>
      </c>
      <c r="C5" s="554" t="s">
        <v>169</v>
      </c>
      <c r="D5" s="555"/>
      <c r="E5" s="556"/>
      <c r="F5" s="555"/>
      <c r="G5" s="557">
        <v>29.806546999999991</v>
      </c>
      <c r="H5" s="967">
        <f>+D5+F5</f>
        <v>0</v>
      </c>
      <c r="I5" s="558">
        <f>+E5+G5</f>
        <v>29.806546999999991</v>
      </c>
      <c r="J5" s="559">
        <f>SUM(H5:I5)</f>
        <v>29.806546999999991</v>
      </c>
      <c r="K5" s="45"/>
      <c r="M5" s="408" t="s">
        <v>1994</v>
      </c>
      <c r="N5" s="408" t="s">
        <v>312</v>
      </c>
    </row>
    <row r="6" spans="1:24" ht="22.5" customHeight="1" x14ac:dyDescent="0.25">
      <c r="A6" s="45"/>
      <c r="B6" s="560">
        <f>+B5+1</f>
        <v>2</v>
      </c>
      <c r="C6" s="561" t="s">
        <v>171</v>
      </c>
      <c r="D6" s="562"/>
      <c r="E6" s="563"/>
      <c r="F6" s="562"/>
      <c r="G6" s="564">
        <v>1.9515310000000001</v>
      </c>
      <c r="H6" s="968">
        <f>+D6+F6</f>
        <v>0</v>
      </c>
      <c r="I6" s="565">
        <f>+E6+G6</f>
        <v>1.9515310000000001</v>
      </c>
      <c r="J6" s="559">
        <f t="shared" ref="J6:J69" si="0">SUM(H6:I6)</f>
        <v>1.9515310000000001</v>
      </c>
      <c r="K6" s="45"/>
      <c r="N6" s="408" t="s">
        <v>1137</v>
      </c>
      <c r="P6" s="408" t="s">
        <v>1138</v>
      </c>
      <c r="R6" s="408" t="s">
        <v>302</v>
      </c>
    </row>
    <row r="7" spans="1:24" ht="22.5" customHeight="1" x14ac:dyDescent="0.25">
      <c r="A7" s="45"/>
      <c r="B7" s="553">
        <v>3</v>
      </c>
      <c r="C7" s="561" t="s">
        <v>2089</v>
      </c>
      <c r="D7" s="562"/>
      <c r="E7" s="563"/>
      <c r="F7" s="562"/>
      <c r="G7" s="564">
        <v>5.0380469999999997</v>
      </c>
      <c r="H7" s="968">
        <f t="shared" ref="H7:H70" si="1">+D7+F7</f>
        <v>0</v>
      </c>
      <c r="I7" s="565">
        <f t="shared" ref="I7:I70" si="2">+E7+G7</f>
        <v>5.0380469999999997</v>
      </c>
      <c r="J7" s="559">
        <f t="shared" si="0"/>
        <v>5.0380469999999997</v>
      </c>
      <c r="K7" s="45"/>
      <c r="M7" s="408" t="s">
        <v>327</v>
      </c>
      <c r="N7" s="408" t="s">
        <v>317</v>
      </c>
      <c r="O7" s="408" t="s">
        <v>318</v>
      </c>
      <c r="P7" s="408" t="s">
        <v>317</v>
      </c>
      <c r="Q7" s="408" t="s">
        <v>318</v>
      </c>
    </row>
    <row r="8" spans="1:24" ht="22.5" customHeight="1" x14ac:dyDescent="0.25">
      <c r="A8" s="45"/>
      <c r="B8" s="560">
        <v>4</v>
      </c>
      <c r="C8" s="561" t="s">
        <v>2091</v>
      </c>
      <c r="D8" s="562"/>
      <c r="E8" s="563"/>
      <c r="F8" s="562"/>
      <c r="G8" s="564">
        <v>1.1999999999999999E-3</v>
      </c>
      <c r="H8" s="968">
        <f t="shared" si="1"/>
        <v>0</v>
      </c>
      <c r="I8" s="565">
        <f t="shared" si="2"/>
        <v>1.1999999999999999E-3</v>
      </c>
      <c r="J8" s="559">
        <f t="shared" si="0"/>
        <v>1.1999999999999999E-3</v>
      </c>
      <c r="K8" s="45"/>
      <c r="M8" s="408" t="s">
        <v>169</v>
      </c>
      <c r="Q8" s="408">
        <v>29.806546999999991</v>
      </c>
      <c r="R8" s="408">
        <v>29.806546999999991</v>
      </c>
    </row>
    <row r="9" spans="1:24" ht="22.5" customHeight="1" x14ac:dyDescent="0.25">
      <c r="A9" s="45"/>
      <c r="B9" s="553">
        <v>5</v>
      </c>
      <c r="C9" s="561" t="s">
        <v>173</v>
      </c>
      <c r="D9" s="562"/>
      <c r="E9" s="563">
        <v>6.5057209999999994</v>
      </c>
      <c r="F9" s="562"/>
      <c r="G9" s="564"/>
      <c r="H9" s="968">
        <f t="shared" si="1"/>
        <v>0</v>
      </c>
      <c r="I9" s="565">
        <f t="shared" si="2"/>
        <v>6.5057209999999994</v>
      </c>
      <c r="J9" s="559">
        <f t="shared" si="0"/>
        <v>6.5057209999999994</v>
      </c>
      <c r="K9" s="45"/>
      <c r="M9" s="408" t="s">
        <v>171</v>
      </c>
      <c r="Q9" s="408">
        <v>1.9515310000000001</v>
      </c>
      <c r="R9" s="408">
        <v>1.9515310000000001</v>
      </c>
    </row>
    <row r="10" spans="1:24" ht="22.5" customHeight="1" x14ac:dyDescent="0.25">
      <c r="A10" s="45"/>
      <c r="B10" s="560">
        <v>6</v>
      </c>
      <c r="C10" s="561" t="s">
        <v>1986</v>
      </c>
      <c r="D10" s="562"/>
      <c r="E10" s="563"/>
      <c r="F10" s="562"/>
      <c r="G10" s="564">
        <v>9.5221E-2</v>
      </c>
      <c r="H10" s="968">
        <f t="shared" si="1"/>
        <v>0</v>
      </c>
      <c r="I10" s="565">
        <f t="shared" si="2"/>
        <v>9.5221E-2</v>
      </c>
      <c r="J10" s="559">
        <f t="shared" si="0"/>
        <v>9.5221E-2</v>
      </c>
      <c r="K10" s="45"/>
      <c r="M10" s="408" t="s">
        <v>2089</v>
      </c>
      <c r="Q10" s="408">
        <v>5.0380469999999997</v>
      </c>
      <c r="R10" s="408">
        <v>5.0380469999999997</v>
      </c>
    </row>
    <row r="11" spans="1:24" ht="22.5" customHeight="1" x14ac:dyDescent="0.25">
      <c r="A11" s="45"/>
      <c r="B11" s="553">
        <v>7</v>
      </c>
      <c r="C11" s="561" t="s">
        <v>175</v>
      </c>
      <c r="D11" s="562"/>
      <c r="E11" s="563"/>
      <c r="F11" s="562"/>
      <c r="G11" s="564">
        <v>2.2094249999999995</v>
      </c>
      <c r="H11" s="968">
        <f t="shared" si="1"/>
        <v>0</v>
      </c>
      <c r="I11" s="565">
        <f t="shared" si="2"/>
        <v>2.2094249999999995</v>
      </c>
      <c r="J11" s="559">
        <f t="shared" si="0"/>
        <v>2.2094249999999995</v>
      </c>
      <c r="K11" s="45"/>
      <c r="M11" s="408" t="s">
        <v>2091</v>
      </c>
      <c r="Q11" s="408">
        <v>1.1999999999999999E-3</v>
      </c>
      <c r="R11" s="408">
        <v>1.1999999999999999E-3</v>
      </c>
    </row>
    <row r="12" spans="1:24" ht="22.5" customHeight="1" x14ac:dyDescent="0.25">
      <c r="A12" s="45"/>
      <c r="B12" s="560">
        <v>8</v>
      </c>
      <c r="C12" s="561" t="s">
        <v>177</v>
      </c>
      <c r="D12" s="562"/>
      <c r="E12" s="563"/>
      <c r="F12" s="562"/>
      <c r="G12" s="564">
        <v>4.9557039999999999</v>
      </c>
      <c r="H12" s="968">
        <f t="shared" si="1"/>
        <v>0</v>
      </c>
      <c r="I12" s="565">
        <f t="shared" si="2"/>
        <v>4.9557039999999999</v>
      </c>
      <c r="J12" s="559">
        <f t="shared" si="0"/>
        <v>4.9557039999999999</v>
      </c>
      <c r="K12" s="45"/>
      <c r="M12" s="408" t="s">
        <v>173</v>
      </c>
      <c r="O12" s="408">
        <v>6.5057209999999994</v>
      </c>
      <c r="R12" s="408">
        <v>6.5057209999999994</v>
      </c>
    </row>
    <row r="13" spans="1:24" ht="22.5" customHeight="1" x14ac:dyDescent="0.25">
      <c r="A13" s="45"/>
      <c r="B13" s="553">
        <v>9</v>
      </c>
      <c r="C13" s="561" t="s">
        <v>2128</v>
      </c>
      <c r="D13" s="562"/>
      <c r="E13" s="563"/>
      <c r="F13" s="562"/>
      <c r="G13" s="564">
        <v>0.50970000000000004</v>
      </c>
      <c r="H13" s="968">
        <f t="shared" si="1"/>
        <v>0</v>
      </c>
      <c r="I13" s="565">
        <f t="shared" si="2"/>
        <v>0.50970000000000004</v>
      </c>
      <c r="J13" s="559">
        <f t="shared" si="0"/>
        <v>0.50970000000000004</v>
      </c>
      <c r="K13" s="45"/>
      <c r="M13" s="408" t="s">
        <v>1986</v>
      </c>
      <c r="Q13" s="408">
        <v>9.5221E-2</v>
      </c>
      <c r="R13" s="408">
        <v>9.5221E-2</v>
      </c>
    </row>
    <row r="14" spans="1:24" ht="22.5" customHeight="1" x14ac:dyDescent="0.25">
      <c r="A14" s="45"/>
      <c r="B14" s="560">
        <v>10</v>
      </c>
      <c r="C14" s="561" t="s">
        <v>179</v>
      </c>
      <c r="D14" s="562"/>
      <c r="E14" s="563"/>
      <c r="F14" s="562"/>
      <c r="G14" s="564">
        <v>0.38958899999999996</v>
      </c>
      <c r="H14" s="968">
        <f t="shared" si="1"/>
        <v>0</v>
      </c>
      <c r="I14" s="565">
        <f t="shared" si="2"/>
        <v>0.38958899999999996</v>
      </c>
      <c r="J14" s="559">
        <f t="shared" si="0"/>
        <v>0.38958899999999996</v>
      </c>
      <c r="K14" s="45"/>
      <c r="M14" s="408" t="s">
        <v>175</v>
      </c>
      <c r="Q14" s="408">
        <v>2.2094249999999995</v>
      </c>
      <c r="R14" s="408">
        <v>2.2094249999999995</v>
      </c>
    </row>
    <row r="15" spans="1:24" ht="22.5" customHeight="1" x14ac:dyDescent="0.25">
      <c r="A15" s="45"/>
      <c r="B15" s="553">
        <v>11</v>
      </c>
      <c r="C15" s="561" t="s">
        <v>181</v>
      </c>
      <c r="D15" s="562"/>
      <c r="E15" s="563"/>
      <c r="F15" s="562"/>
      <c r="G15" s="564">
        <v>0.22806399999999999</v>
      </c>
      <c r="H15" s="968">
        <f t="shared" si="1"/>
        <v>0</v>
      </c>
      <c r="I15" s="565">
        <f t="shared" si="2"/>
        <v>0.22806399999999999</v>
      </c>
      <c r="J15" s="559">
        <f t="shared" si="0"/>
        <v>0.22806399999999999</v>
      </c>
      <c r="K15" s="45"/>
      <c r="M15" s="408" t="s">
        <v>177</v>
      </c>
      <c r="Q15" s="408">
        <v>4.9557039999999999</v>
      </c>
      <c r="R15" s="408">
        <v>4.9557039999999999</v>
      </c>
    </row>
    <row r="16" spans="1:24" ht="22.5" customHeight="1" x14ac:dyDescent="0.25">
      <c r="A16" s="45"/>
      <c r="B16" s="560">
        <v>12</v>
      </c>
      <c r="C16" s="561" t="s">
        <v>183</v>
      </c>
      <c r="D16" s="562"/>
      <c r="E16" s="563"/>
      <c r="F16" s="562"/>
      <c r="G16" s="564">
        <v>4.7688000000000008E-2</v>
      </c>
      <c r="H16" s="968">
        <f t="shared" si="1"/>
        <v>0</v>
      </c>
      <c r="I16" s="565">
        <f t="shared" si="2"/>
        <v>4.7688000000000008E-2</v>
      </c>
      <c r="J16" s="559">
        <f t="shared" si="0"/>
        <v>4.7688000000000008E-2</v>
      </c>
      <c r="K16" s="45"/>
      <c r="M16" s="408" t="s">
        <v>2128</v>
      </c>
      <c r="Q16" s="408">
        <v>0.50970000000000004</v>
      </c>
      <c r="R16" s="408">
        <v>0.50970000000000004</v>
      </c>
    </row>
    <row r="17" spans="1:18" ht="22.5" customHeight="1" x14ac:dyDescent="0.25">
      <c r="A17" s="45"/>
      <c r="B17" s="553">
        <v>13</v>
      </c>
      <c r="C17" s="561" t="s">
        <v>2095</v>
      </c>
      <c r="D17" s="562"/>
      <c r="E17" s="563"/>
      <c r="F17" s="562"/>
      <c r="G17" s="564">
        <v>18.884180000000001</v>
      </c>
      <c r="H17" s="968">
        <f t="shared" si="1"/>
        <v>0</v>
      </c>
      <c r="I17" s="565">
        <f t="shared" si="2"/>
        <v>18.884180000000001</v>
      </c>
      <c r="J17" s="559">
        <f t="shared" si="0"/>
        <v>18.884180000000001</v>
      </c>
      <c r="K17" s="45"/>
      <c r="M17" s="408" t="s">
        <v>179</v>
      </c>
      <c r="Q17" s="408">
        <v>0.38958899999999996</v>
      </c>
      <c r="R17" s="408">
        <v>0.38958899999999996</v>
      </c>
    </row>
    <row r="18" spans="1:18" ht="22.5" customHeight="1" x14ac:dyDescent="0.25">
      <c r="A18" s="45"/>
      <c r="B18" s="560">
        <v>14</v>
      </c>
      <c r="C18" s="561" t="s">
        <v>185</v>
      </c>
      <c r="D18" s="562"/>
      <c r="E18" s="563"/>
      <c r="F18" s="562"/>
      <c r="G18" s="564">
        <v>62.792155000000008</v>
      </c>
      <c r="H18" s="968">
        <f t="shared" si="1"/>
        <v>0</v>
      </c>
      <c r="I18" s="565">
        <f t="shared" si="2"/>
        <v>62.792155000000008</v>
      </c>
      <c r="J18" s="559">
        <f t="shared" si="0"/>
        <v>62.792155000000008</v>
      </c>
      <c r="K18" s="45"/>
      <c r="M18" s="408" t="s">
        <v>181</v>
      </c>
      <c r="Q18" s="408">
        <v>0.22806399999999999</v>
      </c>
      <c r="R18" s="408">
        <v>0.22806399999999999</v>
      </c>
    </row>
    <row r="19" spans="1:18" ht="22.5" customHeight="1" x14ac:dyDescent="0.25">
      <c r="A19" s="45"/>
      <c r="B19" s="553">
        <v>15</v>
      </c>
      <c r="C19" s="561" t="s">
        <v>187</v>
      </c>
      <c r="D19" s="562"/>
      <c r="E19" s="563"/>
      <c r="F19" s="562"/>
      <c r="G19" s="564">
        <v>111.34400500000001</v>
      </c>
      <c r="H19" s="968">
        <f t="shared" si="1"/>
        <v>0</v>
      </c>
      <c r="I19" s="565">
        <f t="shared" si="2"/>
        <v>111.34400500000001</v>
      </c>
      <c r="J19" s="559">
        <f t="shared" si="0"/>
        <v>111.34400500000001</v>
      </c>
      <c r="K19" s="45"/>
      <c r="M19" s="408" t="s">
        <v>183</v>
      </c>
      <c r="Q19" s="408">
        <v>4.7688000000000008E-2</v>
      </c>
      <c r="R19" s="408">
        <v>4.7688000000000008E-2</v>
      </c>
    </row>
    <row r="20" spans="1:18" ht="22.5" customHeight="1" x14ac:dyDescent="0.25">
      <c r="A20" s="45"/>
      <c r="B20" s="560">
        <v>16</v>
      </c>
      <c r="C20" s="561" t="s">
        <v>189</v>
      </c>
      <c r="D20" s="562"/>
      <c r="E20" s="563">
        <v>0</v>
      </c>
      <c r="F20" s="562"/>
      <c r="G20" s="564"/>
      <c r="H20" s="968">
        <f t="shared" si="1"/>
        <v>0</v>
      </c>
      <c r="I20" s="565">
        <f t="shared" si="2"/>
        <v>0</v>
      </c>
      <c r="J20" s="559">
        <f t="shared" si="0"/>
        <v>0</v>
      </c>
      <c r="K20" s="45"/>
      <c r="M20" s="408" t="s">
        <v>2095</v>
      </c>
      <c r="Q20" s="408">
        <v>18.884180000000001</v>
      </c>
      <c r="R20" s="408">
        <v>18.884180000000001</v>
      </c>
    </row>
    <row r="21" spans="1:18" ht="22.5" customHeight="1" x14ac:dyDescent="0.25">
      <c r="A21" s="45"/>
      <c r="B21" s="553">
        <v>17</v>
      </c>
      <c r="C21" s="561" t="s">
        <v>191</v>
      </c>
      <c r="D21" s="562"/>
      <c r="E21" s="563">
        <v>0</v>
      </c>
      <c r="F21" s="562"/>
      <c r="G21" s="564"/>
      <c r="H21" s="968">
        <f t="shared" si="1"/>
        <v>0</v>
      </c>
      <c r="I21" s="565">
        <f t="shared" si="2"/>
        <v>0</v>
      </c>
      <c r="J21" s="559">
        <f t="shared" si="0"/>
        <v>0</v>
      </c>
      <c r="K21" s="45"/>
      <c r="M21" s="408" t="s">
        <v>185</v>
      </c>
      <c r="Q21" s="408">
        <v>62.792155000000008</v>
      </c>
      <c r="R21" s="408">
        <v>62.792155000000008</v>
      </c>
    </row>
    <row r="22" spans="1:18" ht="22.5" customHeight="1" x14ac:dyDescent="0.25">
      <c r="A22" s="45"/>
      <c r="B22" s="560">
        <v>18</v>
      </c>
      <c r="C22" s="561" t="s">
        <v>193</v>
      </c>
      <c r="D22" s="562"/>
      <c r="E22" s="563"/>
      <c r="F22" s="562"/>
      <c r="G22" s="564">
        <v>0.13425599999999996</v>
      </c>
      <c r="H22" s="968">
        <f t="shared" si="1"/>
        <v>0</v>
      </c>
      <c r="I22" s="565">
        <f t="shared" si="2"/>
        <v>0.13425599999999996</v>
      </c>
      <c r="J22" s="559">
        <f t="shared" si="0"/>
        <v>0.13425599999999996</v>
      </c>
      <c r="K22" s="45"/>
      <c r="M22" s="408" t="s">
        <v>187</v>
      </c>
      <c r="Q22" s="408">
        <v>111.34400500000001</v>
      </c>
      <c r="R22" s="408">
        <v>111.34400500000001</v>
      </c>
    </row>
    <row r="23" spans="1:18" ht="22.5" customHeight="1" x14ac:dyDescent="0.25">
      <c r="A23" s="45"/>
      <c r="B23" s="553">
        <v>19</v>
      </c>
      <c r="C23" s="561" t="s">
        <v>195</v>
      </c>
      <c r="D23" s="562"/>
      <c r="E23" s="563"/>
      <c r="F23" s="562"/>
      <c r="G23" s="564">
        <v>0</v>
      </c>
      <c r="H23" s="968">
        <f t="shared" si="1"/>
        <v>0</v>
      </c>
      <c r="I23" s="565">
        <f t="shared" si="2"/>
        <v>0</v>
      </c>
      <c r="J23" s="559">
        <f t="shared" si="0"/>
        <v>0</v>
      </c>
      <c r="K23" s="45"/>
      <c r="M23" s="408" t="s">
        <v>189</v>
      </c>
      <c r="O23" s="408">
        <v>0</v>
      </c>
      <c r="R23" s="408">
        <v>0</v>
      </c>
    </row>
    <row r="24" spans="1:18" ht="22.5" customHeight="1" x14ac:dyDescent="0.25">
      <c r="A24" s="45"/>
      <c r="B24" s="560">
        <v>20</v>
      </c>
      <c r="C24" s="561" t="s">
        <v>197</v>
      </c>
      <c r="D24" s="562"/>
      <c r="E24" s="563">
        <v>8.9130000000000008E-3</v>
      </c>
      <c r="F24" s="562"/>
      <c r="G24" s="564"/>
      <c r="H24" s="968">
        <f t="shared" si="1"/>
        <v>0</v>
      </c>
      <c r="I24" s="565">
        <f t="shared" si="2"/>
        <v>8.9130000000000008E-3</v>
      </c>
      <c r="J24" s="559">
        <f t="shared" si="0"/>
        <v>8.9130000000000008E-3</v>
      </c>
      <c r="K24" s="45"/>
      <c r="M24" s="408" t="s">
        <v>191</v>
      </c>
      <c r="O24" s="408">
        <v>0</v>
      </c>
      <c r="R24" s="408">
        <v>0</v>
      </c>
    </row>
    <row r="25" spans="1:18" ht="22.5" customHeight="1" x14ac:dyDescent="0.25">
      <c r="A25" s="45"/>
      <c r="B25" s="553">
        <v>21</v>
      </c>
      <c r="C25" s="561" t="s">
        <v>199</v>
      </c>
      <c r="D25" s="562"/>
      <c r="E25" s="563"/>
      <c r="F25" s="562">
        <v>7.2916020000000001</v>
      </c>
      <c r="G25" s="564">
        <v>7.5207979999999974</v>
      </c>
      <c r="H25" s="968">
        <f t="shared" si="1"/>
        <v>7.2916020000000001</v>
      </c>
      <c r="I25" s="565">
        <f t="shared" si="2"/>
        <v>7.5207979999999974</v>
      </c>
      <c r="J25" s="559">
        <f t="shared" si="0"/>
        <v>14.812399999999997</v>
      </c>
      <c r="K25" s="45"/>
      <c r="M25" s="408" t="s">
        <v>193</v>
      </c>
      <c r="Q25" s="408">
        <v>0.13425599999999996</v>
      </c>
      <c r="R25" s="408">
        <v>0.13425599999999996</v>
      </c>
    </row>
    <row r="26" spans="1:18" ht="22.5" customHeight="1" x14ac:dyDescent="0.25">
      <c r="A26" s="45"/>
      <c r="B26" s="560">
        <v>22</v>
      </c>
      <c r="C26" s="561" t="s">
        <v>201</v>
      </c>
      <c r="D26" s="562"/>
      <c r="E26" s="563"/>
      <c r="F26" s="562">
        <v>23.087197</v>
      </c>
      <c r="G26" s="564"/>
      <c r="H26" s="968">
        <f t="shared" si="1"/>
        <v>23.087197</v>
      </c>
      <c r="I26" s="565">
        <f t="shared" si="2"/>
        <v>0</v>
      </c>
      <c r="J26" s="559">
        <f t="shared" si="0"/>
        <v>23.087197</v>
      </c>
      <c r="K26" s="45"/>
      <c r="M26" s="408" t="s">
        <v>195</v>
      </c>
      <c r="Q26" s="408">
        <v>0</v>
      </c>
      <c r="R26" s="408">
        <v>0</v>
      </c>
    </row>
    <row r="27" spans="1:18" ht="22.5" customHeight="1" x14ac:dyDescent="0.25">
      <c r="A27" s="45"/>
      <c r="B27" s="553">
        <v>23</v>
      </c>
      <c r="C27" s="561" t="s">
        <v>203</v>
      </c>
      <c r="D27" s="562"/>
      <c r="E27" s="563"/>
      <c r="F27" s="562">
        <v>25.620019999999997</v>
      </c>
      <c r="G27" s="564">
        <v>0.28547700000000004</v>
      </c>
      <c r="H27" s="968">
        <f t="shared" si="1"/>
        <v>25.620019999999997</v>
      </c>
      <c r="I27" s="565">
        <f t="shared" si="2"/>
        <v>0.28547700000000004</v>
      </c>
      <c r="J27" s="559">
        <f t="shared" si="0"/>
        <v>25.905496999999997</v>
      </c>
      <c r="K27" s="45"/>
      <c r="M27" s="408" t="s">
        <v>197</v>
      </c>
      <c r="O27" s="408">
        <v>8.9130000000000008E-3</v>
      </c>
      <c r="R27" s="408">
        <v>8.9130000000000008E-3</v>
      </c>
    </row>
    <row r="28" spans="1:18" ht="22.5" customHeight="1" x14ac:dyDescent="0.25">
      <c r="A28" s="45"/>
      <c r="B28" s="560">
        <v>24</v>
      </c>
      <c r="C28" s="561" t="s">
        <v>205</v>
      </c>
      <c r="D28" s="562"/>
      <c r="E28" s="563"/>
      <c r="F28" s="562"/>
      <c r="G28" s="564">
        <v>36.672812999999991</v>
      </c>
      <c r="H28" s="968">
        <f t="shared" si="1"/>
        <v>0</v>
      </c>
      <c r="I28" s="565">
        <f t="shared" si="2"/>
        <v>36.672812999999991</v>
      </c>
      <c r="J28" s="559">
        <f t="shared" si="0"/>
        <v>36.672812999999991</v>
      </c>
      <c r="K28" s="45"/>
      <c r="M28" s="408" t="s">
        <v>199</v>
      </c>
      <c r="P28" s="408">
        <v>7.2916020000000001</v>
      </c>
      <c r="Q28" s="408">
        <v>7.5207979999999974</v>
      </c>
      <c r="R28" s="408">
        <v>14.812399999999997</v>
      </c>
    </row>
    <row r="29" spans="1:18" ht="22.5" customHeight="1" x14ac:dyDescent="0.25">
      <c r="A29" s="45"/>
      <c r="B29" s="553">
        <v>25</v>
      </c>
      <c r="C29" s="561" t="s">
        <v>207</v>
      </c>
      <c r="D29" s="562"/>
      <c r="E29" s="563"/>
      <c r="F29" s="562">
        <v>23.212048135851184</v>
      </c>
      <c r="G29" s="564">
        <v>0</v>
      </c>
      <c r="H29" s="968">
        <f t="shared" si="1"/>
        <v>23.212048135851184</v>
      </c>
      <c r="I29" s="565">
        <f t="shared" si="2"/>
        <v>0</v>
      </c>
      <c r="J29" s="559">
        <f t="shared" si="0"/>
        <v>23.212048135851184</v>
      </c>
      <c r="K29" s="45"/>
      <c r="M29" s="408" t="s">
        <v>201</v>
      </c>
      <c r="P29" s="408">
        <v>23.087197</v>
      </c>
      <c r="R29" s="408">
        <v>23.087197</v>
      </c>
    </row>
    <row r="30" spans="1:18" ht="22.5" customHeight="1" x14ac:dyDescent="0.25">
      <c r="A30" s="45"/>
      <c r="B30" s="560">
        <v>26</v>
      </c>
      <c r="C30" s="561" t="s">
        <v>209</v>
      </c>
      <c r="D30" s="562"/>
      <c r="E30" s="563">
        <v>0.125948</v>
      </c>
      <c r="F30" s="562"/>
      <c r="G30" s="564"/>
      <c r="H30" s="968">
        <f t="shared" si="1"/>
        <v>0</v>
      </c>
      <c r="I30" s="565">
        <f t="shared" si="2"/>
        <v>0.125948</v>
      </c>
      <c r="J30" s="559">
        <f t="shared" si="0"/>
        <v>0.125948</v>
      </c>
      <c r="K30" s="45"/>
      <c r="M30" s="408" t="s">
        <v>203</v>
      </c>
      <c r="P30" s="408">
        <v>25.620019999999997</v>
      </c>
      <c r="Q30" s="408">
        <v>0.28547700000000004</v>
      </c>
      <c r="R30" s="408">
        <v>25.905496999999997</v>
      </c>
    </row>
    <row r="31" spans="1:18" ht="22.5" customHeight="1" x14ac:dyDescent="0.25">
      <c r="A31" s="45"/>
      <c r="B31" s="553">
        <v>27</v>
      </c>
      <c r="C31" s="561" t="s">
        <v>211</v>
      </c>
      <c r="D31" s="562"/>
      <c r="E31" s="563"/>
      <c r="F31" s="562"/>
      <c r="G31" s="564">
        <v>0.73133900000000018</v>
      </c>
      <c r="H31" s="968">
        <f t="shared" si="1"/>
        <v>0</v>
      </c>
      <c r="I31" s="565">
        <f t="shared" si="2"/>
        <v>0.73133900000000018</v>
      </c>
      <c r="J31" s="559">
        <f t="shared" si="0"/>
        <v>0.73133900000000018</v>
      </c>
      <c r="K31" s="45"/>
      <c r="M31" s="408" t="s">
        <v>205</v>
      </c>
      <c r="Q31" s="408">
        <v>36.672812999999991</v>
      </c>
      <c r="R31" s="408">
        <v>36.672812999999991</v>
      </c>
    </row>
    <row r="32" spans="1:18" ht="22.5" customHeight="1" x14ac:dyDescent="0.25">
      <c r="A32" s="45"/>
      <c r="B32" s="560">
        <v>28</v>
      </c>
      <c r="C32" s="561" t="s">
        <v>213</v>
      </c>
      <c r="D32" s="562"/>
      <c r="E32" s="563"/>
      <c r="F32" s="562"/>
      <c r="G32" s="564">
        <v>3.5646749999999994</v>
      </c>
      <c r="H32" s="968">
        <f t="shared" si="1"/>
        <v>0</v>
      </c>
      <c r="I32" s="565">
        <f t="shared" si="2"/>
        <v>3.5646749999999994</v>
      </c>
      <c r="J32" s="559">
        <f t="shared" si="0"/>
        <v>3.5646749999999994</v>
      </c>
      <c r="K32" s="45"/>
      <c r="M32" s="408" t="s">
        <v>207</v>
      </c>
      <c r="P32" s="408">
        <v>23.212048135851184</v>
      </c>
      <c r="Q32" s="408">
        <v>0</v>
      </c>
      <c r="R32" s="408">
        <v>23.212048135851184</v>
      </c>
    </row>
    <row r="33" spans="1:18" ht="22.5" customHeight="1" x14ac:dyDescent="0.25">
      <c r="A33" s="45"/>
      <c r="B33" s="553">
        <v>29</v>
      </c>
      <c r="C33" s="561" t="s">
        <v>215</v>
      </c>
      <c r="D33" s="562"/>
      <c r="E33" s="563"/>
      <c r="F33" s="562">
        <v>143.13230999999996</v>
      </c>
      <c r="G33" s="564">
        <v>0</v>
      </c>
      <c r="H33" s="968">
        <f t="shared" si="1"/>
        <v>143.13230999999996</v>
      </c>
      <c r="I33" s="565">
        <f t="shared" si="2"/>
        <v>0</v>
      </c>
      <c r="J33" s="559">
        <f t="shared" si="0"/>
        <v>143.13230999999996</v>
      </c>
      <c r="K33" s="45"/>
      <c r="M33" s="408" t="s">
        <v>209</v>
      </c>
      <c r="O33" s="408">
        <v>0.125948</v>
      </c>
      <c r="R33" s="408">
        <v>0.125948</v>
      </c>
    </row>
    <row r="34" spans="1:18" ht="22.5" customHeight="1" x14ac:dyDescent="0.25">
      <c r="A34" s="45"/>
      <c r="B34" s="560">
        <v>30</v>
      </c>
      <c r="C34" s="561" t="s">
        <v>217</v>
      </c>
      <c r="D34" s="562"/>
      <c r="E34" s="563"/>
      <c r="F34" s="562"/>
      <c r="G34" s="564">
        <v>0.39564999999999995</v>
      </c>
      <c r="H34" s="968">
        <f t="shared" si="1"/>
        <v>0</v>
      </c>
      <c r="I34" s="565">
        <f t="shared" si="2"/>
        <v>0.39564999999999995</v>
      </c>
      <c r="J34" s="559">
        <f t="shared" si="0"/>
        <v>0.39564999999999995</v>
      </c>
      <c r="K34" s="45"/>
      <c r="M34" s="408" t="s">
        <v>211</v>
      </c>
      <c r="Q34" s="408">
        <v>0.73133900000000018</v>
      </c>
      <c r="R34" s="408">
        <v>0.73133900000000018</v>
      </c>
    </row>
    <row r="35" spans="1:18" ht="22.5" customHeight="1" x14ac:dyDescent="0.25">
      <c r="A35" s="45"/>
      <c r="B35" s="553">
        <v>31</v>
      </c>
      <c r="C35" s="561" t="s">
        <v>219</v>
      </c>
      <c r="D35" s="562"/>
      <c r="E35" s="563"/>
      <c r="F35" s="562">
        <v>46.451532999999998</v>
      </c>
      <c r="G35" s="564">
        <v>9.8122000000000001E-2</v>
      </c>
      <c r="H35" s="968">
        <f t="shared" si="1"/>
        <v>46.451532999999998</v>
      </c>
      <c r="I35" s="565">
        <f t="shared" si="2"/>
        <v>9.8122000000000001E-2</v>
      </c>
      <c r="J35" s="559">
        <f t="shared" si="0"/>
        <v>46.549654999999994</v>
      </c>
      <c r="K35" s="45"/>
      <c r="M35" s="408" t="s">
        <v>213</v>
      </c>
      <c r="Q35" s="408">
        <v>3.5646749999999994</v>
      </c>
      <c r="R35" s="408">
        <v>3.5646749999999994</v>
      </c>
    </row>
    <row r="36" spans="1:18" ht="22.5" customHeight="1" x14ac:dyDescent="0.25">
      <c r="A36" s="45"/>
      <c r="B36" s="560">
        <v>32</v>
      </c>
      <c r="C36" s="561" t="s">
        <v>221</v>
      </c>
      <c r="D36" s="562"/>
      <c r="E36" s="563"/>
      <c r="F36" s="562">
        <v>0</v>
      </c>
      <c r="G36" s="564">
        <v>0</v>
      </c>
      <c r="H36" s="968">
        <f t="shared" si="1"/>
        <v>0</v>
      </c>
      <c r="I36" s="565">
        <f t="shared" si="2"/>
        <v>0</v>
      </c>
      <c r="J36" s="559">
        <f t="shared" si="0"/>
        <v>0</v>
      </c>
      <c r="K36" s="45"/>
      <c r="M36" s="408" t="s">
        <v>215</v>
      </c>
      <c r="P36" s="408">
        <v>143.13230999999996</v>
      </c>
      <c r="Q36" s="408">
        <v>0</v>
      </c>
      <c r="R36" s="408">
        <v>143.13230999999996</v>
      </c>
    </row>
    <row r="37" spans="1:18" ht="22.5" customHeight="1" x14ac:dyDescent="0.25">
      <c r="A37" s="45"/>
      <c r="B37" s="553">
        <v>33</v>
      </c>
      <c r="C37" s="561" t="s">
        <v>223</v>
      </c>
      <c r="D37" s="562"/>
      <c r="E37" s="563"/>
      <c r="F37" s="562">
        <v>10.378880000000001</v>
      </c>
      <c r="G37" s="564"/>
      <c r="H37" s="968">
        <f t="shared" si="1"/>
        <v>10.378880000000001</v>
      </c>
      <c r="I37" s="565">
        <f t="shared" si="2"/>
        <v>0</v>
      </c>
      <c r="J37" s="559">
        <f t="shared" si="0"/>
        <v>10.378880000000001</v>
      </c>
      <c r="K37" s="45"/>
      <c r="M37" s="408" t="s">
        <v>217</v>
      </c>
      <c r="Q37" s="408">
        <v>0.39564999999999995</v>
      </c>
      <c r="R37" s="408">
        <v>0.39564999999999995</v>
      </c>
    </row>
    <row r="38" spans="1:18" ht="22.5" customHeight="1" x14ac:dyDescent="0.25">
      <c r="A38" s="45"/>
      <c r="B38" s="560">
        <v>34</v>
      </c>
      <c r="C38" s="561" t="s">
        <v>225</v>
      </c>
      <c r="D38" s="562"/>
      <c r="E38" s="563">
        <v>0.48804599999999998</v>
      </c>
      <c r="F38" s="562"/>
      <c r="G38" s="564"/>
      <c r="H38" s="968">
        <f t="shared" si="1"/>
        <v>0</v>
      </c>
      <c r="I38" s="565">
        <f t="shared" si="2"/>
        <v>0.48804599999999998</v>
      </c>
      <c r="J38" s="559">
        <f t="shared" si="0"/>
        <v>0.48804599999999998</v>
      </c>
      <c r="K38" s="45"/>
      <c r="M38" s="408" t="s">
        <v>219</v>
      </c>
      <c r="P38" s="408">
        <v>46.451532999999998</v>
      </c>
      <c r="Q38" s="408">
        <v>9.8122000000000001E-2</v>
      </c>
      <c r="R38" s="408">
        <v>46.549654999999994</v>
      </c>
    </row>
    <row r="39" spans="1:18" ht="22.5" customHeight="1" x14ac:dyDescent="0.25">
      <c r="A39" s="45"/>
      <c r="B39" s="553">
        <v>35</v>
      </c>
      <c r="C39" s="561" t="s">
        <v>2116</v>
      </c>
      <c r="D39" s="562"/>
      <c r="E39" s="563"/>
      <c r="F39" s="562"/>
      <c r="G39" s="564">
        <v>0</v>
      </c>
      <c r="H39" s="968">
        <f t="shared" si="1"/>
        <v>0</v>
      </c>
      <c r="I39" s="565">
        <f t="shared" si="2"/>
        <v>0</v>
      </c>
      <c r="J39" s="559">
        <f t="shared" si="0"/>
        <v>0</v>
      </c>
      <c r="K39" s="45"/>
      <c r="M39" s="408" t="s">
        <v>221</v>
      </c>
      <c r="P39" s="408">
        <v>0</v>
      </c>
      <c r="Q39" s="408">
        <v>0</v>
      </c>
      <c r="R39" s="408">
        <v>0</v>
      </c>
    </row>
    <row r="40" spans="1:18" ht="22.5" customHeight="1" x14ac:dyDescent="0.25">
      <c r="A40" s="45"/>
      <c r="B40" s="560">
        <v>36</v>
      </c>
      <c r="C40" s="561" t="s">
        <v>227</v>
      </c>
      <c r="D40" s="562">
        <v>61.015299999999996</v>
      </c>
      <c r="E40" s="563">
        <v>0.67073999999999989</v>
      </c>
      <c r="F40" s="562"/>
      <c r="G40" s="564"/>
      <c r="H40" s="968">
        <f t="shared" si="1"/>
        <v>61.015299999999996</v>
      </c>
      <c r="I40" s="565">
        <f t="shared" si="2"/>
        <v>0.67073999999999989</v>
      </c>
      <c r="J40" s="559">
        <f t="shared" si="0"/>
        <v>61.686039999999998</v>
      </c>
      <c r="K40" s="45"/>
      <c r="M40" s="408" t="s">
        <v>223</v>
      </c>
      <c r="P40" s="408">
        <v>10.378880000000001</v>
      </c>
      <c r="R40" s="408">
        <v>10.378880000000001</v>
      </c>
    </row>
    <row r="41" spans="1:18" ht="22.5" customHeight="1" x14ac:dyDescent="0.25">
      <c r="A41" s="45"/>
      <c r="B41" s="553">
        <v>37</v>
      </c>
      <c r="C41" s="561" t="s">
        <v>229</v>
      </c>
      <c r="D41" s="562"/>
      <c r="E41" s="563">
        <v>0</v>
      </c>
      <c r="F41" s="562"/>
      <c r="G41" s="564"/>
      <c r="H41" s="968">
        <f t="shared" si="1"/>
        <v>0</v>
      </c>
      <c r="I41" s="565">
        <f t="shared" si="2"/>
        <v>0</v>
      </c>
      <c r="J41" s="559">
        <f t="shared" si="0"/>
        <v>0</v>
      </c>
      <c r="K41" s="45"/>
      <c r="M41" s="408" t="s">
        <v>225</v>
      </c>
      <c r="O41" s="408">
        <v>0.48804599999999998</v>
      </c>
      <c r="R41" s="408">
        <v>0.48804599999999998</v>
      </c>
    </row>
    <row r="42" spans="1:18" ht="22.5" customHeight="1" x14ac:dyDescent="0.25">
      <c r="A42" s="45"/>
      <c r="B42" s="560">
        <v>38</v>
      </c>
      <c r="C42" s="561" t="s">
        <v>231</v>
      </c>
      <c r="D42" s="562"/>
      <c r="E42" s="563"/>
      <c r="F42" s="562"/>
      <c r="G42" s="564">
        <v>0.11366400000000002</v>
      </c>
      <c r="H42" s="968">
        <f t="shared" si="1"/>
        <v>0</v>
      </c>
      <c r="I42" s="565">
        <f t="shared" si="2"/>
        <v>0.11366400000000002</v>
      </c>
      <c r="J42" s="559">
        <f t="shared" si="0"/>
        <v>0.11366400000000002</v>
      </c>
      <c r="K42" s="45"/>
      <c r="M42" s="408" t="s">
        <v>2116</v>
      </c>
      <c r="Q42" s="408">
        <v>0</v>
      </c>
      <c r="R42" s="408">
        <v>0</v>
      </c>
    </row>
    <row r="43" spans="1:18" ht="22.5" customHeight="1" x14ac:dyDescent="0.25">
      <c r="A43" s="45"/>
      <c r="B43" s="553">
        <v>39</v>
      </c>
      <c r="C43" s="561" t="s">
        <v>2111</v>
      </c>
      <c r="D43" s="562"/>
      <c r="E43" s="563"/>
      <c r="F43" s="562"/>
      <c r="G43" s="564">
        <v>29.707751999999999</v>
      </c>
      <c r="H43" s="968">
        <f t="shared" si="1"/>
        <v>0</v>
      </c>
      <c r="I43" s="565">
        <f t="shared" si="2"/>
        <v>29.707751999999999</v>
      </c>
      <c r="J43" s="559">
        <f t="shared" si="0"/>
        <v>29.707751999999999</v>
      </c>
      <c r="K43" s="45"/>
      <c r="M43" s="408" t="s">
        <v>227</v>
      </c>
      <c r="N43" s="408">
        <v>61.015299999999996</v>
      </c>
      <c r="O43" s="408">
        <v>0.67073999999999989</v>
      </c>
      <c r="R43" s="408">
        <v>61.686039999999998</v>
      </c>
    </row>
    <row r="44" spans="1:18" ht="22.5" customHeight="1" x14ac:dyDescent="0.25">
      <c r="A44" s="45"/>
      <c r="B44" s="560">
        <v>40</v>
      </c>
      <c r="C44" s="561" t="s">
        <v>2086</v>
      </c>
      <c r="D44" s="562"/>
      <c r="E44" s="563"/>
      <c r="F44" s="562"/>
      <c r="G44" s="564">
        <v>0</v>
      </c>
      <c r="H44" s="968">
        <f t="shared" si="1"/>
        <v>0</v>
      </c>
      <c r="I44" s="565">
        <f t="shared" si="2"/>
        <v>0</v>
      </c>
      <c r="J44" s="559">
        <f t="shared" si="0"/>
        <v>0</v>
      </c>
      <c r="K44" s="45"/>
      <c r="M44" s="408" t="s">
        <v>229</v>
      </c>
      <c r="O44" s="408">
        <v>0</v>
      </c>
      <c r="R44" s="408">
        <v>0</v>
      </c>
    </row>
    <row r="45" spans="1:18" ht="22.5" customHeight="1" x14ac:dyDescent="0.25">
      <c r="A45" s="45"/>
      <c r="B45" s="553">
        <v>41</v>
      </c>
      <c r="C45" s="561" t="s">
        <v>234</v>
      </c>
      <c r="D45" s="562"/>
      <c r="E45" s="563"/>
      <c r="F45" s="562">
        <v>7.2593630000000005</v>
      </c>
      <c r="G45" s="564">
        <v>0</v>
      </c>
      <c r="H45" s="968">
        <f t="shared" si="1"/>
        <v>7.2593630000000005</v>
      </c>
      <c r="I45" s="565">
        <f t="shared" si="2"/>
        <v>0</v>
      </c>
      <c r="J45" s="559">
        <f t="shared" si="0"/>
        <v>7.2593630000000005</v>
      </c>
      <c r="K45" s="45"/>
      <c r="M45" s="408" t="s">
        <v>231</v>
      </c>
      <c r="Q45" s="408">
        <v>0.11366400000000002</v>
      </c>
      <c r="R45" s="408">
        <v>0.11366400000000002</v>
      </c>
    </row>
    <row r="46" spans="1:18" ht="22.5" customHeight="1" x14ac:dyDescent="0.25">
      <c r="A46" s="45"/>
      <c r="B46" s="560">
        <v>42</v>
      </c>
      <c r="C46" s="561" t="s">
        <v>1802</v>
      </c>
      <c r="D46" s="562"/>
      <c r="E46" s="563"/>
      <c r="F46" s="562"/>
      <c r="G46" s="564">
        <v>0</v>
      </c>
      <c r="H46" s="968">
        <f t="shared" si="1"/>
        <v>0</v>
      </c>
      <c r="I46" s="565">
        <f t="shared" si="2"/>
        <v>0</v>
      </c>
      <c r="J46" s="559">
        <f t="shared" si="0"/>
        <v>0</v>
      </c>
      <c r="K46" s="45"/>
      <c r="M46" s="408" t="s">
        <v>2111</v>
      </c>
      <c r="Q46" s="408">
        <v>29.707751999999999</v>
      </c>
      <c r="R46" s="408">
        <v>29.707751999999999</v>
      </c>
    </row>
    <row r="47" spans="1:18" ht="22.5" customHeight="1" x14ac:dyDescent="0.25">
      <c r="A47" s="45"/>
      <c r="B47" s="553">
        <v>43</v>
      </c>
      <c r="C47" s="561" t="s">
        <v>2130</v>
      </c>
      <c r="D47" s="562"/>
      <c r="E47" s="563"/>
      <c r="F47" s="562"/>
      <c r="G47" s="564">
        <v>0</v>
      </c>
      <c r="H47" s="968">
        <f t="shared" si="1"/>
        <v>0</v>
      </c>
      <c r="I47" s="565">
        <f t="shared" si="2"/>
        <v>0</v>
      </c>
      <c r="J47" s="559">
        <f t="shared" si="0"/>
        <v>0</v>
      </c>
      <c r="K47" s="45"/>
      <c r="M47" s="408" t="s">
        <v>2086</v>
      </c>
      <c r="Q47" s="408">
        <v>0</v>
      </c>
      <c r="R47" s="408">
        <v>0</v>
      </c>
    </row>
    <row r="48" spans="1:18" ht="22.5" customHeight="1" x14ac:dyDescent="0.25">
      <c r="A48" s="45"/>
      <c r="B48" s="560">
        <v>44</v>
      </c>
      <c r="C48" s="561" t="s">
        <v>236</v>
      </c>
      <c r="D48" s="562"/>
      <c r="E48" s="563"/>
      <c r="F48" s="562">
        <v>1.2553770000000002</v>
      </c>
      <c r="G48" s="564"/>
      <c r="H48" s="968">
        <f t="shared" si="1"/>
        <v>1.2553770000000002</v>
      </c>
      <c r="I48" s="565">
        <f t="shared" si="2"/>
        <v>0</v>
      </c>
      <c r="J48" s="559">
        <f t="shared" si="0"/>
        <v>1.2553770000000002</v>
      </c>
      <c r="K48" s="45"/>
      <c r="M48" s="408" t="s">
        <v>234</v>
      </c>
      <c r="P48" s="408">
        <v>7.2593630000000005</v>
      </c>
      <c r="Q48" s="408">
        <v>0</v>
      </c>
      <c r="R48" s="408">
        <v>7.2593630000000005</v>
      </c>
    </row>
    <row r="49" spans="1:18" ht="22.5" customHeight="1" x14ac:dyDescent="0.25">
      <c r="A49" s="45"/>
      <c r="B49" s="553">
        <v>45</v>
      </c>
      <c r="C49" s="561" t="s">
        <v>238</v>
      </c>
      <c r="D49" s="562"/>
      <c r="E49" s="563">
        <v>97.775089999999977</v>
      </c>
      <c r="F49" s="562"/>
      <c r="G49" s="564"/>
      <c r="H49" s="968">
        <f t="shared" si="1"/>
        <v>0</v>
      </c>
      <c r="I49" s="565">
        <f t="shared" si="2"/>
        <v>97.775089999999977</v>
      </c>
      <c r="J49" s="559">
        <f t="shared" si="0"/>
        <v>97.775089999999977</v>
      </c>
      <c r="K49" s="45"/>
      <c r="M49" s="408" t="s">
        <v>1802</v>
      </c>
      <c r="Q49" s="408">
        <v>0</v>
      </c>
      <c r="R49" s="408">
        <v>0</v>
      </c>
    </row>
    <row r="50" spans="1:18" ht="22.5" customHeight="1" x14ac:dyDescent="0.25">
      <c r="A50" s="45"/>
      <c r="B50" s="560">
        <v>46</v>
      </c>
      <c r="C50" s="561" t="s">
        <v>1688</v>
      </c>
      <c r="D50" s="562"/>
      <c r="E50" s="563"/>
      <c r="F50" s="562"/>
      <c r="G50" s="564">
        <v>2.3800000000000002E-3</v>
      </c>
      <c r="H50" s="968">
        <f t="shared" si="1"/>
        <v>0</v>
      </c>
      <c r="I50" s="565">
        <f t="shared" si="2"/>
        <v>2.3800000000000002E-3</v>
      </c>
      <c r="J50" s="559">
        <f t="shared" si="0"/>
        <v>2.3800000000000002E-3</v>
      </c>
      <c r="K50" s="45"/>
      <c r="M50" s="408" t="s">
        <v>2130</v>
      </c>
      <c r="Q50" s="408">
        <v>0</v>
      </c>
      <c r="R50" s="408">
        <v>0</v>
      </c>
    </row>
    <row r="51" spans="1:18" ht="22.5" customHeight="1" x14ac:dyDescent="0.25">
      <c r="A51" s="45"/>
      <c r="B51" s="553">
        <v>47</v>
      </c>
      <c r="C51" s="561" t="s">
        <v>1813</v>
      </c>
      <c r="D51" s="562"/>
      <c r="E51" s="563"/>
      <c r="F51" s="562"/>
      <c r="G51" s="564">
        <v>0</v>
      </c>
      <c r="H51" s="968">
        <f t="shared" si="1"/>
        <v>0</v>
      </c>
      <c r="I51" s="565">
        <f t="shared" si="2"/>
        <v>0</v>
      </c>
      <c r="J51" s="559">
        <f t="shared" si="0"/>
        <v>0</v>
      </c>
      <c r="K51" s="45"/>
      <c r="M51" s="408" t="s">
        <v>236</v>
      </c>
      <c r="P51" s="408">
        <v>1.2553770000000002</v>
      </c>
      <c r="R51" s="408">
        <v>1.2553770000000002</v>
      </c>
    </row>
    <row r="52" spans="1:18" ht="22.5" customHeight="1" x14ac:dyDescent="0.25">
      <c r="A52" s="45"/>
      <c r="B52" s="560">
        <v>48</v>
      </c>
      <c r="C52" s="561" t="s">
        <v>240</v>
      </c>
      <c r="D52" s="562"/>
      <c r="E52" s="563">
        <v>3.2751999999999996E-2</v>
      </c>
      <c r="F52" s="562"/>
      <c r="G52" s="564"/>
      <c r="H52" s="968">
        <f t="shared" si="1"/>
        <v>0</v>
      </c>
      <c r="I52" s="565">
        <f t="shared" si="2"/>
        <v>3.2751999999999996E-2</v>
      </c>
      <c r="J52" s="559">
        <f t="shared" si="0"/>
        <v>3.2751999999999996E-2</v>
      </c>
      <c r="K52" s="45"/>
      <c r="M52" s="408" t="s">
        <v>238</v>
      </c>
      <c r="O52" s="408">
        <v>97.775089999999977</v>
      </c>
      <c r="R52" s="408">
        <v>97.775089999999977</v>
      </c>
    </row>
    <row r="53" spans="1:18" ht="22.5" customHeight="1" x14ac:dyDescent="0.25">
      <c r="A53" s="45"/>
      <c r="B53" s="553">
        <v>49</v>
      </c>
      <c r="C53" s="561" t="s">
        <v>242</v>
      </c>
      <c r="D53" s="562"/>
      <c r="E53" s="563"/>
      <c r="F53" s="562"/>
      <c r="G53" s="564">
        <v>0.35437600000000002</v>
      </c>
      <c r="H53" s="968">
        <f t="shared" si="1"/>
        <v>0</v>
      </c>
      <c r="I53" s="565">
        <f t="shared" si="2"/>
        <v>0.35437600000000002</v>
      </c>
      <c r="J53" s="559">
        <f t="shared" si="0"/>
        <v>0.35437600000000002</v>
      </c>
      <c r="K53" s="45"/>
      <c r="M53" s="408" t="s">
        <v>1688</v>
      </c>
      <c r="Q53" s="408">
        <v>2.3800000000000002E-3</v>
      </c>
      <c r="R53" s="408">
        <v>2.3800000000000002E-3</v>
      </c>
    </row>
    <row r="54" spans="1:18" ht="22.5" customHeight="1" x14ac:dyDescent="0.25">
      <c r="A54" s="45"/>
      <c r="B54" s="560">
        <v>50</v>
      </c>
      <c r="C54" s="561" t="s">
        <v>1988</v>
      </c>
      <c r="D54" s="562"/>
      <c r="E54" s="563"/>
      <c r="F54" s="562"/>
      <c r="G54" s="564">
        <v>8.1708219999999994</v>
      </c>
      <c r="H54" s="968">
        <f t="shared" si="1"/>
        <v>0</v>
      </c>
      <c r="I54" s="565">
        <f t="shared" si="2"/>
        <v>8.1708219999999994</v>
      </c>
      <c r="J54" s="559">
        <f t="shared" si="0"/>
        <v>8.1708219999999994</v>
      </c>
      <c r="K54" s="45"/>
      <c r="M54" s="408" t="s">
        <v>1813</v>
      </c>
      <c r="Q54" s="408">
        <v>0</v>
      </c>
      <c r="R54" s="408">
        <v>0</v>
      </c>
    </row>
    <row r="55" spans="1:18" ht="22.5" customHeight="1" x14ac:dyDescent="0.25">
      <c r="A55" s="45"/>
      <c r="B55" s="553">
        <v>51</v>
      </c>
      <c r="C55" s="561" t="s">
        <v>2105</v>
      </c>
      <c r="D55" s="562"/>
      <c r="E55" s="563"/>
      <c r="F55" s="562"/>
      <c r="G55" s="564">
        <v>56.236307999999987</v>
      </c>
      <c r="H55" s="968">
        <f t="shared" si="1"/>
        <v>0</v>
      </c>
      <c r="I55" s="565">
        <f t="shared" si="2"/>
        <v>56.236307999999987</v>
      </c>
      <c r="J55" s="559">
        <f t="shared" si="0"/>
        <v>56.236307999999987</v>
      </c>
      <c r="K55" s="45"/>
      <c r="M55" s="408" t="s">
        <v>240</v>
      </c>
      <c r="O55" s="408">
        <v>3.2751999999999996E-2</v>
      </c>
      <c r="R55" s="408">
        <v>3.2751999999999996E-2</v>
      </c>
    </row>
    <row r="56" spans="1:18" ht="22.5" customHeight="1" x14ac:dyDescent="0.25">
      <c r="A56" s="45"/>
      <c r="B56" s="560">
        <v>52</v>
      </c>
      <c r="C56" s="561" t="s">
        <v>2100</v>
      </c>
      <c r="D56" s="562"/>
      <c r="E56" s="563"/>
      <c r="F56" s="562"/>
      <c r="G56" s="564">
        <v>0.19939999999999997</v>
      </c>
      <c r="H56" s="968">
        <f t="shared" si="1"/>
        <v>0</v>
      </c>
      <c r="I56" s="565">
        <f t="shared" si="2"/>
        <v>0.19939999999999997</v>
      </c>
      <c r="J56" s="559">
        <f t="shared" si="0"/>
        <v>0.19939999999999997</v>
      </c>
      <c r="K56" s="45"/>
      <c r="M56" s="408" t="s">
        <v>242</v>
      </c>
      <c r="Q56" s="408">
        <v>0.35437600000000002</v>
      </c>
      <c r="R56" s="408">
        <v>0.35437600000000002</v>
      </c>
    </row>
    <row r="57" spans="1:18" ht="22.5" customHeight="1" x14ac:dyDescent="0.25">
      <c r="A57" s="45"/>
      <c r="B57" s="553">
        <v>53</v>
      </c>
      <c r="C57" s="561" t="s">
        <v>244</v>
      </c>
      <c r="D57" s="562"/>
      <c r="E57" s="563"/>
      <c r="F57" s="562"/>
      <c r="G57" s="564">
        <v>0</v>
      </c>
      <c r="H57" s="968">
        <f t="shared" si="1"/>
        <v>0</v>
      </c>
      <c r="I57" s="565">
        <f t="shared" si="2"/>
        <v>0</v>
      </c>
      <c r="J57" s="559">
        <f t="shared" si="0"/>
        <v>0</v>
      </c>
      <c r="K57" s="45"/>
      <c r="M57" s="408" t="s">
        <v>1988</v>
      </c>
      <c r="Q57" s="408">
        <v>8.1708219999999994</v>
      </c>
      <c r="R57" s="408">
        <v>8.1708219999999994</v>
      </c>
    </row>
    <row r="58" spans="1:18" ht="22.5" customHeight="1" x14ac:dyDescent="0.25">
      <c r="A58" s="45"/>
      <c r="B58" s="560">
        <v>54</v>
      </c>
      <c r="C58" s="561" t="s">
        <v>246</v>
      </c>
      <c r="D58" s="562"/>
      <c r="E58" s="563"/>
      <c r="F58" s="562"/>
      <c r="G58" s="564">
        <v>7.3675999999999991E-2</v>
      </c>
      <c r="H58" s="968">
        <f t="shared" si="1"/>
        <v>0</v>
      </c>
      <c r="I58" s="565">
        <f t="shared" si="2"/>
        <v>7.3675999999999991E-2</v>
      </c>
      <c r="J58" s="559">
        <f t="shared" si="0"/>
        <v>7.3675999999999991E-2</v>
      </c>
      <c r="K58" s="45"/>
      <c r="M58" s="408" t="s">
        <v>2105</v>
      </c>
      <c r="Q58" s="408">
        <v>56.236307999999987</v>
      </c>
      <c r="R58" s="408">
        <v>56.236307999999987</v>
      </c>
    </row>
    <row r="59" spans="1:18" ht="22.5" customHeight="1" x14ac:dyDescent="0.25">
      <c r="A59" s="45"/>
      <c r="B59" s="553">
        <v>55</v>
      </c>
      <c r="C59" s="561" t="s">
        <v>248</v>
      </c>
      <c r="D59" s="562"/>
      <c r="E59" s="563"/>
      <c r="F59" s="562"/>
      <c r="G59" s="564">
        <v>0.60087199999999996</v>
      </c>
      <c r="H59" s="968">
        <f t="shared" si="1"/>
        <v>0</v>
      </c>
      <c r="I59" s="565">
        <f t="shared" si="2"/>
        <v>0.60087199999999996</v>
      </c>
      <c r="J59" s="559">
        <f t="shared" si="0"/>
        <v>0.60087199999999996</v>
      </c>
      <c r="K59" s="45"/>
      <c r="M59" s="408" t="s">
        <v>2100</v>
      </c>
      <c r="Q59" s="408">
        <v>0.19939999999999997</v>
      </c>
      <c r="R59" s="408">
        <v>0.19939999999999997</v>
      </c>
    </row>
    <row r="60" spans="1:18" ht="22.5" customHeight="1" x14ac:dyDescent="0.25">
      <c r="A60" s="45"/>
      <c r="B60" s="560">
        <v>56</v>
      </c>
      <c r="C60" s="561" t="s">
        <v>1991</v>
      </c>
      <c r="D60" s="562"/>
      <c r="E60" s="563"/>
      <c r="F60" s="562"/>
      <c r="G60" s="564">
        <v>0.37527933326606799</v>
      </c>
      <c r="H60" s="968">
        <f t="shared" si="1"/>
        <v>0</v>
      </c>
      <c r="I60" s="565">
        <f t="shared" si="2"/>
        <v>0.37527933326606799</v>
      </c>
      <c r="J60" s="559">
        <f t="shared" si="0"/>
        <v>0.37527933326606799</v>
      </c>
      <c r="K60" s="45"/>
      <c r="M60" s="408" t="s">
        <v>244</v>
      </c>
      <c r="Q60" s="408">
        <v>0</v>
      </c>
      <c r="R60" s="408">
        <v>0</v>
      </c>
    </row>
    <row r="61" spans="1:18" ht="22.5" customHeight="1" x14ac:dyDescent="0.25">
      <c r="A61" s="45"/>
      <c r="B61" s="553">
        <v>57</v>
      </c>
      <c r="C61" s="561" t="s">
        <v>2097</v>
      </c>
      <c r="D61" s="562"/>
      <c r="E61" s="563"/>
      <c r="F61" s="562"/>
      <c r="G61" s="564">
        <v>8.2000000000000017E-2</v>
      </c>
      <c r="H61" s="968">
        <f t="shared" si="1"/>
        <v>0</v>
      </c>
      <c r="I61" s="565">
        <f t="shared" si="2"/>
        <v>8.2000000000000017E-2</v>
      </c>
      <c r="J61" s="559">
        <f t="shared" si="0"/>
        <v>8.2000000000000017E-2</v>
      </c>
      <c r="K61" s="45"/>
      <c r="M61" s="408" t="s">
        <v>246</v>
      </c>
      <c r="Q61" s="408">
        <v>7.3675999999999991E-2</v>
      </c>
      <c r="R61" s="408">
        <v>7.3675999999999991E-2</v>
      </c>
    </row>
    <row r="62" spans="1:18" ht="22.5" customHeight="1" x14ac:dyDescent="0.25">
      <c r="A62" s="45"/>
      <c r="B62" s="560">
        <v>58</v>
      </c>
      <c r="C62" s="561" t="s">
        <v>250</v>
      </c>
      <c r="D62" s="562"/>
      <c r="E62" s="563"/>
      <c r="F62" s="562"/>
      <c r="G62" s="564">
        <v>8.3205000000000001E-2</v>
      </c>
      <c r="H62" s="968">
        <f t="shared" si="1"/>
        <v>0</v>
      </c>
      <c r="I62" s="565">
        <f t="shared" si="2"/>
        <v>8.3205000000000001E-2</v>
      </c>
      <c r="J62" s="559">
        <f t="shared" si="0"/>
        <v>8.3205000000000001E-2</v>
      </c>
      <c r="K62" s="45"/>
      <c r="M62" s="408" t="s">
        <v>248</v>
      </c>
      <c r="Q62" s="408">
        <v>0.60087199999999996</v>
      </c>
      <c r="R62" s="408">
        <v>0.60087199999999996</v>
      </c>
    </row>
    <row r="63" spans="1:18" ht="22.5" customHeight="1" x14ac:dyDescent="0.25">
      <c r="A63" s="45"/>
      <c r="B63" s="553">
        <v>59</v>
      </c>
      <c r="C63" s="561" t="s">
        <v>252</v>
      </c>
      <c r="D63" s="562"/>
      <c r="E63" s="563"/>
      <c r="F63" s="562"/>
      <c r="G63" s="564">
        <v>1.6792999999999999E-2</v>
      </c>
      <c r="H63" s="968">
        <f t="shared" si="1"/>
        <v>0</v>
      </c>
      <c r="I63" s="565">
        <f t="shared" si="2"/>
        <v>1.6792999999999999E-2</v>
      </c>
      <c r="J63" s="559">
        <f t="shared" si="0"/>
        <v>1.6792999999999999E-2</v>
      </c>
      <c r="K63" s="45"/>
      <c r="M63" s="408" t="s">
        <v>1991</v>
      </c>
      <c r="Q63" s="408">
        <v>0.37527933326606799</v>
      </c>
      <c r="R63" s="408">
        <v>0.37527933326606799</v>
      </c>
    </row>
    <row r="64" spans="1:18" ht="22.5" customHeight="1" x14ac:dyDescent="0.25">
      <c r="A64" s="45"/>
      <c r="B64" s="560">
        <v>60</v>
      </c>
      <c r="C64" s="561" t="s">
        <v>254</v>
      </c>
      <c r="D64" s="562"/>
      <c r="E64" s="563"/>
      <c r="F64" s="562"/>
      <c r="G64" s="564">
        <v>0.117051</v>
      </c>
      <c r="H64" s="968">
        <f t="shared" si="1"/>
        <v>0</v>
      </c>
      <c r="I64" s="565">
        <f t="shared" si="2"/>
        <v>0.117051</v>
      </c>
      <c r="J64" s="559">
        <f t="shared" si="0"/>
        <v>0.117051</v>
      </c>
      <c r="K64" s="45"/>
      <c r="M64" s="408" t="s">
        <v>2097</v>
      </c>
      <c r="Q64" s="408">
        <v>8.2000000000000017E-2</v>
      </c>
      <c r="R64" s="408">
        <v>8.2000000000000017E-2</v>
      </c>
    </row>
    <row r="65" spans="1:18" ht="22.5" customHeight="1" x14ac:dyDescent="0.25">
      <c r="A65" s="45"/>
      <c r="B65" s="553">
        <v>61</v>
      </c>
      <c r="C65" s="561" t="s">
        <v>256</v>
      </c>
      <c r="D65" s="562"/>
      <c r="E65" s="563">
        <v>3.2455579999999991</v>
      </c>
      <c r="F65" s="562"/>
      <c r="G65" s="564"/>
      <c r="H65" s="968">
        <f t="shared" si="1"/>
        <v>0</v>
      </c>
      <c r="I65" s="565">
        <f t="shared" si="2"/>
        <v>3.2455579999999991</v>
      </c>
      <c r="J65" s="559">
        <f t="shared" si="0"/>
        <v>3.2455579999999991</v>
      </c>
      <c r="K65" s="45"/>
      <c r="M65" s="408" t="s">
        <v>250</v>
      </c>
      <c r="Q65" s="408">
        <v>8.3205000000000001E-2</v>
      </c>
      <c r="R65" s="408">
        <v>8.3205000000000001E-2</v>
      </c>
    </row>
    <row r="66" spans="1:18" ht="22.5" customHeight="1" x14ac:dyDescent="0.25">
      <c r="A66" s="45"/>
      <c r="B66" s="560">
        <v>62</v>
      </c>
      <c r="C66" s="561" t="s">
        <v>2108</v>
      </c>
      <c r="D66" s="562"/>
      <c r="E66" s="563"/>
      <c r="F66" s="562"/>
      <c r="G66" s="564">
        <v>0</v>
      </c>
      <c r="H66" s="968">
        <f t="shared" si="1"/>
        <v>0</v>
      </c>
      <c r="I66" s="565">
        <f t="shared" si="2"/>
        <v>0</v>
      </c>
      <c r="J66" s="559">
        <f t="shared" si="0"/>
        <v>0</v>
      </c>
      <c r="K66" s="45"/>
      <c r="M66" s="408" t="s">
        <v>252</v>
      </c>
      <c r="Q66" s="408">
        <v>1.6792999999999999E-2</v>
      </c>
      <c r="R66" s="408">
        <v>1.6792999999999999E-2</v>
      </c>
    </row>
    <row r="67" spans="1:18" ht="22.5" customHeight="1" x14ac:dyDescent="0.25">
      <c r="A67" s="45"/>
      <c r="B67" s="553">
        <v>63</v>
      </c>
      <c r="C67" s="561" t="s">
        <v>2109</v>
      </c>
      <c r="D67" s="562"/>
      <c r="E67" s="563"/>
      <c r="F67" s="562"/>
      <c r="G67" s="564">
        <v>4.5499999999999989E-4</v>
      </c>
      <c r="H67" s="968">
        <f t="shared" si="1"/>
        <v>0</v>
      </c>
      <c r="I67" s="565">
        <f t="shared" si="2"/>
        <v>4.5499999999999989E-4</v>
      </c>
      <c r="J67" s="559">
        <f t="shared" si="0"/>
        <v>4.5499999999999989E-4</v>
      </c>
      <c r="K67" s="45"/>
      <c r="M67" s="408" t="s">
        <v>254</v>
      </c>
      <c r="Q67" s="408">
        <v>0.117051</v>
      </c>
      <c r="R67" s="408">
        <v>0.117051</v>
      </c>
    </row>
    <row r="68" spans="1:18" ht="22.5" customHeight="1" x14ac:dyDescent="0.25">
      <c r="A68" s="45"/>
      <c r="B68" s="560">
        <v>64</v>
      </c>
      <c r="C68" s="561" t="s">
        <v>258</v>
      </c>
      <c r="D68" s="562"/>
      <c r="E68" s="563"/>
      <c r="F68" s="562">
        <v>26.353999999999999</v>
      </c>
      <c r="G68" s="564"/>
      <c r="H68" s="968">
        <f t="shared" si="1"/>
        <v>26.353999999999999</v>
      </c>
      <c r="I68" s="565">
        <f t="shared" si="2"/>
        <v>0</v>
      </c>
      <c r="J68" s="559">
        <f t="shared" si="0"/>
        <v>26.353999999999999</v>
      </c>
      <c r="K68" s="45"/>
      <c r="M68" s="408" t="s">
        <v>256</v>
      </c>
      <c r="O68" s="408">
        <v>3.2455579999999991</v>
      </c>
      <c r="R68" s="408">
        <v>3.2455579999999991</v>
      </c>
    </row>
    <row r="69" spans="1:18" ht="22.5" customHeight="1" x14ac:dyDescent="0.25">
      <c r="A69" s="45"/>
      <c r="B69" s="553">
        <v>65</v>
      </c>
      <c r="C69" s="561" t="s">
        <v>259</v>
      </c>
      <c r="D69" s="562"/>
      <c r="E69" s="563">
        <v>20.834405</v>
      </c>
      <c r="F69" s="562"/>
      <c r="G69" s="564"/>
      <c r="H69" s="968">
        <f t="shared" si="1"/>
        <v>0</v>
      </c>
      <c r="I69" s="565">
        <f t="shared" si="2"/>
        <v>20.834405</v>
      </c>
      <c r="J69" s="559">
        <f t="shared" si="0"/>
        <v>20.834405</v>
      </c>
      <c r="K69" s="45"/>
      <c r="M69" s="408" t="s">
        <v>2108</v>
      </c>
      <c r="Q69" s="408">
        <v>0</v>
      </c>
      <c r="R69" s="408">
        <v>0</v>
      </c>
    </row>
    <row r="70" spans="1:18" ht="22.5" customHeight="1" x14ac:dyDescent="0.25">
      <c r="A70" s="45"/>
      <c r="B70" s="560">
        <v>66</v>
      </c>
      <c r="C70" s="561" t="s">
        <v>261</v>
      </c>
      <c r="D70" s="562"/>
      <c r="E70" s="563"/>
      <c r="F70" s="562">
        <v>0</v>
      </c>
      <c r="G70" s="564">
        <v>0</v>
      </c>
      <c r="H70" s="968">
        <f t="shared" si="1"/>
        <v>0</v>
      </c>
      <c r="I70" s="565">
        <f t="shared" si="2"/>
        <v>0</v>
      </c>
      <c r="J70" s="559">
        <f t="shared" ref="J70:J72" si="3">SUM(H70:I70)</f>
        <v>0</v>
      </c>
      <c r="K70" s="45"/>
      <c r="M70" s="408" t="s">
        <v>2109</v>
      </c>
      <c r="Q70" s="408">
        <v>4.5499999999999989E-4</v>
      </c>
      <c r="R70" s="408">
        <v>4.5499999999999989E-4</v>
      </c>
    </row>
    <row r="71" spans="1:18" ht="22.5" customHeight="1" x14ac:dyDescent="0.25">
      <c r="A71" s="45"/>
      <c r="B71" s="553">
        <v>67</v>
      </c>
      <c r="C71" s="561" t="s">
        <v>262</v>
      </c>
      <c r="D71" s="562"/>
      <c r="E71" s="563"/>
      <c r="F71" s="562"/>
      <c r="G71" s="564">
        <v>0</v>
      </c>
      <c r="H71" s="968">
        <f t="shared" ref="H71:H72" si="4">+D71+F71</f>
        <v>0</v>
      </c>
      <c r="I71" s="565">
        <f t="shared" ref="I71:I72" si="5">+E71+G71</f>
        <v>0</v>
      </c>
      <c r="J71" s="559">
        <f t="shared" si="3"/>
        <v>0</v>
      </c>
      <c r="K71" s="45"/>
      <c r="M71" s="408" t="s">
        <v>258</v>
      </c>
      <c r="P71" s="408">
        <v>26.353999999999999</v>
      </c>
      <c r="R71" s="408">
        <v>26.353999999999999</v>
      </c>
    </row>
    <row r="72" spans="1:18" ht="22.5" customHeight="1" x14ac:dyDescent="0.25">
      <c r="A72" s="45"/>
      <c r="B72" s="560">
        <v>68</v>
      </c>
      <c r="C72" s="561" t="s">
        <v>264</v>
      </c>
      <c r="D72" s="562"/>
      <c r="E72" s="563"/>
      <c r="F72" s="562"/>
      <c r="G72" s="564">
        <v>0</v>
      </c>
      <c r="H72" s="968">
        <f t="shared" si="4"/>
        <v>0</v>
      </c>
      <c r="I72" s="565">
        <f t="shared" si="5"/>
        <v>0</v>
      </c>
      <c r="J72" s="559">
        <f t="shared" si="3"/>
        <v>0</v>
      </c>
      <c r="K72" s="45"/>
      <c r="M72" s="408" t="s">
        <v>259</v>
      </c>
      <c r="O72" s="408">
        <v>20.834405</v>
      </c>
      <c r="R72" s="408">
        <v>20.834405</v>
      </c>
    </row>
    <row r="73" spans="1:18" ht="22.5" customHeight="1" x14ac:dyDescent="0.25">
      <c r="A73" s="45"/>
      <c r="B73" s="553">
        <v>69</v>
      </c>
      <c r="C73" s="561" t="s">
        <v>266</v>
      </c>
      <c r="D73" s="562"/>
      <c r="E73" s="563"/>
      <c r="F73" s="562"/>
      <c r="G73" s="564">
        <v>170.82023000000001</v>
      </c>
      <c r="H73" s="968">
        <f t="shared" ref="H73:H97" si="6">+D73+F73</f>
        <v>0</v>
      </c>
      <c r="I73" s="565">
        <f t="shared" ref="I73:I97" si="7">+E73+G73</f>
        <v>170.82023000000001</v>
      </c>
      <c r="J73" s="559">
        <f t="shared" ref="J73:J97" si="8">SUM(H73:I73)</f>
        <v>170.82023000000001</v>
      </c>
      <c r="K73" s="45"/>
      <c r="M73" s="408" t="s">
        <v>261</v>
      </c>
      <c r="P73" s="408">
        <v>0</v>
      </c>
      <c r="Q73" s="408">
        <v>0</v>
      </c>
      <c r="R73" s="408">
        <v>0</v>
      </c>
    </row>
    <row r="74" spans="1:18" ht="22.5" customHeight="1" x14ac:dyDescent="0.25">
      <c r="A74" s="45"/>
      <c r="B74" s="560">
        <v>70</v>
      </c>
      <c r="C74" s="561" t="s">
        <v>268</v>
      </c>
      <c r="D74" s="562"/>
      <c r="E74" s="563"/>
      <c r="F74" s="562"/>
      <c r="G74" s="564">
        <v>0.83629699999999996</v>
      </c>
      <c r="H74" s="968">
        <f t="shared" si="6"/>
        <v>0</v>
      </c>
      <c r="I74" s="565">
        <f t="shared" si="7"/>
        <v>0.83629699999999996</v>
      </c>
      <c r="J74" s="559">
        <f t="shared" si="8"/>
        <v>0.83629699999999996</v>
      </c>
      <c r="K74" s="45"/>
      <c r="M74" s="408" t="s">
        <v>262</v>
      </c>
      <c r="Q74" s="408">
        <v>0</v>
      </c>
      <c r="R74" s="408">
        <v>0</v>
      </c>
    </row>
    <row r="75" spans="1:18" ht="22.5" customHeight="1" x14ac:dyDescent="0.25">
      <c r="A75" s="45"/>
      <c r="B75" s="553">
        <v>71</v>
      </c>
      <c r="C75" s="561" t="s">
        <v>270</v>
      </c>
      <c r="D75" s="562"/>
      <c r="E75" s="563"/>
      <c r="F75" s="562"/>
      <c r="G75" s="564">
        <v>0</v>
      </c>
      <c r="H75" s="968">
        <f t="shared" si="6"/>
        <v>0</v>
      </c>
      <c r="I75" s="565">
        <f t="shared" si="7"/>
        <v>0</v>
      </c>
      <c r="J75" s="559">
        <f t="shared" si="8"/>
        <v>0</v>
      </c>
      <c r="K75" s="45"/>
      <c r="M75" s="408" t="s">
        <v>264</v>
      </c>
      <c r="Q75" s="408">
        <v>0</v>
      </c>
      <c r="R75" s="408">
        <v>0</v>
      </c>
    </row>
    <row r="76" spans="1:18" ht="22.5" customHeight="1" x14ac:dyDescent="0.25">
      <c r="A76" s="45"/>
      <c r="B76" s="560">
        <v>72</v>
      </c>
      <c r="C76" s="561" t="s">
        <v>272</v>
      </c>
      <c r="D76" s="562"/>
      <c r="E76" s="563">
        <v>0</v>
      </c>
      <c r="F76" s="562"/>
      <c r="G76" s="564"/>
      <c r="H76" s="968">
        <f t="shared" si="6"/>
        <v>0</v>
      </c>
      <c r="I76" s="565">
        <f t="shared" si="7"/>
        <v>0</v>
      </c>
      <c r="J76" s="559">
        <f t="shared" si="8"/>
        <v>0</v>
      </c>
      <c r="K76" s="45"/>
      <c r="M76" s="408" t="s">
        <v>266</v>
      </c>
      <c r="Q76" s="408">
        <v>170.82023000000001</v>
      </c>
      <c r="R76" s="408">
        <v>170.82023000000001</v>
      </c>
    </row>
    <row r="77" spans="1:18" ht="22.5" customHeight="1" x14ac:dyDescent="0.25">
      <c r="A77" s="45"/>
      <c r="B77" s="553">
        <v>73</v>
      </c>
      <c r="C77" s="561" t="s">
        <v>274</v>
      </c>
      <c r="D77" s="562"/>
      <c r="E77" s="563"/>
      <c r="F77" s="562"/>
      <c r="G77" s="564">
        <v>9.7377299999999991</v>
      </c>
      <c r="H77" s="968">
        <f t="shared" si="6"/>
        <v>0</v>
      </c>
      <c r="I77" s="565">
        <f t="shared" si="7"/>
        <v>9.7377299999999991</v>
      </c>
      <c r="J77" s="559">
        <f t="shared" si="8"/>
        <v>9.7377299999999991</v>
      </c>
      <c r="K77" s="45"/>
      <c r="M77" s="408" t="s">
        <v>268</v>
      </c>
      <c r="Q77" s="408">
        <v>0.83629699999999996</v>
      </c>
      <c r="R77" s="408">
        <v>0.83629699999999996</v>
      </c>
    </row>
    <row r="78" spans="1:18" ht="22.5" customHeight="1" x14ac:dyDescent="0.25">
      <c r="A78" s="45"/>
      <c r="B78" s="560">
        <v>74</v>
      </c>
      <c r="C78" s="561" t="s">
        <v>276</v>
      </c>
      <c r="D78" s="562"/>
      <c r="E78" s="563"/>
      <c r="F78" s="562"/>
      <c r="G78" s="564">
        <v>0</v>
      </c>
      <c r="H78" s="968">
        <f t="shared" si="6"/>
        <v>0</v>
      </c>
      <c r="I78" s="565">
        <f t="shared" si="7"/>
        <v>0</v>
      </c>
      <c r="J78" s="559">
        <f t="shared" si="8"/>
        <v>0</v>
      </c>
      <c r="K78" s="45"/>
      <c r="M78" s="408" t="s">
        <v>270</v>
      </c>
      <c r="Q78" s="408">
        <v>0</v>
      </c>
      <c r="R78" s="408">
        <v>0</v>
      </c>
    </row>
    <row r="79" spans="1:18" ht="22.5" customHeight="1" x14ac:dyDescent="0.25">
      <c r="A79" s="45"/>
      <c r="B79" s="553">
        <v>75</v>
      </c>
      <c r="C79" s="561" t="s">
        <v>278</v>
      </c>
      <c r="D79" s="562"/>
      <c r="E79" s="563"/>
      <c r="F79" s="562"/>
      <c r="G79" s="564">
        <v>173.866682</v>
      </c>
      <c r="H79" s="968">
        <f t="shared" si="6"/>
        <v>0</v>
      </c>
      <c r="I79" s="565">
        <f t="shared" si="7"/>
        <v>173.866682</v>
      </c>
      <c r="J79" s="559">
        <f t="shared" si="8"/>
        <v>173.866682</v>
      </c>
      <c r="K79" s="45"/>
      <c r="M79" s="408" t="s">
        <v>272</v>
      </c>
      <c r="O79" s="408">
        <v>0</v>
      </c>
      <c r="R79" s="408">
        <v>0</v>
      </c>
    </row>
    <row r="80" spans="1:18" ht="22.5" customHeight="1" x14ac:dyDescent="0.25">
      <c r="A80" s="45"/>
      <c r="B80" s="560">
        <v>76</v>
      </c>
      <c r="C80" s="561" t="s">
        <v>2114</v>
      </c>
      <c r="D80" s="562"/>
      <c r="E80" s="563"/>
      <c r="F80" s="562"/>
      <c r="G80" s="564">
        <v>1.1298000000000001</v>
      </c>
      <c r="H80" s="968">
        <f t="shared" si="6"/>
        <v>0</v>
      </c>
      <c r="I80" s="565">
        <f t="shared" si="7"/>
        <v>1.1298000000000001</v>
      </c>
      <c r="J80" s="559">
        <f t="shared" si="8"/>
        <v>1.1298000000000001</v>
      </c>
      <c r="K80" s="45"/>
      <c r="M80" s="408" t="s">
        <v>274</v>
      </c>
      <c r="Q80" s="408">
        <v>9.7377299999999991</v>
      </c>
      <c r="R80" s="408">
        <v>9.7377299999999991</v>
      </c>
    </row>
    <row r="81" spans="1:18" ht="22.5" customHeight="1" x14ac:dyDescent="0.25">
      <c r="A81" s="45"/>
      <c r="B81" s="553">
        <v>77</v>
      </c>
      <c r="C81" s="561" t="s">
        <v>280</v>
      </c>
      <c r="D81" s="562"/>
      <c r="E81" s="563">
        <v>0</v>
      </c>
      <c r="F81" s="562"/>
      <c r="G81" s="564"/>
      <c r="H81" s="968">
        <f t="shared" si="6"/>
        <v>0</v>
      </c>
      <c r="I81" s="565">
        <f t="shared" si="7"/>
        <v>0</v>
      </c>
      <c r="J81" s="559">
        <f t="shared" si="8"/>
        <v>0</v>
      </c>
      <c r="K81" s="45"/>
      <c r="M81" s="408" t="s">
        <v>276</v>
      </c>
      <c r="Q81" s="408">
        <v>0</v>
      </c>
      <c r="R81" s="408">
        <v>0</v>
      </c>
    </row>
    <row r="82" spans="1:18" ht="22.5" customHeight="1" x14ac:dyDescent="0.25">
      <c r="A82" s="45"/>
      <c r="B82" s="560">
        <v>78</v>
      </c>
      <c r="C82" s="561" t="s">
        <v>282</v>
      </c>
      <c r="D82" s="562"/>
      <c r="E82" s="563">
        <v>0</v>
      </c>
      <c r="F82" s="562"/>
      <c r="G82" s="564"/>
      <c r="H82" s="968">
        <f t="shared" si="6"/>
        <v>0</v>
      </c>
      <c r="I82" s="565">
        <f t="shared" si="7"/>
        <v>0</v>
      </c>
      <c r="J82" s="559">
        <f t="shared" si="8"/>
        <v>0</v>
      </c>
      <c r="K82" s="45"/>
      <c r="M82" s="408" t="s">
        <v>278</v>
      </c>
      <c r="Q82" s="408">
        <v>173.866682</v>
      </c>
      <c r="R82" s="408">
        <v>173.866682</v>
      </c>
    </row>
    <row r="83" spans="1:18" ht="22.5" customHeight="1" x14ac:dyDescent="0.25">
      <c r="A83" s="45"/>
      <c r="B83" s="553">
        <v>79</v>
      </c>
      <c r="C83" s="561" t="s">
        <v>284</v>
      </c>
      <c r="D83" s="562"/>
      <c r="E83" s="563">
        <v>67.937718000000004</v>
      </c>
      <c r="F83" s="562"/>
      <c r="G83" s="564"/>
      <c r="H83" s="968">
        <f t="shared" si="6"/>
        <v>0</v>
      </c>
      <c r="I83" s="565">
        <f t="shared" si="7"/>
        <v>67.937718000000004</v>
      </c>
      <c r="J83" s="559">
        <f t="shared" si="8"/>
        <v>67.937718000000004</v>
      </c>
      <c r="K83" s="45"/>
      <c r="M83" s="408" t="s">
        <v>2114</v>
      </c>
      <c r="Q83" s="408">
        <v>1.1298000000000001</v>
      </c>
      <c r="R83" s="408">
        <v>1.1298000000000001</v>
      </c>
    </row>
    <row r="84" spans="1:18" ht="22.5" customHeight="1" x14ac:dyDescent="0.25">
      <c r="A84" s="72"/>
      <c r="B84" s="560">
        <v>80</v>
      </c>
      <c r="C84" s="561" t="s">
        <v>2118</v>
      </c>
      <c r="D84" s="562"/>
      <c r="E84" s="563"/>
      <c r="F84" s="562"/>
      <c r="G84" s="564">
        <v>0</v>
      </c>
      <c r="H84" s="968">
        <f t="shared" si="6"/>
        <v>0</v>
      </c>
      <c r="I84" s="565">
        <f t="shared" si="7"/>
        <v>0</v>
      </c>
      <c r="J84" s="559">
        <f t="shared" si="8"/>
        <v>0</v>
      </c>
      <c r="K84" s="72"/>
      <c r="M84" s="408" t="s">
        <v>280</v>
      </c>
      <c r="O84" s="408">
        <v>0</v>
      </c>
      <c r="R84" s="408">
        <v>0</v>
      </c>
    </row>
    <row r="85" spans="1:18" ht="22.5" customHeight="1" x14ac:dyDescent="0.25">
      <c r="A85" s="45"/>
      <c r="B85" s="553">
        <v>81</v>
      </c>
      <c r="C85" s="561" t="s">
        <v>286</v>
      </c>
      <c r="D85" s="562"/>
      <c r="E85" s="563"/>
      <c r="F85" s="562"/>
      <c r="G85" s="564">
        <v>2.8708300000000002</v>
      </c>
      <c r="H85" s="968">
        <f t="shared" si="6"/>
        <v>0</v>
      </c>
      <c r="I85" s="565">
        <f t="shared" si="7"/>
        <v>2.8708300000000002</v>
      </c>
      <c r="J85" s="559">
        <f t="shared" si="8"/>
        <v>2.8708300000000002</v>
      </c>
      <c r="K85" s="45"/>
      <c r="M85" s="408" t="s">
        <v>282</v>
      </c>
      <c r="O85" s="408">
        <v>0</v>
      </c>
      <c r="R85" s="408">
        <v>0</v>
      </c>
    </row>
    <row r="86" spans="1:18" ht="22.5" customHeight="1" x14ac:dyDescent="0.25">
      <c r="A86" s="45"/>
      <c r="B86" s="560">
        <v>82</v>
      </c>
      <c r="C86" s="561" t="s">
        <v>288</v>
      </c>
      <c r="D86" s="562"/>
      <c r="E86" s="563"/>
      <c r="F86" s="562">
        <v>10.234168596487269</v>
      </c>
      <c r="G86" s="564"/>
      <c r="H86" s="968">
        <f t="shared" si="6"/>
        <v>10.234168596487269</v>
      </c>
      <c r="I86" s="565">
        <f t="shared" si="7"/>
        <v>0</v>
      </c>
      <c r="J86" s="559">
        <f t="shared" si="8"/>
        <v>10.234168596487269</v>
      </c>
      <c r="K86" s="551"/>
      <c r="M86" s="408" t="s">
        <v>284</v>
      </c>
      <c r="O86" s="408">
        <v>67.937718000000004</v>
      </c>
      <c r="R86" s="408">
        <v>67.937718000000004</v>
      </c>
    </row>
    <row r="87" spans="1:18" ht="22.5" customHeight="1" x14ac:dyDescent="0.25">
      <c r="B87" s="553">
        <v>83</v>
      </c>
      <c r="C87" s="561" t="s">
        <v>290</v>
      </c>
      <c r="D87" s="562"/>
      <c r="E87" s="563">
        <v>2.5021000000000002E-2</v>
      </c>
      <c r="F87" s="562">
        <v>19.639019999999999</v>
      </c>
      <c r="G87" s="564">
        <v>0</v>
      </c>
      <c r="H87" s="968">
        <f t="shared" si="6"/>
        <v>19.639019999999999</v>
      </c>
      <c r="I87" s="565">
        <f t="shared" si="7"/>
        <v>2.5021000000000002E-2</v>
      </c>
      <c r="J87" s="559">
        <f t="shared" si="8"/>
        <v>19.664040999999997</v>
      </c>
      <c r="M87" s="408" t="s">
        <v>2118</v>
      </c>
      <c r="Q87" s="408">
        <v>0</v>
      </c>
      <c r="R87" s="408">
        <v>0</v>
      </c>
    </row>
    <row r="88" spans="1:18" ht="22.5" customHeight="1" x14ac:dyDescent="0.25">
      <c r="B88" s="560">
        <v>84</v>
      </c>
      <c r="C88" s="561" t="s">
        <v>292</v>
      </c>
      <c r="D88" s="562"/>
      <c r="E88" s="563">
        <v>2.6547000000000005E-2</v>
      </c>
      <c r="F88" s="562"/>
      <c r="G88" s="564"/>
      <c r="H88" s="968">
        <f t="shared" si="6"/>
        <v>0</v>
      </c>
      <c r="I88" s="565">
        <f t="shared" si="7"/>
        <v>2.6547000000000005E-2</v>
      </c>
      <c r="J88" s="559">
        <f t="shared" si="8"/>
        <v>2.6547000000000005E-2</v>
      </c>
      <c r="M88" s="408" t="s">
        <v>286</v>
      </c>
      <c r="Q88" s="408">
        <v>2.8708300000000002</v>
      </c>
      <c r="R88" s="408">
        <v>2.8708300000000002</v>
      </c>
    </row>
    <row r="89" spans="1:18" ht="22.5" customHeight="1" x14ac:dyDescent="0.25">
      <c r="B89" s="553">
        <v>85</v>
      </c>
      <c r="C89" s="561" t="s">
        <v>2122</v>
      </c>
      <c r="D89" s="562"/>
      <c r="E89" s="563"/>
      <c r="F89" s="562"/>
      <c r="G89" s="564">
        <v>3.1797</v>
      </c>
      <c r="H89" s="968">
        <f t="shared" si="6"/>
        <v>0</v>
      </c>
      <c r="I89" s="565">
        <f t="shared" si="7"/>
        <v>3.1797</v>
      </c>
      <c r="J89" s="559">
        <f t="shared" si="8"/>
        <v>3.1797</v>
      </c>
      <c r="M89" s="408" t="s">
        <v>288</v>
      </c>
      <c r="P89" s="408">
        <v>10.234168596487269</v>
      </c>
      <c r="R89" s="408">
        <v>10.234168596487269</v>
      </c>
    </row>
    <row r="90" spans="1:18" ht="22.5" customHeight="1" x14ac:dyDescent="0.25">
      <c r="B90" s="560">
        <v>86</v>
      </c>
      <c r="C90" s="561" t="s">
        <v>294</v>
      </c>
      <c r="D90" s="562"/>
      <c r="E90" s="563"/>
      <c r="F90" s="562"/>
      <c r="G90" s="564">
        <v>0</v>
      </c>
      <c r="H90" s="968">
        <f t="shared" si="6"/>
        <v>0</v>
      </c>
      <c r="I90" s="565">
        <f t="shared" si="7"/>
        <v>0</v>
      </c>
      <c r="J90" s="559">
        <f t="shared" si="8"/>
        <v>0</v>
      </c>
      <c r="M90" s="408" t="s">
        <v>290</v>
      </c>
      <c r="O90" s="408">
        <v>2.5021000000000002E-2</v>
      </c>
      <c r="P90" s="408">
        <v>19.639019999999999</v>
      </c>
      <c r="Q90" s="408">
        <v>0</v>
      </c>
      <c r="R90" s="408">
        <v>19.664040999999997</v>
      </c>
    </row>
    <row r="91" spans="1:18" ht="22.5" customHeight="1" x14ac:dyDescent="0.25">
      <c r="B91" s="553">
        <v>87</v>
      </c>
      <c r="C91" s="561" t="s">
        <v>2124</v>
      </c>
      <c r="D91" s="562"/>
      <c r="E91" s="563"/>
      <c r="F91" s="562"/>
      <c r="G91" s="564">
        <v>0.23110900000000001</v>
      </c>
      <c r="H91" s="968">
        <f t="shared" si="6"/>
        <v>0</v>
      </c>
      <c r="I91" s="565">
        <f t="shared" si="7"/>
        <v>0.23110900000000001</v>
      </c>
      <c r="J91" s="559">
        <f t="shared" si="8"/>
        <v>0.23110900000000001</v>
      </c>
      <c r="M91" s="408" t="s">
        <v>292</v>
      </c>
      <c r="O91" s="408">
        <v>2.6547000000000005E-2</v>
      </c>
      <c r="R91" s="408">
        <v>2.6547000000000005E-2</v>
      </c>
    </row>
    <row r="92" spans="1:18" ht="22.5" customHeight="1" x14ac:dyDescent="0.25">
      <c r="B92" s="560">
        <v>88</v>
      </c>
      <c r="C92" s="561" t="s">
        <v>296</v>
      </c>
      <c r="D92" s="562"/>
      <c r="E92" s="563">
        <v>12.657017</v>
      </c>
      <c r="F92" s="562"/>
      <c r="G92" s="564"/>
      <c r="H92" s="968">
        <f t="shared" si="6"/>
        <v>0</v>
      </c>
      <c r="I92" s="565">
        <f t="shared" si="7"/>
        <v>12.657017</v>
      </c>
      <c r="J92" s="559">
        <f t="shared" si="8"/>
        <v>12.657017</v>
      </c>
      <c r="M92" s="408" t="s">
        <v>2122</v>
      </c>
      <c r="Q92" s="408">
        <v>3.1797</v>
      </c>
      <c r="R92" s="408">
        <v>3.1797</v>
      </c>
    </row>
    <row r="93" spans="1:18" ht="22.5" customHeight="1" x14ac:dyDescent="0.25">
      <c r="B93" s="553">
        <v>89</v>
      </c>
      <c r="C93" s="561" t="s">
        <v>2087</v>
      </c>
      <c r="D93" s="562">
        <v>164.01473700000003</v>
      </c>
      <c r="E93" s="563">
        <v>57.898007</v>
      </c>
      <c r="F93" s="562"/>
      <c r="G93" s="564">
        <v>0</v>
      </c>
      <c r="H93" s="968">
        <f t="shared" si="6"/>
        <v>164.01473700000003</v>
      </c>
      <c r="I93" s="565">
        <f t="shared" si="7"/>
        <v>57.898007</v>
      </c>
      <c r="J93" s="559">
        <f t="shared" si="8"/>
        <v>221.91274400000003</v>
      </c>
      <c r="M93" s="408" t="s">
        <v>294</v>
      </c>
      <c r="Q93" s="408">
        <v>0</v>
      </c>
      <c r="R93" s="408">
        <v>0</v>
      </c>
    </row>
    <row r="94" spans="1:18" ht="22.5" customHeight="1" x14ac:dyDescent="0.25">
      <c r="B94" s="560">
        <v>90</v>
      </c>
      <c r="C94" s="561" t="s">
        <v>298</v>
      </c>
      <c r="D94" s="562"/>
      <c r="E94" s="563">
        <v>3.0000000000000001E-3</v>
      </c>
      <c r="F94" s="562"/>
      <c r="G94" s="564">
        <v>4.9747E-2</v>
      </c>
      <c r="H94" s="968">
        <f t="shared" si="6"/>
        <v>0</v>
      </c>
      <c r="I94" s="565">
        <f t="shared" si="7"/>
        <v>5.2747000000000002E-2</v>
      </c>
      <c r="J94" s="559">
        <f t="shared" si="8"/>
        <v>5.2747000000000002E-2</v>
      </c>
      <c r="M94" s="408" t="s">
        <v>2124</v>
      </c>
      <c r="Q94" s="408">
        <v>0.23110900000000001</v>
      </c>
      <c r="R94" s="408">
        <v>0.23110900000000001</v>
      </c>
    </row>
    <row r="95" spans="1:18" ht="22.5" customHeight="1" x14ac:dyDescent="0.25">
      <c r="B95" s="553">
        <v>91</v>
      </c>
      <c r="C95" s="561" t="s">
        <v>300</v>
      </c>
      <c r="D95" s="562"/>
      <c r="E95" s="563"/>
      <c r="F95" s="562"/>
      <c r="G95" s="564">
        <v>0</v>
      </c>
      <c r="H95" s="968">
        <f t="shared" si="6"/>
        <v>0</v>
      </c>
      <c r="I95" s="565">
        <f t="shared" si="7"/>
        <v>0</v>
      </c>
      <c r="J95" s="559">
        <f t="shared" si="8"/>
        <v>0</v>
      </c>
      <c r="M95" s="408" t="s">
        <v>296</v>
      </c>
      <c r="O95" s="408">
        <v>12.657017</v>
      </c>
      <c r="R95" s="408">
        <v>12.657017</v>
      </c>
    </row>
    <row r="96" spans="1:18" ht="22.5" customHeight="1" x14ac:dyDescent="0.25">
      <c r="B96" s="560">
        <v>92</v>
      </c>
      <c r="C96" s="561" t="s">
        <v>1564</v>
      </c>
      <c r="D96" s="562"/>
      <c r="E96" s="563"/>
      <c r="F96" s="562"/>
      <c r="G96" s="564">
        <v>0.76739999999999986</v>
      </c>
      <c r="H96" s="968">
        <f t="shared" si="6"/>
        <v>0</v>
      </c>
      <c r="I96" s="565">
        <f t="shared" si="7"/>
        <v>0.76739999999999986</v>
      </c>
      <c r="J96" s="559">
        <f t="shared" si="8"/>
        <v>0.76739999999999986</v>
      </c>
      <c r="M96" s="408" t="s">
        <v>2087</v>
      </c>
      <c r="N96" s="408">
        <v>164.01473700000003</v>
      </c>
      <c r="O96" s="408">
        <v>57.898007</v>
      </c>
      <c r="Q96" s="408">
        <v>0</v>
      </c>
      <c r="R96" s="408">
        <v>221.91274400000003</v>
      </c>
    </row>
    <row r="97" spans="2:18" ht="22.5" customHeight="1" thickBot="1" x14ac:dyDescent="0.3">
      <c r="B97" s="560">
        <v>93</v>
      </c>
      <c r="C97" s="561" t="s">
        <v>1195</v>
      </c>
      <c r="D97" s="562"/>
      <c r="E97" s="563"/>
      <c r="F97" s="562">
        <v>10.512</v>
      </c>
      <c r="G97" s="564">
        <v>303.14409416167126</v>
      </c>
      <c r="H97" s="968">
        <f t="shared" si="6"/>
        <v>10.512</v>
      </c>
      <c r="I97" s="565">
        <f t="shared" si="7"/>
        <v>303.14409416167126</v>
      </c>
      <c r="J97" s="559">
        <f t="shared" si="8"/>
        <v>313.65609416167126</v>
      </c>
      <c r="M97" s="408" t="s">
        <v>298</v>
      </c>
      <c r="O97" s="408">
        <v>3.0000000000000001E-3</v>
      </c>
      <c r="Q97" s="408">
        <v>4.9747E-2</v>
      </c>
      <c r="R97" s="408">
        <v>5.2747000000000002E-2</v>
      </c>
    </row>
    <row r="98" spans="2:18" ht="22.5" customHeight="1" thickTop="1" x14ac:dyDescent="0.25">
      <c r="B98" s="1942" t="s">
        <v>1156</v>
      </c>
      <c r="C98" s="1943"/>
      <c r="D98" s="566">
        <f>SUM(D5:D97)</f>
        <v>225.03003700000002</v>
      </c>
      <c r="E98" s="567">
        <f t="shared" ref="E98:I98" si="9">SUM(E5:E97)</f>
        <v>268.23448299999995</v>
      </c>
      <c r="F98" s="566">
        <f t="shared" si="9"/>
        <v>354.4275187323384</v>
      </c>
      <c r="G98" s="567">
        <f t="shared" si="9"/>
        <v>1050.4238384949372</v>
      </c>
      <c r="H98" s="566">
        <f t="shared" si="9"/>
        <v>579.45755573233851</v>
      </c>
      <c r="I98" s="568">
        <f t="shared" si="9"/>
        <v>1318.6583214949374</v>
      </c>
      <c r="J98" s="569">
        <f>SUM(J5:J97)</f>
        <v>1898.1158772272756</v>
      </c>
      <c r="M98" s="408" t="s">
        <v>300</v>
      </c>
      <c r="Q98" s="408">
        <v>0</v>
      </c>
      <c r="R98" s="408">
        <v>0</v>
      </c>
    </row>
    <row r="99" spans="2:18" ht="22.5" customHeight="1" x14ac:dyDescent="0.25">
      <c r="B99" s="1944"/>
      <c r="C99" s="1945"/>
      <c r="D99" s="1879">
        <f>+D98+E98</f>
        <v>493.26451999999995</v>
      </c>
      <c r="E99" s="1880"/>
      <c r="F99" s="1946">
        <f>+F98+G98</f>
        <v>1404.8513572272755</v>
      </c>
      <c r="G99" s="1947"/>
      <c r="H99" s="1946">
        <f>+H98+I98</f>
        <v>1898.1158772272759</v>
      </c>
      <c r="I99" s="1948"/>
      <c r="J99" s="570"/>
      <c r="M99" s="408" t="s">
        <v>1564</v>
      </c>
      <c r="Q99" s="408">
        <v>0.76739999999999986</v>
      </c>
      <c r="R99" s="408">
        <v>0.76739999999999986</v>
      </c>
    </row>
    <row r="100" spans="2:18" ht="22.5" customHeight="1" x14ac:dyDescent="0.25">
      <c r="B100" s="410" t="s">
        <v>1147</v>
      </c>
      <c r="M100" s="408" t="s">
        <v>1157</v>
      </c>
      <c r="P100" s="408">
        <v>10.512</v>
      </c>
      <c r="Q100" s="408">
        <v>303.14409416167126</v>
      </c>
      <c r="R100" s="408">
        <v>313.65609416167126</v>
      </c>
    </row>
    <row r="101" spans="2:18" x14ac:dyDescent="0.25">
      <c r="M101" s="408" t="s">
        <v>302</v>
      </c>
      <c r="N101" s="408">
        <v>225.03003700000002</v>
      </c>
      <c r="O101" s="408">
        <v>268.23448299999995</v>
      </c>
      <c r="P101" s="408">
        <v>354.4275187323384</v>
      </c>
      <c r="Q101" s="408">
        <v>1050.4238384949372</v>
      </c>
      <c r="R101" s="408">
        <v>1898.1158772272756</v>
      </c>
    </row>
    <row r="102" spans="2:18" x14ac:dyDescent="0.25">
      <c r="C102" s="487"/>
      <c r="D102" s="45"/>
      <c r="E102" s="45"/>
      <c r="F102" s="45"/>
      <c r="G102" s="45"/>
      <c r="H102" s="45"/>
      <c r="I102" s="45"/>
      <c r="J102" s="45"/>
    </row>
    <row r="103" spans="2:18" x14ac:dyDescent="0.25">
      <c r="R103" s="907">
        <v>0</v>
      </c>
    </row>
  </sheetData>
  <mergeCells count="9">
    <mergeCell ref="B98:C99"/>
    <mergeCell ref="D99:E99"/>
    <mergeCell ref="F99:G99"/>
    <mergeCell ref="H99:I99"/>
    <mergeCell ref="B3:B4"/>
    <mergeCell ref="C3:C4"/>
    <mergeCell ref="D3:E3"/>
    <mergeCell ref="F3:G3"/>
    <mergeCell ref="H3:I3"/>
  </mergeCells>
  <pageMargins left="0.78740157480314965" right="0.59055118110236227" top="0.59055118110236227" bottom="0.59055118110236227" header="0" footer="0"/>
  <pageSetup paperSize="9" scale="45" fitToHeight="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5">
    <pageSetUpPr fitToPage="1"/>
  </sheetPr>
  <dimension ref="A1:AC158"/>
  <sheetViews>
    <sheetView view="pageBreakPreview" zoomScale="90" zoomScaleNormal="60" zoomScaleSheetLayoutView="90" workbookViewId="0">
      <selection activeCell="A93" sqref="A93:XFD93"/>
    </sheetView>
  </sheetViews>
  <sheetFormatPr baseColWidth="10" defaultRowHeight="15" x14ac:dyDescent="0.25"/>
  <cols>
    <col min="1" max="1" width="14" customWidth="1"/>
    <col min="2" max="2" width="16.28515625" customWidth="1"/>
    <col min="3" max="5" width="14" customWidth="1"/>
    <col min="6" max="6" width="13.7109375" customWidth="1"/>
    <col min="7" max="9" width="14" customWidth="1"/>
    <col min="10" max="10" width="12.5703125" customWidth="1"/>
    <col min="11" max="15" width="14" customWidth="1"/>
    <col min="16" max="16" width="15" customWidth="1"/>
    <col min="17" max="17" width="29.42578125" style="408" customWidth="1"/>
    <col min="18" max="18" width="22.42578125" style="408" customWidth="1"/>
    <col min="19" max="19" width="8.140625" style="408" customWidth="1"/>
    <col min="20" max="20" width="5.42578125" style="408" customWidth="1"/>
    <col min="21" max="21" width="6.140625" style="408" customWidth="1"/>
    <col min="22" max="22" width="9.85546875" style="408" customWidth="1"/>
    <col min="23" max="23" width="8.140625" style="408" customWidth="1"/>
    <col min="24" max="24" width="5.42578125" style="408" customWidth="1"/>
    <col min="25" max="25" width="6.140625" style="408" customWidth="1"/>
    <col min="26" max="26" width="12.42578125" style="408" customWidth="1"/>
    <col min="27" max="27" width="16.7109375" style="408" bestFit="1" customWidth="1"/>
    <col min="28" max="28" width="32.85546875" style="408" customWidth="1"/>
    <col min="29" max="29" width="39" customWidth="1"/>
  </cols>
  <sheetData>
    <row r="1" spans="1:29" s="419" customFormat="1" x14ac:dyDescent="0.25">
      <c r="A1" s="418"/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Q1" s="1399" t="s">
        <v>1134</v>
      </c>
      <c r="R1" s="1393"/>
      <c r="S1" s="1393"/>
      <c r="T1" s="1363"/>
      <c r="U1" s="407" t="s">
        <v>1056</v>
      </c>
      <c r="V1" s="408" t="s">
        <v>1057</v>
      </c>
      <c r="W1" s="408"/>
      <c r="X1" s="408"/>
      <c r="Y1" s="408"/>
      <c r="Z1" s="406"/>
      <c r="AA1" s="1363"/>
    </row>
    <row r="2" spans="1:29" s="419" customFormat="1" x14ac:dyDescent="0.25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Q2" s="1393"/>
      <c r="R2" s="1393"/>
      <c r="S2" s="1399"/>
      <c r="T2" s="1363"/>
      <c r="U2" s="407" t="s">
        <v>165</v>
      </c>
      <c r="V2" s="408" t="s">
        <v>1111</v>
      </c>
      <c r="W2" s="1364"/>
      <c r="X2" s="408"/>
      <c r="Y2" s="408"/>
      <c r="Z2" s="406"/>
      <c r="AA2" s="1363"/>
    </row>
    <row r="3" spans="1:29" s="419" customFormat="1" ht="15.75" x14ac:dyDescent="0.25">
      <c r="A3" s="418"/>
      <c r="B3" s="571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Q3" s="1399" t="s">
        <v>1160</v>
      </c>
      <c r="R3" s="1393" t="s">
        <v>1187</v>
      </c>
      <c r="S3" s="1399" t="s">
        <v>1149</v>
      </c>
      <c r="T3" s="1363"/>
      <c r="U3" s="407" t="s">
        <v>1061</v>
      </c>
      <c r="V3" s="408" t="s">
        <v>164</v>
      </c>
      <c r="W3" s="1364"/>
      <c r="X3" s="408"/>
      <c r="Y3" s="408"/>
      <c r="Z3" s="406"/>
      <c r="AA3" s="1363"/>
    </row>
    <row r="4" spans="1:29" s="419" customFormat="1" ht="15.75" x14ac:dyDescent="0.25">
      <c r="A4" s="418"/>
      <c r="B4" s="571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Q4" s="1397" t="s">
        <v>2062</v>
      </c>
      <c r="R4" s="1398">
        <v>221.91274399999998</v>
      </c>
      <c r="S4" s="884">
        <v>0.11691211620028437</v>
      </c>
      <c r="T4" s="885"/>
      <c r="U4" s="407" t="s">
        <v>1140</v>
      </c>
      <c r="V4" s="408" t="s">
        <v>306</v>
      </c>
      <c r="W4" s="408"/>
      <c r="X4" s="408"/>
      <c r="Y4" s="408"/>
      <c r="Z4" s="408"/>
      <c r="AA4" s="1363"/>
    </row>
    <row r="5" spans="1:29" s="419" customFormat="1" ht="15.75" x14ac:dyDescent="0.25">
      <c r="A5" s="418"/>
      <c r="B5" s="571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Q5" s="1397" t="s">
        <v>279</v>
      </c>
      <c r="R5" s="1398">
        <v>173.86668200000003</v>
      </c>
      <c r="S5" s="884">
        <v>9.1599614167908697E-2</v>
      </c>
      <c r="T5" s="1376"/>
      <c r="U5" s="408"/>
      <c r="V5" s="408"/>
      <c r="W5" s="408"/>
      <c r="X5" s="408"/>
      <c r="Y5" s="408"/>
      <c r="Z5" s="408"/>
      <c r="AA5" s="1363"/>
    </row>
    <row r="6" spans="1:29" s="419" customFormat="1" ht="15.75" x14ac:dyDescent="0.25">
      <c r="A6" s="418"/>
      <c r="B6" s="571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Q6" s="1397" t="s">
        <v>267</v>
      </c>
      <c r="R6" s="1398">
        <v>170.82023000000001</v>
      </c>
      <c r="S6" s="884">
        <v>8.999462680304339E-2</v>
      </c>
      <c r="T6" s="1376"/>
      <c r="U6" s="408" t="s">
        <v>327</v>
      </c>
      <c r="V6" s="408" t="s">
        <v>2138</v>
      </c>
      <c r="W6" s="408"/>
      <c r="X6" s="408"/>
      <c r="Y6" s="408"/>
      <c r="Z6" s="408"/>
      <c r="AA6" s="1363"/>
    </row>
    <row r="7" spans="1:29" s="419" customFormat="1" ht="15.75" x14ac:dyDescent="0.25">
      <c r="A7" s="418"/>
      <c r="B7" s="571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Q7" s="1397" t="s">
        <v>216</v>
      </c>
      <c r="R7" s="1398">
        <v>143.13231000000002</v>
      </c>
      <c r="S7" s="884">
        <v>7.5407572170506476E-2</v>
      </c>
      <c r="T7" s="1376"/>
      <c r="U7" s="408" t="s">
        <v>2062</v>
      </c>
      <c r="V7" s="408">
        <v>221.91274399999998</v>
      </c>
      <c r="W7" s="408"/>
      <c r="X7" s="408"/>
      <c r="Y7" s="408"/>
      <c r="Z7" s="408"/>
      <c r="AA7" s="1363"/>
    </row>
    <row r="8" spans="1:29" s="419" customFormat="1" ht="15.75" x14ac:dyDescent="0.25">
      <c r="A8" s="418"/>
      <c r="B8" s="571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Q8" s="1397" t="s">
        <v>188</v>
      </c>
      <c r="R8" s="1398">
        <v>111.34400500000001</v>
      </c>
      <c r="S8" s="884">
        <v>5.866027798189475E-2</v>
      </c>
      <c r="T8" s="1376"/>
      <c r="U8" s="408" t="s">
        <v>279</v>
      </c>
      <c r="V8" s="408">
        <v>173.86668200000003</v>
      </c>
      <c r="W8" s="408"/>
      <c r="X8" s="408"/>
      <c r="Y8" s="408"/>
      <c r="Z8" s="408"/>
      <c r="AA8" s="1363"/>
    </row>
    <row r="9" spans="1:29" s="419" customFormat="1" ht="15.75" x14ac:dyDescent="0.25">
      <c r="A9" s="418"/>
      <c r="B9" s="571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Q9" s="1397" t="s">
        <v>239</v>
      </c>
      <c r="R9" s="1398">
        <v>97.775089999999992</v>
      </c>
      <c r="S9" s="884">
        <v>5.1511654885278972E-2</v>
      </c>
      <c r="T9" s="1376"/>
      <c r="U9" s="408" t="s">
        <v>267</v>
      </c>
      <c r="V9" s="408">
        <v>170.82023000000001</v>
      </c>
      <c r="W9" s="1363"/>
      <c r="X9" s="408"/>
      <c r="Y9" s="408"/>
      <c r="Z9" s="1363"/>
      <c r="AA9" s="1363"/>
    </row>
    <row r="10" spans="1:29" s="419" customFormat="1" ht="15.75" x14ac:dyDescent="0.25">
      <c r="A10" s="418"/>
      <c r="B10" s="571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Q10" s="1393" t="s">
        <v>1150</v>
      </c>
      <c r="R10" s="1398">
        <v>979.26481622727579</v>
      </c>
      <c r="S10" s="884">
        <v>0.5159141377910833</v>
      </c>
      <c r="T10" s="1376"/>
      <c r="U10" s="408" t="s">
        <v>216</v>
      </c>
      <c r="V10" s="408">
        <v>143.13231000000002</v>
      </c>
      <c r="W10" s="1363"/>
      <c r="X10" s="408"/>
      <c r="Y10" s="408"/>
      <c r="Z10" s="1363"/>
      <c r="AA10" s="1363"/>
    </row>
    <row r="11" spans="1:29" s="419" customFormat="1" x14ac:dyDescent="0.25">
      <c r="A11" s="418"/>
      <c r="B11" s="418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Q11" s="1393" t="s">
        <v>1134</v>
      </c>
      <c r="R11" s="1398">
        <v>1898.1158772272759</v>
      </c>
      <c r="S11" s="884"/>
      <c r="T11" s="1363"/>
      <c r="U11" s="408" t="s">
        <v>188</v>
      </c>
      <c r="V11" s="408">
        <v>111.34400500000001</v>
      </c>
      <c r="W11" s="1363"/>
      <c r="X11" s="408"/>
      <c r="Y11" s="408"/>
      <c r="Z11" s="1363"/>
      <c r="AA11" s="1363"/>
    </row>
    <row r="12" spans="1:29" s="419" customFormat="1" x14ac:dyDescent="0.25">
      <c r="A12" s="418"/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Q12" s="1393"/>
      <c r="R12" s="1401"/>
      <c r="S12" s="1393"/>
      <c r="T12" s="1363"/>
      <c r="U12" s="408" t="s">
        <v>239</v>
      </c>
      <c r="V12" s="408">
        <v>97.775089999999992</v>
      </c>
      <c r="W12" s="1363"/>
      <c r="X12" s="408"/>
      <c r="Y12" s="408"/>
      <c r="Z12" s="1363"/>
      <c r="AA12" s="1363"/>
    </row>
    <row r="13" spans="1:29" s="419" customFormat="1" x14ac:dyDescent="0.25">
      <c r="A13" s="418"/>
      <c r="B13" s="418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Q13" s="1393"/>
      <c r="R13" s="1393"/>
      <c r="S13" s="1393"/>
      <c r="T13" s="1363"/>
      <c r="U13" s="408" t="s">
        <v>302</v>
      </c>
      <c r="V13" s="408">
        <v>918.85106100000007</v>
      </c>
      <c r="W13" s="1363"/>
      <c r="X13" s="408"/>
      <c r="Y13" s="408"/>
      <c r="Z13" s="1363"/>
      <c r="AA13" s="1363"/>
    </row>
    <row r="14" spans="1:29" s="419" customFormat="1" ht="15.75" x14ac:dyDescent="0.25">
      <c r="A14" s="418"/>
      <c r="B14" s="571"/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27"/>
      <c r="P14" s="572"/>
      <c r="Q14" s="1399"/>
      <c r="R14" s="1393"/>
      <c r="S14" s="1393"/>
      <c r="T14" s="1363"/>
      <c r="U14" s="408"/>
      <c r="V14" s="408"/>
      <c r="W14" s="1363"/>
      <c r="X14" s="408"/>
      <c r="Y14" s="408"/>
      <c r="Z14" s="1363"/>
      <c r="AA14" s="1363"/>
      <c r="AB14"/>
      <c r="AC14"/>
    </row>
    <row r="15" spans="1:29" s="419" customFormat="1" ht="15.75" x14ac:dyDescent="0.25">
      <c r="A15" s="418"/>
      <c r="B15" s="571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27"/>
      <c r="P15" s="572"/>
      <c r="Q15" s="1399"/>
      <c r="R15" s="1393"/>
      <c r="S15" s="888"/>
      <c r="T15" s="1363"/>
      <c r="U15" s="1363"/>
      <c r="V15" s="1363"/>
      <c r="W15" s="1363"/>
      <c r="X15" s="408"/>
      <c r="Y15" s="408"/>
      <c r="Z15" s="1363"/>
      <c r="AA15" s="1363"/>
      <c r="AB15"/>
      <c r="AC15"/>
    </row>
    <row r="16" spans="1:29" s="419" customFormat="1" ht="15.75" x14ac:dyDescent="0.25">
      <c r="A16" s="418"/>
      <c r="B16" s="571"/>
      <c r="C16" s="418"/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27"/>
      <c r="P16" s="572"/>
      <c r="Q16" s="1393"/>
      <c r="R16" s="1393"/>
      <c r="S16" s="1393"/>
      <c r="T16" s="1363"/>
      <c r="U16" s="1363"/>
      <c r="V16" s="1363"/>
      <c r="W16" s="1363"/>
      <c r="X16" s="408"/>
      <c r="Y16" s="408"/>
      <c r="Z16" s="1363"/>
      <c r="AA16" s="1363"/>
      <c r="AB16"/>
      <c r="AC16"/>
    </row>
    <row r="17" spans="1:29" s="419" customFormat="1" ht="15.75" x14ac:dyDescent="0.25">
      <c r="A17" s="418"/>
      <c r="B17" s="571"/>
      <c r="C17" s="418"/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27"/>
      <c r="P17" s="572"/>
      <c r="Q17" s="1393"/>
      <c r="R17" s="1393"/>
      <c r="S17" s="1393"/>
      <c r="T17" s="1363"/>
      <c r="U17" s="1363"/>
      <c r="V17" s="1363"/>
      <c r="W17" s="1363"/>
      <c r="X17" s="408"/>
      <c r="Y17" s="408"/>
      <c r="Z17" s="1363"/>
      <c r="AA17" s="1363"/>
      <c r="AB17"/>
      <c r="AC17"/>
    </row>
    <row r="18" spans="1:29" s="419" customFormat="1" ht="15.75" x14ac:dyDescent="0.25">
      <c r="A18" s="418"/>
      <c r="B18" s="571"/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27"/>
      <c r="P18" s="572"/>
      <c r="Q18" s="1393"/>
      <c r="R18" s="1393"/>
      <c r="S18" s="1393"/>
      <c r="T18" s="1363"/>
      <c r="U18" s="1363"/>
      <c r="V18" s="1363"/>
      <c r="W18" s="1363"/>
      <c r="X18" s="408"/>
      <c r="Y18" s="408"/>
      <c r="Z18" s="1363"/>
      <c r="AA18" s="1363"/>
      <c r="AB18"/>
      <c r="AC18"/>
    </row>
    <row r="19" spans="1:29" s="419" customFormat="1" ht="15.75" x14ac:dyDescent="0.25">
      <c r="A19" s="418"/>
      <c r="B19" s="571"/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27"/>
      <c r="P19" s="572"/>
      <c r="Q19" s="1393"/>
      <c r="R19" s="1393"/>
      <c r="S19" s="1393"/>
      <c r="T19" s="1363"/>
      <c r="U19" s="1363"/>
      <c r="V19" s="1363"/>
      <c r="W19" s="1363"/>
      <c r="X19" s="408"/>
      <c r="Y19" s="408"/>
      <c r="Z19" s="1363"/>
      <c r="AA19" s="1363"/>
      <c r="AB19"/>
      <c r="AC19"/>
    </row>
    <row r="20" spans="1:29" s="419" customFormat="1" ht="15.75" x14ac:dyDescent="0.25">
      <c r="A20" s="418"/>
      <c r="B20" s="429"/>
      <c r="C20" s="418"/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  <c r="Q20" s="1393"/>
      <c r="R20" s="1393"/>
      <c r="S20" s="1393"/>
      <c r="T20" s="1363"/>
      <c r="U20" s="1363"/>
      <c r="V20" s="1363"/>
      <c r="W20" s="1363"/>
      <c r="X20" s="408"/>
      <c r="Y20" s="408"/>
      <c r="Z20" s="1363"/>
      <c r="AA20" s="1363"/>
      <c r="AB20"/>
      <c r="AC20"/>
    </row>
    <row r="21" spans="1:29" s="419" customFormat="1" ht="15.75" x14ac:dyDescent="0.25">
      <c r="A21" s="418"/>
      <c r="B21" s="571"/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Q21" s="1393"/>
      <c r="R21" s="1393"/>
      <c r="S21" s="1393"/>
      <c r="T21" s="1363"/>
      <c r="U21" s="1363"/>
      <c r="V21" s="1363"/>
      <c r="W21" s="1363"/>
      <c r="X21" s="408"/>
      <c r="Y21" s="408"/>
      <c r="Z21" s="1363"/>
      <c r="AA21" s="1363"/>
      <c r="AB21"/>
      <c r="AC21"/>
    </row>
    <row r="22" spans="1:29" s="419" customFormat="1" x14ac:dyDescent="0.25">
      <c r="A22" s="418"/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Q22" s="1393"/>
      <c r="R22" s="1393"/>
      <c r="S22" s="1393"/>
      <c r="T22" s="1363"/>
      <c r="U22" s="1363"/>
      <c r="V22" s="1363"/>
      <c r="W22" s="1363"/>
      <c r="X22" s="408"/>
      <c r="Y22" s="408"/>
      <c r="Z22" s="1363"/>
      <c r="AA22" s="1363"/>
      <c r="AB22"/>
      <c r="AC22"/>
    </row>
    <row r="23" spans="1:29" s="419" customFormat="1" x14ac:dyDescent="0.25">
      <c r="A23" s="418"/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Q23" s="1393"/>
      <c r="R23" s="1393"/>
      <c r="S23" s="1393"/>
      <c r="T23" s="1363"/>
      <c r="U23" s="1363"/>
      <c r="V23" s="1363"/>
      <c r="W23" s="1363"/>
      <c r="X23" s="408"/>
      <c r="Y23" s="408"/>
      <c r="Z23" s="1363"/>
      <c r="AA23" s="1363"/>
      <c r="AB23"/>
      <c r="AC23"/>
    </row>
    <row r="24" spans="1:29" s="419" customFormat="1" x14ac:dyDescent="0.25">
      <c r="A24" s="418"/>
      <c r="B24" s="418"/>
      <c r="C24" s="418"/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Q24" s="1393"/>
      <c r="R24" s="1393"/>
      <c r="S24" s="1393"/>
      <c r="T24" s="1363"/>
      <c r="U24" s="1363"/>
      <c r="V24" s="1363"/>
      <c r="W24" s="1363"/>
      <c r="X24" s="408"/>
      <c r="Y24" s="408"/>
      <c r="Z24" s="1363"/>
      <c r="AA24" s="1363"/>
      <c r="AB24"/>
      <c r="AC24"/>
    </row>
    <row r="25" spans="1:29" s="419" customFormat="1" x14ac:dyDescent="0.25">
      <c r="A25" s="418"/>
      <c r="B25" s="418"/>
      <c r="C25" s="418"/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Q25" s="1393"/>
      <c r="R25" s="1393"/>
      <c r="S25" s="1393"/>
      <c r="T25" s="1363"/>
      <c r="U25" s="1363"/>
      <c r="V25" s="1363"/>
      <c r="W25" s="1363"/>
      <c r="X25" s="408"/>
      <c r="Y25" s="408"/>
      <c r="Z25" s="1363"/>
      <c r="AA25" s="1363"/>
      <c r="AB25"/>
      <c r="AC25"/>
    </row>
    <row r="26" spans="1:29" s="419" customFormat="1" x14ac:dyDescent="0.25">
      <c r="A26" s="418"/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Q26" s="1393"/>
      <c r="R26" s="1393"/>
      <c r="S26" s="1393"/>
      <c r="T26" s="1363"/>
      <c r="U26" s="1363"/>
      <c r="V26" s="1363"/>
      <c r="W26" s="1363"/>
      <c r="X26" s="408"/>
      <c r="Y26" s="408"/>
      <c r="Z26" s="1363"/>
      <c r="AA26" s="1363"/>
      <c r="AB26"/>
      <c r="AC26"/>
    </row>
    <row r="27" spans="1:29" s="419" customFormat="1" x14ac:dyDescent="0.25">
      <c r="A27" s="418"/>
      <c r="B27" s="418"/>
      <c r="C27" s="418"/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Q27" s="1393"/>
      <c r="R27" s="1393"/>
      <c r="S27" s="1393"/>
      <c r="T27" s="1363"/>
      <c r="U27" s="1363"/>
      <c r="V27" s="1363"/>
      <c r="W27" s="1363"/>
      <c r="X27" s="408"/>
      <c r="Y27" s="408"/>
      <c r="Z27" s="1363"/>
      <c r="AA27" s="1363"/>
      <c r="AB27"/>
      <c r="AC27"/>
    </row>
    <row r="28" spans="1:29" s="419" customFormat="1" x14ac:dyDescent="0.25">
      <c r="A28" s="418"/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Q28" s="1393"/>
      <c r="R28" s="1393"/>
      <c r="S28" s="1393"/>
      <c r="T28" s="1363"/>
      <c r="U28" s="1363"/>
      <c r="V28" s="1363"/>
      <c r="W28" s="1363"/>
      <c r="X28" s="408"/>
      <c r="Y28" s="408"/>
      <c r="Z28" s="1363"/>
      <c r="AA28" s="1363"/>
      <c r="AB28"/>
      <c r="AC28"/>
    </row>
    <row r="29" spans="1:29" s="419" customFormat="1" x14ac:dyDescent="0.25">
      <c r="A29" s="418"/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Q29" s="1393"/>
      <c r="R29" s="1393"/>
      <c r="S29" s="1393"/>
      <c r="T29" s="1363"/>
      <c r="U29" s="1363"/>
      <c r="V29" s="1363"/>
      <c r="W29" s="1363"/>
      <c r="X29" s="408"/>
      <c r="Y29" s="408"/>
      <c r="Z29" s="1363"/>
      <c r="AA29" s="1363"/>
      <c r="AB29"/>
      <c r="AC29"/>
    </row>
    <row r="30" spans="1:29" s="419" customFormat="1" x14ac:dyDescent="0.25">
      <c r="A30" s="418"/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Q30" s="1393"/>
      <c r="R30" s="1393"/>
      <c r="S30" s="1393"/>
      <c r="T30" s="1363"/>
      <c r="U30" s="1363"/>
      <c r="V30" s="1363"/>
      <c r="W30" s="1363"/>
      <c r="X30" s="408"/>
      <c r="Y30" s="408"/>
      <c r="Z30" s="1363"/>
      <c r="AA30" s="1363"/>
      <c r="AB30"/>
      <c r="AC30"/>
    </row>
    <row r="31" spans="1:29" s="419" customFormat="1" x14ac:dyDescent="0.25">
      <c r="A31" s="418"/>
      <c r="B31" s="418"/>
      <c r="C31" s="418"/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Q31" s="1393"/>
      <c r="R31" s="1393"/>
      <c r="S31" s="1393"/>
      <c r="T31" s="1363"/>
      <c r="U31" s="1363"/>
      <c r="V31" s="1363"/>
      <c r="W31" s="1363"/>
      <c r="X31" s="408"/>
      <c r="Y31" s="408"/>
      <c r="Z31" s="1363"/>
      <c r="AA31" s="1363"/>
      <c r="AB31"/>
      <c r="AC31"/>
    </row>
    <row r="32" spans="1:29" s="419" customFormat="1" x14ac:dyDescent="0.25">
      <c r="A32" s="418"/>
      <c r="B32" s="418"/>
      <c r="C32" s="418"/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Q32" s="1393"/>
      <c r="R32" s="1393"/>
      <c r="S32" s="1393"/>
      <c r="T32" s="1363"/>
      <c r="U32" s="1363"/>
      <c r="V32" s="1363"/>
      <c r="W32" s="1363"/>
      <c r="X32" s="408"/>
      <c r="Y32" s="408"/>
      <c r="Z32" s="1363"/>
      <c r="AA32" s="1363"/>
      <c r="AB32"/>
      <c r="AC32"/>
    </row>
    <row r="33" spans="1:29" s="419" customFormat="1" x14ac:dyDescent="0.25">
      <c r="A33" s="418"/>
      <c r="B33" s="418"/>
      <c r="C33" s="418"/>
      <c r="D33" s="418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Q33" s="1393"/>
      <c r="R33" s="1393"/>
      <c r="S33" s="1393"/>
      <c r="T33" s="1363"/>
      <c r="U33" s="1363"/>
      <c r="V33" s="1363"/>
      <c r="W33" s="1363"/>
      <c r="X33" s="408"/>
      <c r="Y33" s="408"/>
      <c r="Z33" s="1363"/>
      <c r="AA33" s="1363"/>
    </row>
    <row r="34" spans="1:29" s="419" customFormat="1" x14ac:dyDescent="0.25">
      <c r="A34" s="418"/>
      <c r="B34" s="418"/>
      <c r="C34" s="418"/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Q34" s="1393"/>
      <c r="R34" s="1393"/>
      <c r="S34" s="1393"/>
      <c r="T34" s="1363"/>
      <c r="U34" s="407" t="s">
        <v>1056</v>
      </c>
      <c r="V34" s="408" t="s">
        <v>1057</v>
      </c>
      <c r="W34" s="1363"/>
      <c r="X34" s="408"/>
      <c r="Y34" s="408"/>
      <c r="Z34" s="1363"/>
      <c r="AA34" s="1363"/>
    </row>
    <row r="35" spans="1:29" s="419" customFormat="1" x14ac:dyDescent="0.25">
      <c r="A35" s="418"/>
      <c r="B35" s="418"/>
      <c r="C35" s="418"/>
      <c r="D35" s="418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Q35" s="1393"/>
      <c r="R35" s="1393"/>
      <c r="S35" s="1393"/>
      <c r="T35" s="1363"/>
      <c r="U35" s="407" t="s">
        <v>165</v>
      </c>
      <c r="V35" s="408" t="s">
        <v>1111</v>
      </c>
      <c r="W35" s="1363"/>
      <c r="X35" s="408"/>
      <c r="Y35" s="408"/>
      <c r="Z35" s="1363"/>
      <c r="AA35" s="1363"/>
    </row>
    <row r="36" spans="1:29" s="419" customFormat="1" x14ac:dyDescent="0.25">
      <c r="A36" s="418"/>
      <c r="B36" s="41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Q36" s="1393"/>
      <c r="R36" s="1393"/>
      <c r="S36" s="1393"/>
      <c r="T36" s="1363"/>
      <c r="U36" s="407" t="s">
        <v>1061</v>
      </c>
      <c r="V36" s="408" t="s">
        <v>164</v>
      </c>
      <c r="W36" s="1363"/>
      <c r="X36" s="408"/>
      <c r="Y36" s="408"/>
      <c r="Z36" s="1363"/>
      <c r="AA36" s="1363"/>
    </row>
    <row r="37" spans="1:29" s="419" customFormat="1" x14ac:dyDescent="0.25">
      <c r="A37" s="418"/>
      <c r="B37" s="418"/>
      <c r="C37" s="418"/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Q37" s="1399" t="s">
        <v>1196</v>
      </c>
      <c r="R37" s="1393"/>
      <c r="S37" s="1393"/>
      <c r="T37" s="1363"/>
      <c r="U37" s="407" t="s">
        <v>1140</v>
      </c>
      <c r="V37" s="408" t="s">
        <v>317</v>
      </c>
      <c r="W37" s="1363"/>
      <c r="X37" s="408"/>
      <c r="Y37" s="408"/>
      <c r="Z37" s="1363"/>
      <c r="AA37" s="1363"/>
    </row>
    <row r="38" spans="1:29" s="419" customFormat="1" x14ac:dyDescent="0.25">
      <c r="A38" s="418"/>
      <c r="B38" s="418"/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Q38" s="1393"/>
      <c r="R38" s="1393"/>
      <c r="S38" s="1393"/>
      <c r="T38" s="1363"/>
      <c r="U38" s="408"/>
      <c r="V38" s="408"/>
      <c r="W38" s="1363"/>
      <c r="X38" s="408"/>
      <c r="Y38" s="408"/>
      <c r="Z38" s="1363"/>
      <c r="AA38" s="1363"/>
    </row>
    <row r="39" spans="1:29" s="419" customFormat="1" x14ac:dyDescent="0.25">
      <c r="A39" s="418"/>
      <c r="B39" s="418"/>
      <c r="C39" s="418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Q39" s="1399" t="s">
        <v>1160</v>
      </c>
      <c r="R39" s="1393" t="s">
        <v>1187</v>
      </c>
      <c r="S39" s="1393" t="s">
        <v>1149</v>
      </c>
      <c r="T39" s="1363"/>
      <c r="U39" s="408" t="s">
        <v>327</v>
      </c>
      <c r="V39" s="408" t="s">
        <v>2138</v>
      </c>
      <c r="W39" s="1363"/>
      <c r="X39" s="408"/>
      <c r="Y39" s="408"/>
      <c r="Z39" s="1363"/>
      <c r="AA39" s="1363"/>
    </row>
    <row r="40" spans="1:29" s="419" customFormat="1" x14ac:dyDescent="0.25">
      <c r="A40" s="418"/>
      <c r="B40" s="418"/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Q40" s="1393" t="s">
        <v>2062</v>
      </c>
      <c r="R40" s="1403">
        <v>164.014737</v>
      </c>
      <c r="S40" s="884">
        <v>0.28304875029666754</v>
      </c>
      <c r="T40" s="1363"/>
      <c r="U40" s="408" t="s">
        <v>2062</v>
      </c>
      <c r="V40" s="408">
        <v>164.014737</v>
      </c>
      <c r="W40" s="1363"/>
      <c r="X40" s="408"/>
      <c r="Y40" s="408"/>
      <c r="Z40" s="1363"/>
      <c r="AA40" s="1363"/>
    </row>
    <row r="41" spans="1:29" s="419" customFormat="1" x14ac:dyDescent="0.25">
      <c r="A41" s="418"/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Q41" s="1399" t="s">
        <v>216</v>
      </c>
      <c r="R41" s="1403">
        <v>143.13231000000002</v>
      </c>
      <c r="S41" s="884">
        <v>0.24701086142384399</v>
      </c>
      <c r="T41" s="1363"/>
      <c r="U41" s="408" t="s">
        <v>216</v>
      </c>
      <c r="V41" s="408">
        <v>143.13231000000002</v>
      </c>
      <c r="W41" s="1363"/>
      <c r="X41" s="408"/>
      <c r="Y41" s="408"/>
      <c r="Z41" s="1363"/>
      <c r="AA41" s="1363"/>
    </row>
    <row r="42" spans="1:29" s="419" customFormat="1" x14ac:dyDescent="0.25">
      <c r="A42" s="418"/>
      <c r="B42" s="418"/>
      <c r="C42" s="418"/>
      <c r="D42" s="418"/>
      <c r="E42" s="418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Q42" s="1399" t="s">
        <v>228</v>
      </c>
      <c r="R42" s="1403">
        <v>61.015299999999996</v>
      </c>
      <c r="S42" s="884">
        <v>0.10529727224436093</v>
      </c>
      <c r="T42" s="1363"/>
      <c r="U42" s="408" t="s">
        <v>228</v>
      </c>
      <c r="V42" s="408">
        <v>61.015299999999996</v>
      </c>
      <c r="W42" s="1363"/>
      <c r="X42" s="408"/>
      <c r="Y42" s="408"/>
      <c r="Z42" s="1363"/>
      <c r="AA42" s="1363"/>
    </row>
    <row r="43" spans="1:29" s="419" customFormat="1" x14ac:dyDescent="0.25">
      <c r="A43" s="418"/>
      <c r="B43" s="418"/>
      <c r="C43" s="418"/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Q43" s="1399" t="s">
        <v>220</v>
      </c>
      <c r="R43" s="1403">
        <v>46.451532999999998</v>
      </c>
      <c r="S43" s="884">
        <v>8.0163823114348637E-2</v>
      </c>
      <c r="T43" s="1363"/>
      <c r="U43" s="408" t="s">
        <v>220</v>
      </c>
      <c r="V43" s="408">
        <v>46.451532999999998</v>
      </c>
      <c r="W43" s="1363"/>
      <c r="X43" s="408"/>
      <c r="Y43" s="408"/>
      <c r="Z43" s="1363"/>
      <c r="AA43" s="1363"/>
    </row>
    <row r="44" spans="1:29" s="419" customFormat="1" x14ac:dyDescent="0.25">
      <c r="A44" s="418"/>
      <c r="B44" s="418"/>
      <c r="C44" s="418"/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Q44" s="1399" t="s">
        <v>1983</v>
      </c>
      <c r="R44" s="1403">
        <v>26.353999999999999</v>
      </c>
      <c r="S44" s="884">
        <v>4.5480466583428879E-2</v>
      </c>
      <c r="T44" s="1363"/>
      <c r="U44" s="408" t="s">
        <v>1983</v>
      </c>
      <c r="V44" s="408">
        <v>26.353999999999999</v>
      </c>
      <c r="W44" s="1363"/>
      <c r="X44" s="408"/>
      <c r="Y44" s="408"/>
      <c r="Z44" s="1363"/>
      <c r="AA44" s="1363"/>
    </row>
    <row r="45" spans="1:29" s="419" customFormat="1" x14ac:dyDescent="0.25">
      <c r="A45" s="418"/>
      <c r="B45" s="418"/>
      <c r="C45" s="418"/>
      <c r="D45" s="418"/>
      <c r="E45" s="418"/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Q45" s="1399" t="s">
        <v>204</v>
      </c>
      <c r="R45" s="1403">
        <v>25.62002</v>
      </c>
      <c r="S45" s="884">
        <v>4.421379917571449E-2</v>
      </c>
      <c r="T45" s="1363"/>
      <c r="U45" s="408" t="s">
        <v>204</v>
      </c>
      <c r="V45" s="408">
        <v>25.62002</v>
      </c>
      <c r="W45" s="1363"/>
      <c r="X45" s="408"/>
      <c r="Y45" s="408"/>
      <c r="Z45" s="1363"/>
      <c r="AA45" s="1363"/>
    </row>
    <row r="46" spans="1:29" s="419" customFormat="1" x14ac:dyDescent="0.25">
      <c r="A46" s="418"/>
      <c r="B46" s="418"/>
      <c r="C46" s="418"/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Q46" s="1399" t="s">
        <v>1150</v>
      </c>
      <c r="R46" s="1398">
        <v>112.86965573233846</v>
      </c>
      <c r="S46" s="884">
        <v>0.19478502716163548</v>
      </c>
      <c r="T46" s="1363"/>
      <c r="U46" s="408" t="s">
        <v>302</v>
      </c>
      <c r="V46" s="408">
        <v>466.58789999999999</v>
      </c>
      <c r="W46" s="1363"/>
      <c r="X46" s="408"/>
      <c r="Y46" s="408"/>
      <c r="Z46" s="1363"/>
      <c r="AA46" s="1363"/>
      <c r="AB46"/>
      <c r="AC46"/>
    </row>
    <row r="47" spans="1:29" s="419" customFormat="1" x14ac:dyDescent="0.25">
      <c r="A47" s="418"/>
      <c r="B47" s="418"/>
      <c r="C47" s="418"/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Q47" s="1399" t="s">
        <v>1134</v>
      </c>
      <c r="R47" s="1403">
        <v>579.45755573233851</v>
      </c>
      <c r="S47" s="884">
        <v>1</v>
      </c>
      <c r="T47" s="1363"/>
      <c r="U47" s="408"/>
      <c r="V47" s="408"/>
      <c r="W47" s="1363"/>
      <c r="X47" s="408"/>
      <c r="Y47" s="408"/>
      <c r="Z47" s="1363"/>
      <c r="AA47" s="1363"/>
      <c r="AB47"/>
      <c r="AC47"/>
    </row>
    <row r="48" spans="1:29" s="419" customFormat="1" x14ac:dyDescent="0.25">
      <c r="A48" s="418"/>
      <c r="B48" s="418"/>
      <c r="C48" s="418"/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Q48" s="1393"/>
      <c r="R48" s="1393"/>
      <c r="S48" s="1393"/>
      <c r="T48" s="1363"/>
      <c r="U48" s="408"/>
      <c r="V48" s="408"/>
      <c r="W48" s="1363"/>
      <c r="X48" s="408"/>
      <c r="Y48" s="408"/>
      <c r="Z48" s="1363"/>
      <c r="AA48" s="1363"/>
      <c r="AB48"/>
      <c r="AC48"/>
    </row>
    <row r="49" spans="1:29" s="419" customFormat="1" x14ac:dyDescent="0.25">
      <c r="A49" s="418"/>
      <c r="B49" s="418"/>
      <c r="C49" s="418"/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Q49" s="1393"/>
      <c r="R49" s="1393"/>
      <c r="S49" s="1393"/>
      <c r="T49" s="1363"/>
      <c r="U49" s="408"/>
      <c r="V49" s="408"/>
      <c r="W49" s="1363"/>
      <c r="X49" s="408"/>
      <c r="Y49" s="408"/>
      <c r="Z49" s="1363"/>
      <c r="AA49" s="1363"/>
      <c r="AB49"/>
      <c r="AC49"/>
    </row>
    <row r="50" spans="1:29" s="419" customFormat="1" x14ac:dyDescent="0.25">
      <c r="A50" s="418"/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Q50" s="1393"/>
      <c r="R50" s="1401"/>
      <c r="S50" s="1393"/>
      <c r="T50" s="1363"/>
      <c r="U50" s="408"/>
      <c r="V50" s="408"/>
      <c r="W50" s="1363"/>
      <c r="X50" s="408"/>
      <c r="Y50" s="408"/>
      <c r="Z50" s="1363"/>
      <c r="AA50" s="1363"/>
      <c r="AB50"/>
      <c r="AC50"/>
    </row>
    <row r="51" spans="1:29" s="419" customFormat="1" x14ac:dyDescent="0.25">
      <c r="A51" s="418"/>
      <c r="B51" s="418"/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Q51" s="1393"/>
      <c r="R51" s="1401"/>
      <c r="S51" s="1393"/>
      <c r="T51" s="1363"/>
      <c r="U51" s="408"/>
      <c r="V51" s="408"/>
      <c r="W51" s="1363"/>
      <c r="X51" s="408"/>
      <c r="Y51" s="408"/>
      <c r="Z51" s="1363"/>
      <c r="AA51" s="1363"/>
      <c r="AB51"/>
      <c r="AC51"/>
    </row>
    <row r="52" spans="1:29" s="419" customFormat="1" x14ac:dyDescent="0.25">
      <c r="A52" s="418"/>
      <c r="B52" s="418"/>
      <c r="C52" s="418"/>
      <c r="D52" s="418"/>
      <c r="E52" s="418"/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Q52" s="1399"/>
      <c r="R52" s="1401"/>
      <c r="S52" s="1393"/>
      <c r="T52" s="1363"/>
      <c r="U52" s="408"/>
      <c r="V52" s="408"/>
      <c r="W52" s="1363"/>
      <c r="X52" s="408"/>
      <c r="Y52" s="408"/>
      <c r="Z52" s="1363"/>
      <c r="AA52" s="1363"/>
      <c r="AB52"/>
      <c r="AC52"/>
    </row>
    <row r="53" spans="1:29" s="419" customFormat="1" x14ac:dyDescent="0.25">
      <c r="A53" s="418"/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Q53" s="1399"/>
      <c r="R53" s="1401"/>
      <c r="S53" s="1393"/>
      <c r="T53" s="1363"/>
      <c r="U53" s="408"/>
      <c r="V53" s="408"/>
      <c r="W53" s="1363"/>
      <c r="X53" s="408"/>
      <c r="Y53" s="408"/>
      <c r="Z53" s="1363"/>
      <c r="AA53" s="1363"/>
      <c r="AB53"/>
      <c r="AC53"/>
    </row>
    <row r="54" spans="1:29" s="419" customFormat="1" x14ac:dyDescent="0.25">
      <c r="A54" s="418"/>
      <c r="B54" s="418"/>
      <c r="C54" s="418"/>
      <c r="D54" s="418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Q54" s="1399"/>
      <c r="R54" s="1401"/>
      <c r="S54" s="1393"/>
      <c r="T54" s="1363"/>
      <c r="U54" s="408"/>
      <c r="V54" s="408"/>
      <c r="W54" s="1363"/>
      <c r="X54" s="408"/>
      <c r="Y54" s="408"/>
      <c r="Z54" s="1363"/>
      <c r="AA54" s="1363"/>
      <c r="AB54"/>
      <c r="AC54"/>
    </row>
    <row r="55" spans="1:29" s="419" customFormat="1" x14ac:dyDescent="0.25">
      <c r="A55" s="418"/>
      <c r="B55" s="418"/>
      <c r="C55" s="418"/>
      <c r="D55" s="418"/>
      <c r="E55" s="418"/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Q55" s="1399"/>
      <c r="R55" s="1401"/>
      <c r="S55" s="1393"/>
      <c r="T55" s="1363"/>
      <c r="U55" s="408"/>
      <c r="V55" s="408"/>
      <c r="W55" s="1363"/>
      <c r="X55" s="408"/>
      <c r="Y55" s="408"/>
      <c r="Z55" s="1363"/>
      <c r="AA55" s="1363"/>
      <c r="AB55"/>
      <c r="AC55"/>
    </row>
    <row r="56" spans="1:29" s="419" customFormat="1" x14ac:dyDescent="0.25">
      <c r="A56" s="418"/>
      <c r="B56" s="418"/>
      <c r="C56" s="418"/>
      <c r="D56" s="418"/>
      <c r="E56" s="418"/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Q56" s="1399"/>
      <c r="R56" s="1401"/>
      <c r="S56" s="1393"/>
      <c r="T56" s="1363"/>
      <c r="U56" s="408"/>
      <c r="V56" s="408"/>
      <c r="W56" s="1363"/>
      <c r="X56" s="408"/>
      <c r="Y56" s="408"/>
      <c r="Z56" s="1363"/>
      <c r="AA56" s="1363"/>
      <c r="AB56"/>
      <c r="AC56"/>
    </row>
    <row r="57" spans="1:29" s="419" customFormat="1" x14ac:dyDescent="0.25">
      <c r="A57" s="418"/>
      <c r="B57" s="418"/>
      <c r="C57" s="418"/>
      <c r="D57" s="418"/>
      <c r="E57" s="418"/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Q57" s="1399"/>
      <c r="R57" s="1401"/>
      <c r="S57" s="1393"/>
      <c r="T57" s="1363"/>
      <c r="U57" s="408"/>
      <c r="V57" s="408"/>
      <c r="W57" s="1363"/>
      <c r="X57" s="408"/>
      <c r="Y57" s="408"/>
      <c r="Z57" s="1363"/>
      <c r="AA57" s="1363"/>
      <c r="AB57"/>
      <c r="AC57"/>
    </row>
    <row r="58" spans="1:29" s="419" customFormat="1" x14ac:dyDescent="0.25">
      <c r="A58" s="418"/>
      <c r="B58" s="418"/>
      <c r="C58" s="418"/>
      <c r="D58" s="418"/>
      <c r="E58" s="418"/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Q58" s="1399"/>
      <c r="R58" s="1401"/>
      <c r="S58" s="1393"/>
      <c r="T58" s="1363"/>
      <c r="U58" s="408"/>
      <c r="V58" s="408"/>
      <c r="W58" s="1363"/>
      <c r="X58" s="408"/>
      <c r="Y58" s="408"/>
      <c r="Z58" s="1363"/>
      <c r="AA58" s="1363"/>
      <c r="AB58"/>
      <c r="AC58"/>
    </row>
    <row r="59" spans="1:29" s="419" customFormat="1" x14ac:dyDescent="0.25">
      <c r="A59" s="418"/>
      <c r="B59" s="418"/>
      <c r="C59" s="418"/>
      <c r="D59" s="418"/>
      <c r="E59" s="418"/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Q59" s="1399"/>
      <c r="R59" s="1401"/>
      <c r="S59" s="1393"/>
      <c r="T59" s="1363"/>
      <c r="U59" s="408"/>
      <c r="V59" s="408"/>
      <c r="W59" s="1363"/>
      <c r="X59" s="408"/>
      <c r="Y59" s="408"/>
      <c r="Z59" s="1363"/>
      <c r="AA59" s="1363"/>
      <c r="AB59"/>
      <c r="AC59"/>
    </row>
    <row r="60" spans="1:29" s="419" customFormat="1" x14ac:dyDescent="0.25">
      <c r="A60" s="418"/>
      <c r="B60" s="418"/>
      <c r="C60" s="418"/>
      <c r="D60" s="418"/>
      <c r="E60" s="418"/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Q60" s="1399"/>
      <c r="R60" s="1401"/>
      <c r="S60" s="1393"/>
      <c r="T60" s="1363"/>
      <c r="U60" s="408"/>
      <c r="V60" s="408"/>
      <c r="W60" s="1363"/>
      <c r="X60" s="408"/>
      <c r="Y60" s="408"/>
      <c r="Z60" s="1363"/>
      <c r="AA60" s="1363"/>
      <c r="AB60"/>
      <c r="AC60"/>
    </row>
    <row r="61" spans="1:29" s="419" customFormat="1" x14ac:dyDescent="0.25">
      <c r="A61" s="418"/>
      <c r="B61" s="418"/>
      <c r="C61" s="418"/>
      <c r="D61" s="418"/>
      <c r="E61" s="418"/>
      <c r="F61" s="418"/>
      <c r="G61" s="418"/>
      <c r="H61" s="418"/>
      <c r="I61" s="418"/>
      <c r="J61" s="418"/>
      <c r="K61" s="418"/>
      <c r="L61" s="418"/>
      <c r="M61" s="418"/>
      <c r="N61" s="418"/>
      <c r="O61" s="418"/>
      <c r="Q61" s="1399"/>
      <c r="R61" s="1401"/>
      <c r="S61" s="1393"/>
      <c r="T61" s="1363"/>
      <c r="U61" s="408"/>
      <c r="V61" s="408"/>
      <c r="W61" s="1363"/>
      <c r="X61" s="408"/>
      <c r="Y61" s="408"/>
      <c r="Z61" s="1363"/>
      <c r="AA61" s="1363"/>
      <c r="AB61"/>
      <c r="AC61"/>
    </row>
    <row r="62" spans="1:29" s="419" customFormat="1" x14ac:dyDescent="0.25">
      <c r="A62" s="418"/>
      <c r="B62" s="418"/>
      <c r="C62" s="418"/>
      <c r="D62" s="418"/>
      <c r="E62" s="418"/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Q62" s="1399"/>
      <c r="R62" s="1401"/>
      <c r="S62" s="1393"/>
      <c r="T62" s="1363"/>
      <c r="U62" s="408"/>
      <c r="V62" s="408"/>
      <c r="W62" s="1363"/>
      <c r="X62" s="408"/>
      <c r="Y62" s="408"/>
      <c r="Z62" s="1363"/>
      <c r="AA62" s="1363"/>
      <c r="AB62"/>
      <c r="AC62"/>
    </row>
    <row r="63" spans="1:29" s="419" customFormat="1" x14ac:dyDescent="0.25">
      <c r="A63" s="418"/>
      <c r="B63" s="418"/>
      <c r="C63" s="418"/>
      <c r="D63" s="418"/>
      <c r="E63" s="418"/>
      <c r="F63" s="418"/>
      <c r="G63" s="418"/>
      <c r="H63" s="418"/>
      <c r="I63" s="418"/>
      <c r="J63" s="418"/>
      <c r="K63" s="418"/>
      <c r="L63" s="418"/>
      <c r="M63" s="418"/>
      <c r="N63" s="418"/>
      <c r="O63" s="418"/>
      <c r="Q63" s="1399"/>
      <c r="R63" s="1401"/>
      <c r="S63" s="1393"/>
      <c r="T63" s="1363"/>
      <c r="U63" s="408"/>
      <c r="V63" s="408"/>
      <c r="W63" s="1363"/>
      <c r="X63" s="408"/>
      <c r="Y63" s="408"/>
      <c r="Z63" s="1363"/>
      <c r="AA63" s="1363"/>
      <c r="AB63"/>
      <c r="AC63"/>
    </row>
    <row r="64" spans="1:29" s="419" customFormat="1" x14ac:dyDescent="0.25">
      <c r="A64" s="418"/>
      <c r="B64" s="418"/>
      <c r="C64" s="418"/>
      <c r="D64" s="418"/>
      <c r="E64" s="418"/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Q64" s="1399"/>
      <c r="R64" s="1401"/>
      <c r="S64" s="1393"/>
      <c r="T64" s="1363"/>
      <c r="U64" s="408"/>
      <c r="V64" s="408"/>
      <c r="W64" s="1363"/>
      <c r="X64" s="408"/>
      <c r="Y64" s="408"/>
      <c r="Z64" s="1363"/>
      <c r="AA64" s="1363"/>
      <c r="AB64"/>
      <c r="AC64"/>
    </row>
    <row r="65" spans="1:29" s="419" customFormat="1" ht="15.75" x14ac:dyDescent="0.25">
      <c r="A65" s="418"/>
      <c r="B65" s="571"/>
      <c r="C65" s="418"/>
      <c r="D65" s="418"/>
      <c r="E65" s="418"/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Q65" s="1399"/>
      <c r="R65" s="1401"/>
      <c r="S65" s="1393"/>
      <c r="T65" s="1363"/>
      <c r="U65" s="1363"/>
      <c r="V65" s="1363"/>
      <c r="W65" s="1363"/>
      <c r="X65" s="408"/>
      <c r="Y65" s="408"/>
      <c r="Z65" s="1363"/>
      <c r="AA65" s="1363"/>
      <c r="AB65"/>
      <c r="AC65"/>
    </row>
    <row r="66" spans="1:29" s="419" customFormat="1" ht="15.75" x14ac:dyDescent="0.25">
      <c r="A66" s="418"/>
      <c r="B66" s="571"/>
      <c r="C66" s="418"/>
      <c r="D66" s="418"/>
      <c r="E66" s="418"/>
      <c r="F66" s="418"/>
      <c r="G66" s="418"/>
      <c r="H66" s="418"/>
      <c r="I66" s="418"/>
      <c r="J66" s="418"/>
      <c r="K66" s="418"/>
      <c r="L66" s="418"/>
      <c r="M66" s="418"/>
      <c r="N66" s="418"/>
      <c r="O66" s="418"/>
      <c r="Q66" s="1393"/>
      <c r="R66" s="1393"/>
      <c r="S66" s="1393"/>
      <c r="T66" s="1363"/>
      <c r="U66" s="407" t="s">
        <v>1056</v>
      </c>
      <c r="V66" s="408" t="s">
        <v>1057</v>
      </c>
      <c r="W66" s="1363"/>
      <c r="X66" s="408"/>
      <c r="Y66" s="408"/>
      <c r="Z66" s="1363"/>
      <c r="AA66" s="1363"/>
    </row>
    <row r="67" spans="1:29" s="419" customFormat="1" ht="15.75" x14ac:dyDescent="0.25">
      <c r="A67" s="418"/>
      <c r="B67" s="571"/>
      <c r="C67" s="418"/>
      <c r="D67" s="418"/>
      <c r="E67" s="418"/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Q67" s="1393"/>
      <c r="R67" s="1393"/>
      <c r="S67" s="1393"/>
      <c r="T67" s="1363"/>
      <c r="U67" s="407" t="s">
        <v>165</v>
      </c>
      <c r="V67" s="408" t="s">
        <v>1111</v>
      </c>
      <c r="W67" s="1363"/>
      <c r="X67" s="1363"/>
      <c r="Y67" s="1363"/>
      <c r="Z67" s="1363"/>
      <c r="AA67" s="408"/>
    </row>
    <row r="68" spans="1:29" s="419" customFormat="1" ht="15.75" x14ac:dyDescent="0.25">
      <c r="A68" s="418"/>
      <c r="B68" s="571"/>
      <c r="C68" s="418"/>
      <c r="D68" s="418"/>
      <c r="E68" s="418"/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Q68" s="1393"/>
      <c r="R68" s="1393"/>
      <c r="S68" s="1393"/>
      <c r="T68" s="1363"/>
      <c r="U68" s="407" t="s">
        <v>1061</v>
      </c>
      <c r="V68" s="408" t="s">
        <v>164</v>
      </c>
      <c r="W68" s="1363"/>
      <c r="X68" s="1363"/>
      <c r="Y68" s="1363"/>
      <c r="Z68" s="1363"/>
      <c r="AA68" s="408"/>
    </row>
    <row r="69" spans="1:29" s="419" customFormat="1" ht="15.75" x14ac:dyDescent="0.25">
      <c r="A69" s="418"/>
      <c r="B69" s="571"/>
      <c r="C69" s="418"/>
      <c r="D69" s="418"/>
      <c r="E69" s="418"/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Q69" s="1393" t="s">
        <v>1197</v>
      </c>
      <c r="R69" s="1393"/>
      <c r="S69" s="1393"/>
      <c r="T69" s="1363"/>
      <c r="U69" s="407" t="s">
        <v>1140</v>
      </c>
      <c r="V69" s="408" t="s">
        <v>318</v>
      </c>
      <c r="W69" s="1363"/>
      <c r="X69" s="1363"/>
      <c r="Y69" s="1363"/>
      <c r="Z69" s="1363"/>
      <c r="AA69" s="408"/>
    </row>
    <row r="70" spans="1:29" s="419" customFormat="1" ht="15.75" x14ac:dyDescent="0.25">
      <c r="A70" s="418"/>
      <c r="B70" s="571"/>
      <c r="C70" s="418"/>
      <c r="D70" s="418"/>
      <c r="E70" s="418"/>
      <c r="F70" s="418"/>
      <c r="G70" s="418"/>
      <c r="H70" s="418"/>
      <c r="I70" s="418"/>
      <c r="J70" s="418"/>
      <c r="K70" s="418"/>
      <c r="L70" s="418"/>
      <c r="M70" s="418"/>
      <c r="N70" s="418"/>
      <c r="O70" s="418"/>
      <c r="Q70" s="1393"/>
      <c r="R70" s="1393"/>
      <c r="S70" s="1393"/>
      <c r="T70" s="1363"/>
      <c r="U70" s="408"/>
      <c r="V70" s="408"/>
      <c r="W70" s="1363"/>
      <c r="X70" s="1363"/>
      <c r="Y70" s="1363"/>
      <c r="Z70" s="1363"/>
      <c r="AA70" s="408"/>
    </row>
    <row r="71" spans="1:29" s="419" customFormat="1" ht="15.75" x14ac:dyDescent="0.25">
      <c r="A71" s="418"/>
      <c r="B71" s="429"/>
      <c r="C71" s="418"/>
      <c r="D71" s="418"/>
      <c r="E71" s="418"/>
      <c r="F71" s="418"/>
      <c r="G71" s="418"/>
      <c r="H71" s="418"/>
      <c r="I71" s="418"/>
      <c r="J71" s="418"/>
      <c r="K71" s="418"/>
      <c r="L71" s="418"/>
      <c r="M71" s="418"/>
      <c r="N71" s="418"/>
      <c r="O71" s="418"/>
      <c r="Q71" s="1399" t="s">
        <v>1160</v>
      </c>
      <c r="R71" s="1393" t="s">
        <v>1187</v>
      </c>
      <c r="S71" s="1399" t="s">
        <v>1149</v>
      </c>
      <c r="T71" s="1363"/>
      <c r="U71" s="408" t="s">
        <v>327</v>
      </c>
      <c r="V71" s="408" t="s">
        <v>2138</v>
      </c>
      <c r="W71" s="1363"/>
      <c r="X71" s="1363"/>
      <c r="Y71" s="1363"/>
      <c r="Z71" s="1363"/>
      <c r="AA71" s="408"/>
    </row>
    <row r="72" spans="1:29" s="419" customFormat="1" ht="15.75" x14ac:dyDescent="0.25">
      <c r="A72" s="418"/>
      <c r="B72" s="571"/>
      <c r="C72" s="418"/>
      <c r="D72" s="418"/>
      <c r="E72" s="418"/>
      <c r="F72" s="418"/>
      <c r="G72" s="418"/>
      <c r="H72" s="418"/>
      <c r="I72" s="418"/>
      <c r="J72" s="418"/>
      <c r="K72" s="418"/>
      <c r="L72" s="418"/>
      <c r="M72" s="418"/>
      <c r="N72" s="418"/>
      <c r="O72" s="418"/>
      <c r="Q72" s="1393" t="s">
        <v>279</v>
      </c>
      <c r="R72" s="1403">
        <v>173.86668200000003</v>
      </c>
      <c r="S72" s="884">
        <v>0.1318511999400199</v>
      </c>
      <c r="T72" s="1363"/>
      <c r="U72" s="408" t="s">
        <v>279</v>
      </c>
      <c r="V72" s="408">
        <v>173.86668200000003</v>
      </c>
      <c r="W72" s="1363"/>
      <c r="X72" s="1363"/>
      <c r="Y72" s="1363"/>
      <c r="Z72" s="1363"/>
      <c r="AA72" s="408"/>
    </row>
    <row r="73" spans="1:29" s="419" customFormat="1" x14ac:dyDescent="0.25">
      <c r="A73" s="418"/>
      <c r="B73" s="418"/>
      <c r="C73" s="418"/>
      <c r="D73" s="418"/>
      <c r="E73" s="418"/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Q73" s="1393" t="s">
        <v>267</v>
      </c>
      <c r="R73" s="1403">
        <v>170.82023000000001</v>
      </c>
      <c r="S73" s="884">
        <v>0.12954093355005292</v>
      </c>
      <c r="T73" s="1363"/>
      <c r="U73" s="408" t="s">
        <v>267</v>
      </c>
      <c r="V73" s="408">
        <v>170.82023000000001</v>
      </c>
      <c r="W73" s="1363"/>
      <c r="X73" s="1363"/>
      <c r="Y73" s="1363"/>
      <c r="Z73" s="1363"/>
      <c r="AA73" s="408"/>
    </row>
    <row r="74" spans="1:29" s="419" customFormat="1" x14ac:dyDescent="0.25">
      <c r="A74" s="418"/>
      <c r="B74" s="418"/>
      <c r="C74" s="418"/>
      <c r="D74" s="418"/>
      <c r="E74" s="418"/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Q74" s="1393" t="s">
        <v>188</v>
      </c>
      <c r="R74" s="1403">
        <v>111.34400500000001</v>
      </c>
      <c r="S74" s="884">
        <v>8.4437343006163623E-2</v>
      </c>
      <c r="T74" s="1363"/>
      <c r="U74" s="408" t="s">
        <v>188</v>
      </c>
      <c r="V74" s="408">
        <v>111.34400500000001</v>
      </c>
      <c r="W74" s="1363"/>
      <c r="X74" s="1363"/>
      <c r="Y74" s="1363"/>
      <c r="Z74" s="1363"/>
      <c r="AA74" s="408"/>
    </row>
    <row r="75" spans="1:29" s="419" customFormat="1" x14ac:dyDescent="0.25">
      <c r="A75" s="418"/>
      <c r="B75" s="418"/>
      <c r="C75" s="418"/>
      <c r="D75" s="418"/>
      <c r="E75" s="418"/>
      <c r="F75" s="418"/>
      <c r="G75" s="418"/>
      <c r="H75" s="418"/>
      <c r="I75" s="418"/>
      <c r="J75" s="418"/>
      <c r="K75" s="418"/>
      <c r="L75" s="418"/>
      <c r="M75" s="418"/>
      <c r="N75" s="418"/>
      <c r="O75" s="418"/>
      <c r="Q75" s="1393" t="s">
        <v>239</v>
      </c>
      <c r="R75" s="1403">
        <v>97.775089999999992</v>
      </c>
      <c r="S75" s="884">
        <v>7.4147403012748803E-2</v>
      </c>
      <c r="T75" s="1363"/>
      <c r="U75" s="408" t="s">
        <v>239</v>
      </c>
      <c r="V75" s="408">
        <v>97.775089999999992</v>
      </c>
      <c r="W75" s="1363"/>
      <c r="X75" s="1363"/>
      <c r="Y75" s="1363"/>
      <c r="Z75" s="1363"/>
      <c r="AA75" s="408"/>
    </row>
    <row r="76" spans="1:29" s="419" customFormat="1" x14ac:dyDescent="0.25">
      <c r="A76" s="418"/>
      <c r="B76" s="418"/>
      <c r="C76" s="418"/>
      <c r="D76" s="418"/>
      <c r="E76" s="418"/>
      <c r="F76" s="418"/>
      <c r="G76" s="418"/>
      <c r="H76" s="418"/>
      <c r="I76" s="418"/>
      <c r="J76" s="418"/>
      <c r="K76" s="418"/>
      <c r="L76" s="418"/>
      <c r="M76" s="418"/>
      <c r="N76" s="418"/>
      <c r="O76" s="418"/>
      <c r="Q76" s="1393" t="s">
        <v>285</v>
      </c>
      <c r="R76" s="1403">
        <v>67.93771799999999</v>
      </c>
      <c r="S76" s="884">
        <v>5.1520334640576426E-2</v>
      </c>
      <c r="T76" s="1363"/>
      <c r="U76" s="408" t="s">
        <v>285</v>
      </c>
      <c r="V76" s="408">
        <v>67.93771799999999</v>
      </c>
      <c r="W76" s="1363"/>
      <c r="X76" s="1363"/>
      <c r="Y76" s="1363"/>
      <c r="Z76" s="1363"/>
      <c r="AA76" s="408"/>
    </row>
    <row r="77" spans="1:29" s="419" customFormat="1" x14ac:dyDescent="0.25">
      <c r="A77" s="418"/>
      <c r="B77" s="418"/>
      <c r="C77" s="418"/>
      <c r="D77" s="418"/>
      <c r="E77" s="418"/>
      <c r="F77" s="418"/>
      <c r="G77" s="418"/>
      <c r="H77" s="418"/>
      <c r="I77" s="418"/>
      <c r="J77" s="418"/>
      <c r="K77" s="418"/>
      <c r="L77" s="418"/>
      <c r="M77" s="418"/>
      <c r="N77" s="418"/>
      <c r="O77" s="418"/>
      <c r="Q77" s="1393" t="s">
        <v>186</v>
      </c>
      <c r="R77" s="1403">
        <v>62.792155000000008</v>
      </c>
      <c r="S77" s="884">
        <v>4.7618214647759366E-2</v>
      </c>
      <c r="T77" s="1363"/>
      <c r="U77" s="408" t="s">
        <v>186</v>
      </c>
      <c r="V77" s="408">
        <v>62.792155000000008</v>
      </c>
      <c r="W77" s="1363"/>
      <c r="X77" s="1363"/>
      <c r="Y77" s="1363"/>
      <c r="Z77" s="1363"/>
      <c r="AA77" s="408"/>
    </row>
    <row r="78" spans="1:29" s="419" customFormat="1" x14ac:dyDescent="0.25">
      <c r="A78" s="418"/>
      <c r="B78" s="418"/>
      <c r="C78" s="418"/>
      <c r="D78" s="418"/>
      <c r="E78" s="418"/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Q78" s="1393" t="s">
        <v>1150</v>
      </c>
      <c r="R78" s="1398">
        <v>634.12244149493733</v>
      </c>
      <c r="S78" s="884">
        <v>0.48088457120267897</v>
      </c>
      <c r="T78" s="1363"/>
      <c r="U78" s="408" t="s">
        <v>302</v>
      </c>
      <c r="V78" s="408">
        <v>684.53588000000002</v>
      </c>
      <c r="W78" s="1363"/>
      <c r="X78" s="1363"/>
      <c r="Y78" s="1363"/>
      <c r="Z78" s="1363"/>
      <c r="AA78" s="408"/>
      <c r="AB78"/>
      <c r="AC78"/>
    </row>
    <row r="79" spans="1:29" s="419" customFormat="1" x14ac:dyDescent="0.25">
      <c r="A79" s="418"/>
      <c r="B79" s="418"/>
      <c r="C79" s="418"/>
      <c r="D79" s="418"/>
      <c r="E79" s="418"/>
      <c r="F79" s="418"/>
      <c r="G79" s="418"/>
      <c r="H79" s="418"/>
      <c r="I79" s="418"/>
      <c r="J79" s="418"/>
      <c r="K79" s="418"/>
      <c r="L79" s="418"/>
      <c r="M79" s="418"/>
      <c r="N79" s="418"/>
      <c r="O79" s="418"/>
      <c r="Q79" s="1393" t="s">
        <v>1134</v>
      </c>
      <c r="R79" s="1398">
        <v>1318.6583214949374</v>
      </c>
      <c r="S79" s="884">
        <v>1</v>
      </c>
      <c r="T79" s="1363"/>
      <c r="U79" s="1406"/>
      <c r="V79" s="1361"/>
      <c r="W79" s="1363"/>
      <c r="X79" s="1363"/>
      <c r="Y79" s="1363"/>
      <c r="Z79" s="1363"/>
      <c r="AA79" s="408"/>
      <c r="AB79"/>
      <c r="AC79"/>
    </row>
    <row r="80" spans="1:29" s="419" customFormat="1" x14ac:dyDescent="0.25">
      <c r="A80" s="418"/>
      <c r="B80" s="418"/>
      <c r="C80" s="418"/>
      <c r="D80" s="418"/>
      <c r="E80" s="418"/>
      <c r="F80" s="418"/>
      <c r="G80" s="418"/>
      <c r="H80" s="418"/>
      <c r="I80" s="418"/>
      <c r="J80" s="418"/>
      <c r="K80" s="418"/>
      <c r="L80" s="418"/>
      <c r="M80" s="418"/>
      <c r="N80" s="418"/>
      <c r="O80" s="418"/>
      <c r="Q80" s="1393"/>
      <c r="R80" s="1393"/>
      <c r="S80" s="1393"/>
      <c r="T80" s="1363"/>
      <c r="U80" s="1406"/>
      <c r="V80" s="1361"/>
      <c r="W80" s="1363"/>
      <c r="X80" s="408"/>
      <c r="Y80" s="408"/>
      <c r="Z80" s="1363"/>
      <c r="AA80" s="408"/>
      <c r="AB80"/>
      <c r="AC80"/>
    </row>
    <row r="81" spans="1:29" s="419" customFormat="1" x14ac:dyDescent="0.25">
      <c r="A81" s="418"/>
      <c r="B81" s="418"/>
      <c r="C81" s="418"/>
      <c r="D81" s="418"/>
      <c r="E81" s="418"/>
      <c r="F81" s="418"/>
      <c r="G81" s="418"/>
      <c r="H81" s="418"/>
      <c r="I81" s="418"/>
      <c r="J81" s="418"/>
      <c r="K81" s="418"/>
      <c r="L81" s="418"/>
      <c r="M81" s="418"/>
      <c r="N81" s="418"/>
      <c r="O81" s="418"/>
      <c r="Q81" s="1393"/>
      <c r="R81" s="1393"/>
      <c r="S81" s="1393"/>
      <c r="T81" s="1363"/>
      <c r="U81" s="1406"/>
      <c r="V81" s="1361"/>
      <c r="W81" s="1363"/>
      <c r="X81" s="408"/>
      <c r="Y81" s="408"/>
      <c r="Z81" s="1363"/>
      <c r="AA81" s="408"/>
      <c r="AB81"/>
      <c r="AC81"/>
    </row>
    <row r="82" spans="1:29" s="419" customFormat="1" x14ac:dyDescent="0.25">
      <c r="A82" s="418"/>
      <c r="B82" s="418"/>
      <c r="C82" s="418"/>
      <c r="D82" s="418"/>
      <c r="E82" s="418"/>
      <c r="F82" s="418"/>
      <c r="G82" s="418"/>
      <c r="H82" s="418"/>
      <c r="I82" s="418"/>
      <c r="J82" s="418"/>
      <c r="K82" s="418"/>
      <c r="L82" s="418"/>
      <c r="M82" s="418"/>
      <c r="N82" s="418"/>
      <c r="O82" s="418"/>
      <c r="Q82" s="1393"/>
      <c r="R82" s="1393"/>
      <c r="S82" s="1393"/>
      <c r="T82" s="1363"/>
      <c r="U82" s="1363"/>
      <c r="V82" s="1363"/>
      <c r="W82" s="1363"/>
      <c r="X82" s="1363"/>
      <c r="Y82" s="1363"/>
      <c r="Z82" s="1363"/>
      <c r="AA82" s="408"/>
      <c r="AB82"/>
      <c r="AC82"/>
    </row>
    <row r="83" spans="1:29" s="419" customFormat="1" x14ac:dyDescent="0.25">
      <c r="A83" s="418"/>
      <c r="B83" s="418"/>
      <c r="C83" s="418"/>
      <c r="D83" s="418"/>
      <c r="E83" s="418"/>
      <c r="F83" s="418"/>
      <c r="G83" s="418"/>
      <c r="H83" s="418"/>
      <c r="I83" s="418"/>
      <c r="J83" s="418"/>
      <c r="K83" s="418"/>
      <c r="L83" s="418"/>
      <c r="M83" s="418"/>
      <c r="N83" s="418"/>
      <c r="O83" s="418"/>
      <c r="Q83" s="1393"/>
      <c r="R83" s="1393"/>
      <c r="S83" s="1393"/>
      <c r="T83" s="1363"/>
      <c r="U83" s="1363"/>
      <c r="V83" s="1363"/>
      <c r="W83" s="1363"/>
      <c r="X83" s="1363"/>
      <c r="Y83" s="1363"/>
      <c r="Z83" s="1363"/>
      <c r="AA83" s="408"/>
      <c r="AB83"/>
      <c r="AC83"/>
    </row>
    <row r="84" spans="1:29" s="419" customFormat="1" x14ac:dyDescent="0.25">
      <c r="A84" s="418"/>
      <c r="B84" s="418"/>
      <c r="C84" s="418"/>
      <c r="D84" s="418"/>
      <c r="E84" s="418"/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Q84" s="1399"/>
      <c r="R84" s="1403"/>
      <c r="S84" s="1393"/>
      <c r="T84" s="1363"/>
      <c r="U84" s="1363"/>
      <c r="V84" s="1363"/>
      <c r="W84" s="1363"/>
      <c r="X84" s="1363"/>
      <c r="Y84" s="1363"/>
      <c r="Z84" s="1363"/>
      <c r="AA84" s="408"/>
      <c r="AB84"/>
      <c r="AC84"/>
    </row>
    <row r="85" spans="1:29" s="419" customFormat="1" x14ac:dyDescent="0.25">
      <c r="A85" s="418"/>
      <c r="B85" s="418"/>
      <c r="C85" s="418"/>
      <c r="D85" s="418"/>
      <c r="E85" s="418"/>
      <c r="F85" s="418"/>
      <c r="G85" s="418"/>
      <c r="H85" s="418"/>
      <c r="I85" s="418"/>
      <c r="J85" s="418"/>
      <c r="K85" s="418"/>
      <c r="L85" s="418"/>
      <c r="M85" s="418"/>
      <c r="N85" s="418"/>
      <c r="O85" s="418"/>
      <c r="Q85" s="1399"/>
      <c r="R85" s="1393"/>
      <c r="S85" s="1393"/>
      <c r="T85" s="1363"/>
      <c r="U85" s="1363"/>
      <c r="V85" s="1363"/>
      <c r="W85" s="1363"/>
      <c r="X85" s="1363"/>
      <c r="Y85" s="1363"/>
      <c r="Z85" s="1363"/>
      <c r="AA85" s="408"/>
      <c r="AB85"/>
      <c r="AC85"/>
    </row>
    <row r="86" spans="1:29" s="419" customFormat="1" x14ac:dyDescent="0.25">
      <c r="A86" s="418"/>
      <c r="B86" s="418"/>
      <c r="C86" s="418"/>
      <c r="D86" s="418"/>
      <c r="E86" s="418"/>
      <c r="F86" s="418"/>
      <c r="G86" s="418"/>
      <c r="H86" s="418"/>
      <c r="I86" s="418"/>
      <c r="J86" s="418"/>
      <c r="K86" s="418"/>
      <c r="L86" s="418"/>
      <c r="M86" s="418"/>
      <c r="N86" s="418"/>
      <c r="O86" s="418"/>
      <c r="Q86" s="1393"/>
      <c r="R86" s="1403"/>
      <c r="S86" s="1393"/>
      <c r="T86" s="1363"/>
      <c r="U86" s="1363"/>
      <c r="V86" s="1363"/>
      <c r="W86" s="1363"/>
      <c r="X86" s="1363"/>
      <c r="Y86" s="1363"/>
      <c r="Z86" s="1363"/>
      <c r="AA86" s="408"/>
      <c r="AB86"/>
      <c r="AC86"/>
    </row>
    <row r="87" spans="1:29" s="419" customFormat="1" x14ac:dyDescent="0.25">
      <c r="A87" s="418"/>
      <c r="B87" s="418"/>
      <c r="C87" s="418"/>
      <c r="D87" s="418"/>
      <c r="E87" s="418"/>
      <c r="F87" s="418"/>
      <c r="G87" s="418"/>
      <c r="H87" s="418"/>
      <c r="I87" s="418"/>
      <c r="J87" s="418"/>
      <c r="K87" s="418"/>
      <c r="L87" s="418"/>
      <c r="M87" s="418"/>
      <c r="N87" s="418"/>
      <c r="O87" s="418"/>
      <c r="Q87" s="1393"/>
      <c r="R87" s="1403"/>
      <c r="S87" s="1393"/>
      <c r="T87" s="1363"/>
      <c r="U87" s="1363"/>
      <c r="V87" s="1363"/>
      <c r="W87" s="1363"/>
      <c r="X87" s="1363"/>
      <c r="Y87" s="1363"/>
      <c r="Z87" s="1363"/>
      <c r="AA87" s="408"/>
      <c r="AB87"/>
      <c r="AC87"/>
    </row>
    <row r="88" spans="1:29" s="419" customFormat="1" x14ac:dyDescent="0.25">
      <c r="A88" s="418"/>
      <c r="B88" s="418"/>
      <c r="C88" s="418"/>
      <c r="D88" s="418"/>
      <c r="E88" s="418"/>
      <c r="F88" s="418"/>
      <c r="G88" s="418"/>
      <c r="H88" s="418"/>
      <c r="I88" s="418"/>
      <c r="J88" s="418"/>
      <c r="K88" s="418"/>
      <c r="L88" s="418"/>
      <c r="M88" s="418"/>
      <c r="N88" s="418"/>
      <c r="O88" s="418"/>
      <c r="Q88" s="1393"/>
      <c r="R88" s="1403"/>
      <c r="S88" s="1393"/>
      <c r="T88" s="1363"/>
      <c r="U88" s="1363"/>
      <c r="V88" s="1363"/>
      <c r="W88" s="1363"/>
      <c r="X88" s="1363"/>
      <c r="Y88" s="1363"/>
      <c r="Z88" s="1363"/>
      <c r="AA88" s="408"/>
      <c r="AB88"/>
      <c r="AC88"/>
    </row>
    <row r="89" spans="1:29" s="419" customFormat="1" x14ac:dyDescent="0.25">
      <c r="A89" s="418"/>
      <c r="B89" s="418"/>
      <c r="C89" s="418"/>
      <c r="D89" s="418"/>
      <c r="E89" s="418"/>
      <c r="F89" s="418"/>
      <c r="G89" s="418"/>
      <c r="H89" s="418"/>
      <c r="I89" s="418"/>
      <c r="J89" s="418"/>
      <c r="K89" s="418"/>
      <c r="L89" s="418"/>
      <c r="M89" s="418"/>
      <c r="N89" s="418"/>
      <c r="O89" s="418"/>
      <c r="Q89" s="1393"/>
      <c r="R89" s="1403"/>
      <c r="S89" s="1393"/>
      <c r="T89" s="1363"/>
      <c r="U89" s="1363"/>
      <c r="V89" s="1363"/>
      <c r="W89" s="1363"/>
      <c r="X89" s="1363"/>
      <c r="Y89" s="1363"/>
      <c r="Z89" s="1363"/>
      <c r="AA89" s="408"/>
      <c r="AB89"/>
      <c r="AC89"/>
    </row>
    <row r="90" spans="1:29" s="419" customFormat="1" x14ac:dyDescent="0.25">
      <c r="A90" s="418"/>
      <c r="B90" s="418"/>
      <c r="C90" s="418"/>
      <c r="D90" s="418"/>
      <c r="E90" s="418"/>
      <c r="F90" s="418"/>
      <c r="G90" s="418"/>
      <c r="H90" s="418"/>
      <c r="I90" s="418"/>
      <c r="J90" s="418"/>
      <c r="K90" s="418"/>
      <c r="L90" s="418"/>
      <c r="M90" s="418"/>
      <c r="N90" s="418"/>
      <c r="O90" s="418"/>
      <c r="Q90" s="1393"/>
      <c r="R90" s="1403"/>
      <c r="S90" s="1393"/>
      <c r="T90" s="1363"/>
      <c r="U90" s="1363"/>
      <c r="V90" s="1363"/>
      <c r="W90" s="1363"/>
      <c r="X90" s="1363"/>
      <c r="Y90" s="1363"/>
      <c r="Z90" s="1363"/>
      <c r="AA90" s="408"/>
      <c r="AB90"/>
      <c r="AC90"/>
    </row>
    <row r="91" spans="1:29" s="419" customFormat="1" x14ac:dyDescent="0.25">
      <c r="A91" s="418"/>
      <c r="B91" s="418"/>
      <c r="C91" s="418"/>
      <c r="D91" s="418"/>
      <c r="E91" s="418"/>
      <c r="F91" s="418"/>
      <c r="G91" s="418"/>
      <c r="H91" s="418"/>
      <c r="I91" s="418"/>
      <c r="J91" s="418"/>
      <c r="K91" s="418"/>
      <c r="L91" s="418"/>
      <c r="M91" s="418"/>
      <c r="N91" s="418"/>
      <c r="O91" s="418"/>
      <c r="Q91" s="1393"/>
      <c r="R91" s="1403"/>
      <c r="S91" s="1393"/>
      <c r="T91" s="1363"/>
      <c r="U91" s="1363"/>
      <c r="V91" s="1363"/>
      <c r="W91" s="1363"/>
      <c r="X91" s="1363"/>
      <c r="Y91" s="1363"/>
      <c r="Z91" s="1363"/>
      <c r="AA91" s="408"/>
      <c r="AB91"/>
      <c r="AC91"/>
    </row>
    <row r="92" spans="1:29" s="419" customFormat="1" x14ac:dyDescent="0.25">
      <c r="A92" s="418"/>
      <c r="B92" s="418"/>
      <c r="C92" s="418"/>
      <c r="D92" s="418"/>
      <c r="E92" s="418"/>
      <c r="F92" s="418"/>
      <c r="G92" s="418"/>
      <c r="H92" s="418"/>
      <c r="I92" s="418"/>
      <c r="J92" s="418"/>
      <c r="K92" s="418"/>
      <c r="L92" s="418"/>
      <c r="M92" s="418"/>
      <c r="N92" s="418"/>
      <c r="O92" s="418"/>
      <c r="Q92" s="1393"/>
      <c r="R92" s="1403"/>
      <c r="S92" s="1393"/>
      <c r="T92" s="1363"/>
      <c r="U92" s="1363"/>
      <c r="V92" s="1363"/>
      <c r="W92" s="1363"/>
      <c r="X92" s="1363"/>
      <c r="Y92" s="1363"/>
      <c r="Z92" s="1363"/>
      <c r="AA92" s="408"/>
      <c r="AB92"/>
      <c r="AC92"/>
    </row>
    <row r="93" spans="1:29" s="419" customFormat="1" x14ac:dyDescent="0.25">
      <c r="A93" s="418"/>
      <c r="B93" s="418"/>
      <c r="C93" s="418"/>
      <c r="D93" s="418"/>
      <c r="E93" s="418"/>
      <c r="F93" s="418"/>
      <c r="G93" s="418"/>
      <c r="H93" s="418"/>
      <c r="I93" s="418"/>
      <c r="J93" s="418"/>
      <c r="K93" s="418"/>
      <c r="L93" s="418"/>
      <c r="M93" s="418"/>
      <c r="N93" s="418"/>
      <c r="O93" s="418"/>
      <c r="Q93" s="408"/>
      <c r="R93" s="408"/>
      <c r="S93" s="1393"/>
      <c r="T93" s="1363"/>
      <c r="U93" s="1363"/>
      <c r="V93" s="1363"/>
      <c r="W93" s="1363"/>
      <c r="X93" s="1363"/>
      <c r="Y93" s="1363"/>
      <c r="Z93" s="1363"/>
      <c r="AA93" s="408"/>
      <c r="AB93"/>
      <c r="AC93"/>
    </row>
    <row r="94" spans="1:29" s="419" customFormat="1" ht="15.75" x14ac:dyDescent="0.25">
      <c r="A94" s="573"/>
      <c r="B94" s="429"/>
      <c r="C94" s="429"/>
      <c r="D94" s="429"/>
      <c r="E94" s="429"/>
      <c r="F94" s="429"/>
      <c r="G94" s="429"/>
      <c r="H94" s="429"/>
      <c r="I94" s="429"/>
      <c r="J94" s="418"/>
      <c r="K94" s="418"/>
      <c r="L94" s="418"/>
      <c r="M94" s="418"/>
      <c r="N94" s="418"/>
      <c r="O94" s="418"/>
      <c r="Q94" s="1363"/>
      <c r="R94" s="1363"/>
      <c r="S94" s="1363"/>
      <c r="T94" s="1363"/>
      <c r="U94" s="1363"/>
      <c r="V94" s="1363"/>
      <c r="W94" s="1363"/>
      <c r="X94" s="1363"/>
      <c r="Y94" s="1363"/>
      <c r="Z94" s="1363"/>
      <c r="AA94" s="408"/>
      <c r="AB94"/>
      <c r="AC94"/>
    </row>
    <row r="95" spans="1:29" s="419" customFormat="1" ht="15.75" x14ac:dyDescent="0.25">
      <c r="A95" s="573" t="s">
        <v>1198</v>
      </c>
      <c r="B95" s="429"/>
      <c r="C95" s="429"/>
      <c r="D95" s="429"/>
      <c r="E95" s="429"/>
      <c r="F95" s="429"/>
      <c r="G95" s="418"/>
      <c r="H95" s="418"/>
      <c r="I95" s="418"/>
      <c r="J95" s="418"/>
      <c r="K95" s="418"/>
      <c r="L95" s="418"/>
      <c r="M95" s="418"/>
      <c r="N95" s="418"/>
      <c r="O95" s="418"/>
      <c r="Q95" s="1363"/>
      <c r="R95" s="1363"/>
      <c r="S95" s="1363"/>
      <c r="T95" s="1363"/>
      <c r="U95" s="1363"/>
      <c r="V95" s="1363"/>
      <c r="W95" s="1363"/>
      <c r="X95" s="1363"/>
      <c r="Y95" s="1363"/>
      <c r="Z95" s="1363"/>
      <c r="AA95" s="408"/>
      <c r="AB95"/>
      <c r="AC95"/>
    </row>
    <row r="96" spans="1:29" s="419" customFormat="1" x14ac:dyDescent="0.25">
      <c r="A96" s="418"/>
      <c r="B96" s="418"/>
      <c r="C96" s="418"/>
      <c r="D96" s="418"/>
      <c r="E96" s="418"/>
      <c r="F96" s="418"/>
      <c r="G96" s="418"/>
      <c r="H96" s="418"/>
      <c r="I96" s="418"/>
      <c r="J96" s="418"/>
      <c r="K96" s="418"/>
      <c r="L96" s="418"/>
      <c r="M96" s="418"/>
      <c r="N96" s="418"/>
      <c r="O96" s="418"/>
      <c r="Q96" s="1363"/>
      <c r="R96" s="1363"/>
      <c r="S96" s="1363"/>
      <c r="T96" s="1363"/>
      <c r="U96" s="1363"/>
      <c r="V96" s="1363"/>
      <c r="W96" s="1363"/>
      <c r="X96" s="1363"/>
      <c r="Y96" s="1363"/>
      <c r="Z96" s="1363"/>
      <c r="AA96" s="408"/>
      <c r="AB96"/>
      <c r="AC96"/>
    </row>
    <row r="97" spans="1:29" s="419" customFormat="1" x14ac:dyDescent="0.25">
      <c r="A97" s="418"/>
      <c r="B97" s="418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Q97" s="1363"/>
      <c r="R97" s="1363"/>
      <c r="S97" s="1363"/>
      <c r="T97" s="1363"/>
      <c r="U97" s="1363"/>
      <c r="V97" s="1363"/>
      <c r="W97" s="1363"/>
      <c r="X97" s="1363"/>
      <c r="Y97" s="1363"/>
      <c r="Z97" s="1363"/>
      <c r="AA97" s="408"/>
      <c r="AB97"/>
      <c r="AC97"/>
    </row>
    <row r="98" spans="1:29" s="419" customFormat="1" ht="15.75" x14ac:dyDescent="0.25">
      <c r="A98" s="1952" t="s">
        <v>1162</v>
      </c>
      <c r="B98" s="1953"/>
      <c r="C98" s="1956" t="s">
        <v>1137</v>
      </c>
      <c r="D98" s="1957"/>
      <c r="E98" s="1957"/>
      <c r="F98" s="1958"/>
      <c r="G98" s="1956" t="s">
        <v>1139</v>
      </c>
      <c r="H98" s="1957"/>
      <c r="I98" s="1957"/>
      <c r="J98" s="1958"/>
      <c r="K98" s="1956" t="s">
        <v>891</v>
      </c>
      <c r="L98" s="1957"/>
      <c r="M98" s="1957"/>
      <c r="N98" s="1959"/>
      <c r="O98" s="1142" t="s">
        <v>1074</v>
      </c>
      <c r="P98" s="936"/>
      <c r="Q98" s="407" t="s">
        <v>1056</v>
      </c>
      <c r="R98" s="408" t="s">
        <v>1057</v>
      </c>
      <c r="S98" s="408"/>
      <c r="T98" s="408"/>
      <c r="U98" s="408"/>
      <c r="V98" s="408"/>
      <c r="W98" s="408"/>
      <c r="X98" s="408"/>
      <c r="Y98" s="408"/>
      <c r="Z98" s="408"/>
      <c r="AA98" s="408"/>
      <c r="AB98"/>
      <c r="AC98"/>
    </row>
    <row r="99" spans="1:29" s="419" customFormat="1" ht="15.75" x14ac:dyDescent="0.25">
      <c r="A99" s="1954"/>
      <c r="B99" s="1955"/>
      <c r="C99" s="1143" t="s">
        <v>1127</v>
      </c>
      <c r="D99" s="1144" t="s">
        <v>1128</v>
      </c>
      <c r="E99" s="1144" t="s">
        <v>319</v>
      </c>
      <c r="F99" s="1144" t="s">
        <v>1129</v>
      </c>
      <c r="G99" s="1144" t="s">
        <v>1127</v>
      </c>
      <c r="H99" s="1144" t="s">
        <v>1128</v>
      </c>
      <c r="I99" s="1144" t="s">
        <v>319</v>
      </c>
      <c r="J99" s="1144" t="s">
        <v>1129</v>
      </c>
      <c r="K99" s="1144" t="s">
        <v>1127</v>
      </c>
      <c r="L99" s="1144" t="s">
        <v>1128</v>
      </c>
      <c r="M99" s="1144" t="s">
        <v>319</v>
      </c>
      <c r="N99" s="1145" t="s">
        <v>1129</v>
      </c>
      <c r="O99" s="1146" t="s">
        <v>1144</v>
      </c>
      <c r="P99" s="936"/>
      <c r="Q99" s="407" t="s">
        <v>1061</v>
      </c>
      <c r="R99" s="408" t="s">
        <v>306</v>
      </c>
      <c r="S99" s="408"/>
      <c r="T99" s="408"/>
      <c r="U99" s="408"/>
      <c r="V99" s="408"/>
      <c r="W99" s="408"/>
      <c r="X99" s="408"/>
      <c r="Y99" s="408"/>
      <c r="Z99" s="408"/>
      <c r="AA99" s="408"/>
      <c r="AB99"/>
      <c r="AC99"/>
    </row>
    <row r="100" spans="1:29" s="419" customFormat="1" ht="15.75" x14ac:dyDescent="0.25">
      <c r="A100" s="574" t="s">
        <v>1163</v>
      </c>
      <c r="B100" s="575"/>
      <c r="C100" s="576">
        <v>29101.429722939978</v>
      </c>
      <c r="D100" s="576">
        <v>25461.575861819994</v>
      </c>
      <c r="E100" s="576">
        <v>820.910661</v>
      </c>
      <c r="F100" s="576">
        <v>1930.6428930000004</v>
      </c>
      <c r="G100" s="576">
        <v>62.917695000000002</v>
      </c>
      <c r="H100" s="576">
        <v>435.67730700000004</v>
      </c>
      <c r="I100" s="576">
        <v>7.754400000000003E-2</v>
      </c>
      <c r="J100" s="576">
        <v>1.2263999999999999</v>
      </c>
      <c r="K100" s="576">
        <f>+C100+G100</f>
        <v>29164.347417939978</v>
      </c>
      <c r="L100" s="576">
        <f>+D100+H100</f>
        <v>25897.253168819996</v>
      </c>
      <c r="M100" s="576">
        <f>+E100+I100</f>
        <v>820.98820499999999</v>
      </c>
      <c r="N100" s="577">
        <f>J100+F100</f>
        <v>1931.8692930000004</v>
      </c>
      <c r="O100" s="578">
        <f>SUM(K100:N100)</f>
        <v>57814.458084759979</v>
      </c>
      <c r="P100" s="579"/>
      <c r="Q100" s="407" t="s">
        <v>1181</v>
      </c>
      <c r="R100" s="408" t="s">
        <v>306</v>
      </c>
      <c r="S100" s="408"/>
      <c r="T100" s="408"/>
      <c r="U100" s="408"/>
      <c r="V100" s="408"/>
      <c r="W100" s="408"/>
      <c r="X100" s="408"/>
      <c r="Y100" s="408"/>
      <c r="Z100" s="408"/>
      <c r="AA100" s="408"/>
      <c r="AB100"/>
      <c r="AC100"/>
    </row>
    <row r="101" spans="1:29" s="419" customFormat="1" ht="16.5" thickBot="1" x14ac:dyDescent="0.3">
      <c r="A101" s="580" t="s">
        <v>1164</v>
      </c>
      <c r="B101" s="427"/>
      <c r="C101" s="576">
        <v>225.03003699999999</v>
      </c>
      <c r="D101" s="576">
        <v>268.23448299999995</v>
      </c>
      <c r="E101" s="576"/>
      <c r="F101" s="576"/>
      <c r="G101" s="576">
        <v>354.42751873233857</v>
      </c>
      <c r="H101" s="576">
        <v>1050.4238384949376</v>
      </c>
      <c r="I101" s="576"/>
      <c r="J101" s="576"/>
      <c r="K101" s="576">
        <f>+C101+G101</f>
        <v>579.45755573233851</v>
      </c>
      <c r="L101" s="576">
        <f>+D101+H101</f>
        <v>1318.6583214949376</v>
      </c>
      <c r="M101" s="576"/>
      <c r="N101" s="576"/>
      <c r="O101" s="581">
        <f>SUM(K101:N101)</f>
        <v>1898.1158772272761</v>
      </c>
      <c r="P101" s="579"/>
      <c r="Q101" s="408"/>
      <c r="R101" s="408"/>
      <c r="S101" s="408"/>
      <c r="T101" s="408"/>
      <c r="U101" s="408"/>
      <c r="V101" s="408"/>
      <c r="W101" s="408"/>
      <c r="X101" s="408"/>
      <c r="Y101" s="408"/>
      <c r="Z101" s="408"/>
      <c r="AA101" s="408"/>
      <c r="AB101"/>
      <c r="AC101"/>
    </row>
    <row r="102" spans="1:29" s="419" customFormat="1" ht="17.25" thickTop="1" x14ac:dyDescent="0.25">
      <c r="A102" s="582" t="s">
        <v>1165</v>
      </c>
      <c r="B102" s="583"/>
      <c r="C102" s="584">
        <f t="shared" ref="C102:N102" si="0">+C101+C100</f>
        <v>29326.459759939979</v>
      </c>
      <c r="D102" s="584">
        <f t="shared" si="0"/>
        <v>25729.810344819994</v>
      </c>
      <c r="E102" s="584">
        <f t="shared" si="0"/>
        <v>820.910661</v>
      </c>
      <c r="F102" s="584">
        <f t="shared" si="0"/>
        <v>1930.6428930000004</v>
      </c>
      <c r="G102" s="584">
        <f t="shared" si="0"/>
        <v>417.34521373233855</v>
      </c>
      <c r="H102" s="584">
        <f t="shared" si="0"/>
        <v>1486.1011454949376</v>
      </c>
      <c r="I102" s="584">
        <f t="shared" si="0"/>
        <v>7.754400000000003E-2</v>
      </c>
      <c r="J102" s="584">
        <f t="shared" si="0"/>
        <v>1.2263999999999999</v>
      </c>
      <c r="K102" s="584">
        <f t="shared" si="0"/>
        <v>29743.804973672315</v>
      </c>
      <c r="L102" s="584">
        <f t="shared" si="0"/>
        <v>27215.911490314935</v>
      </c>
      <c r="M102" s="584">
        <f t="shared" si="0"/>
        <v>820.98820499999999</v>
      </c>
      <c r="N102" s="585">
        <f t="shared" si="0"/>
        <v>1931.8692930000004</v>
      </c>
      <c r="O102" s="1960">
        <f>+O101+O100</f>
        <v>59712.573961987255</v>
      </c>
      <c r="P102" s="586"/>
      <c r="Q102" s="408" t="s">
        <v>2138</v>
      </c>
      <c r="R102" s="408" t="s">
        <v>312</v>
      </c>
      <c r="S102" s="408"/>
      <c r="T102" s="408"/>
      <c r="U102" s="408"/>
      <c r="V102" s="408"/>
      <c r="W102" s="408"/>
      <c r="X102" s="408"/>
      <c r="Y102" s="408"/>
      <c r="Z102" s="408"/>
      <c r="AA102" s="408"/>
      <c r="AB102"/>
      <c r="AC102"/>
    </row>
    <row r="103" spans="1:29" s="419" customFormat="1" ht="15.75" x14ac:dyDescent="0.25">
      <c r="A103" s="587" t="s">
        <v>1199</v>
      </c>
      <c r="B103" s="588"/>
      <c r="C103" s="1962">
        <f>+SUM(C102:F102)</f>
        <v>57807.823658759975</v>
      </c>
      <c r="D103" s="1963"/>
      <c r="E103" s="1963"/>
      <c r="F103" s="1964"/>
      <c r="G103" s="1962">
        <f>+SUM(G102:J102)</f>
        <v>1904.7503032272762</v>
      </c>
      <c r="H103" s="1963"/>
      <c r="I103" s="1963"/>
      <c r="J103" s="1964"/>
      <c r="K103" s="1962">
        <f>+SUM(K102:N102)</f>
        <v>59712.573961987255</v>
      </c>
      <c r="L103" s="1963"/>
      <c r="M103" s="1963"/>
      <c r="N103" s="1965"/>
      <c r="O103" s="1961"/>
      <c r="P103" s="572"/>
      <c r="Q103" s="408"/>
      <c r="R103" s="408" t="s">
        <v>1137</v>
      </c>
      <c r="S103" s="408"/>
      <c r="T103" s="408"/>
      <c r="U103" s="408"/>
      <c r="V103" s="408" t="s">
        <v>1138</v>
      </c>
      <c r="W103" s="408"/>
      <c r="X103" s="408"/>
      <c r="Y103" s="408"/>
      <c r="Z103" s="408" t="s">
        <v>302</v>
      </c>
      <c r="AA103" s="408"/>
      <c r="AB103"/>
      <c r="AC103"/>
    </row>
    <row r="104" spans="1:29" s="419" customFormat="1" x14ac:dyDescent="0.25">
      <c r="A104" s="418"/>
      <c r="B104" s="418"/>
      <c r="C104" s="418"/>
      <c r="D104" s="418"/>
      <c r="E104" s="418"/>
      <c r="F104" s="418"/>
      <c r="G104" s="418"/>
      <c r="H104" s="418"/>
      <c r="I104" s="418"/>
      <c r="J104" s="418"/>
      <c r="K104" s="418"/>
      <c r="L104" s="418"/>
      <c r="M104" s="418"/>
      <c r="N104" s="418"/>
      <c r="O104" s="418"/>
      <c r="Q104" s="408" t="s">
        <v>327</v>
      </c>
      <c r="R104" s="408" t="s">
        <v>317</v>
      </c>
      <c r="S104" s="408" t="s">
        <v>318</v>
      </c>
      <c r="T104" s="408" t="s">
        <v>319</v>
      </c>
      <c r="U104" s="408" t="s">
        <v>320</v>
      </c>
      <c r="V104" s="408" t="s">
        <v>317</v>
      </c>
      <c r="W104" s="408" t="s">
        <v>318</v>
      </c>
      <c r="X104" s="408" t="s">
        <v>319</v>
      </c>
      <c r="Y104" s="408" t="s">
        <v>320</v>
      </c>
      <c r="Z104" s="408"/>
      <c r="AA104" s="408"/>
      <c r="AB104"/>
      <c r="AC104"/>
    </row>
    <row r="105" spans="1:29" s="419" customFormat="1" ht="15.75" x14ac:dyDescent="0.25">
      <c r="A105" s="427"/>
      <c r="B105" s="418"/>
      <c r="C105" s="589"/>
      <c r="D105" s="418"/>
      <c r="E105" s="418"/>
      <c r="F105" s="418"/>
      <c r="G105" s="418"/>
      <c r="H105" s="418"/>
      <c r="I105" s="418"/>
      <c r="J105" s="418"/>
      <c r="K105" s="418"/>
      <c r="L105" s="418"/>
      <c r="M105" s="418"/>
      <c r="N105" s="418"/>
      <c r="O105" s="418"/>
      <c r="Q105" s="408" t="s">
        <v>1059</v>
      </c>
      <c r="R105" s="408">
        <v>29101.429722939978</v>
      </c>
      <c r="S105" s="408">
        <v>25461.575861819994</v>
      </c>
      <c r="T105" s="408">
        <v>820.910661</v>
      </c>
      <c r="U105" s="408">
        <v>1930.6428930000004</v>
      </c>
      <c r="V105" s="408">
        <v>62.917695000000002</v>
      </c>
      <c r="W105" s="408">
        <v>435.67730700000004</v>
      </c>
      <c r="X105" s="408">
        <v>7.754400000000003E-2</v>
      </c>
      <c r="Y105" s="408">
        <v>1.2263999999999999</v>
      </c>
      <c r="Z105" s="408">
        <v>57814.458084759972</v>
      </c>
      <c r="AA105" s="408"/>
      <c r="AB105"/>
      <c r="AC105"/>
    </row>
    <row r="106" spans="1:29" s="419" customFormat="1" x14ac:dyDescent="0.25">
      <c r="C106" s="436"/>
      <c r="D106" s="436"/>
      <c r="E106" s="436"/>
      <c r="F106" s="436"/>
      <c r="G106" s="436"/>
      <c r="H106" s="436"/>
      <c r="I106" s="436"/>
      <c r="J106" s="436"/>
      <c r="K106" s="436"/>
      <c r="L106" s="436"/>
      <c r="M106" s="436"/>
      <c r="Q106" s="408" t="s">
        <v>1111</v>
      </c>
      <c r="R106" s="408">
        <v>225.03003699999999</v>
      </c>
      <c r="S106" s="408">
        <v>268.23448299999995</v>
      </c>
      <c r="T106" s="408"/>
      <c r="U106" s="408"/>
      <c r="V106" s="408">
        <v>354.42751873233857</v>
      </c>
      <c r="W106" s="408">
        <v>1050.4238384949376</v>
      </c>
      <c r="X106" s="408"/>
      <c r="Y106" s="408"/>
      <c r="Z106" s="408">
        <v>1898.1158772272761</v>
      </c>
      <c r="AA106" s="408"/>
      <c r="AB106"/>
      <c r="AC106"/>
    </row>
    <row r="107" spans="1:29" s="419" customFormat="1" x14ac:dyDescent="0.25">
      <c r="C107" s="436"/>
      <c r="D107" s="436"/>
      <c r="E107" s="436"/>
      <c r="F107" s="436"/>
      <c r="G107" s="436"/>
      <c r="H107" s="436"/>
      <c r="I107" s="436"/>
      <c r="J107" s="436"/>
      <c r="K107" s="436"/>
      <c r="L107" s="436"/>
      <c r="M107" s="436"/>
      <c r="Q107" s="408" t="s">
        <v>302</v>
      </c>
      <c r="R107" s="408">
        <v>29326.459759939979</v>
      </c>
      <c r="S107" s="408">
        <v>25729.810344819994</v>
      </c>
      <c r="T107" s="408">
        <v>820.910661</v>
      </c>
      <c r="U107" s="408">
        <v>1930.6428930000004</v>
      </c>
      <c r="V107" s="408">
        <v>417.34521373233855</v>
      </c>
      <c r="W107" s="408">
        <v>1486.1011454949376</v>
      </c>
      <c r="X107" s="408">
        <v>7.754400000000003E-2</v>
      </c>
      <c r="Y107" s="408">
        <v>1.2263999999999999</v>
      </c>
      <c r="Z107" s="408">
        <v>59712.573961987247</v>
      </c>
      <c r="AA107" s="408"/>
      <c r="AB107"/>
      <c r="AC107"/>
    </row>
    <row r="108" spans="1:29" x14ac:dyDescent="0.25">
      <c r="O108" s="919"/>
      <c r="AB108"/>
    </row>
    <row r="109" spans="1:29" x14ac:dyDescent="0.25">
      <c r="AB109"/>
    </row>
    <row r="110" spans="1:29" x14ac:dyDescent="0.25">
      <c r="Z110" s="966">
        <v>0</v>
      </c>
      <c r="AB110"/>
    </row>
    <row r="111" spans="1:29" x14ac:dyDescent="0.25">
      <c r="Z111" s="1407"/>
      <c r="AB111"/>
    </row>
    <row r="112" spans="1:29" x14ac:dyDescent="0.25">
      <c r="AB112"/>
    </row>
    <row r="113" spans="28:28" x14ac:dyDescent="0.25">
      <c r="AB113"/>
    </row>
    <row r="114" spans="28:28" x14ac:dyDescent="0.25">
      <c r="AB114"/>
    </row>
    <row r="115" spans="28:28" x14ac:dyDescent="0.25">
      <c r="AB115"/>
    </row>
    <row r="116" spans="28:28" x14ac:dyDescent="0.25">
      <c r="AB116"/>
    </row>
    <row r="117" spans="28:28" x14ac:dyDescent="0.25">
      <c r="AB117"/>
    </row>
    <row r="118" spans="28:28" x14ac:dyDescent="0.25">
      <c r="AB118"/>
    </row>
    <row r="119" spans="28:28" x14ac:dyDescent="0.25">
      <c r="AB119"/>
    </row>
    <row r="120" spans="28:28" x14ac:dyDescent="0.25">
      <c r="AB120"/>
    </row>
    <row r="121" spans="28:28" x14ac:dyDescent="0.25">
      <c r="AB121"/>
    </row>
    <row r="122" spans="28:28" x14ac:dyDescent="0.25">
      <c r="AB122"/>
    </row>
    <row r="123" spans="28:28" x14ac:dyDescent="0.25">
      <c r="AB123"/>
    </row>
    <row r="124" spans="28:28" x14ac:dyDescent="0.25">
      <c r="AB124"/>
    </row>
    <row r="125" spans="28:28" x14ac:dyDescent="0.25">
      <c r="AB125"/>
    </row>
    <row r="126" spans="28:28" x14ac:dyDescent="0.25">
      <c r="AB126"/>
    </row>
    <row r="127" spans="28:28" x14ac:dyDescent="0.25">
      <c r="AB127"/>
    </row>
    <row r="128" spans="28:28" x14ac:dyDescent="0.25">
      <c r="AB128"/>
    </row>
    <row r="129" spans="28:28" x14ac:dyDescent="0.25">
      <c r="AB129"/>
    </row>
    <row r="130" spans="28:28" x14ac:dyDescent="0.25">
      <c r="AB130"/>
    </row>
    <row r="131" spans="28:28" x14ac:dyDescent="0.25">
      <c r="AB131"/>
    </row>
    <row r="132" spans="28:28" x14ac:dyDescent="0.25">
      <c r="AB132"/>
    </row>
    <row r="133" spans="28:28" x14ac:dyDescent="0.25">
      <c r="AB133"/>
    </row>
    <row r="134" spans="28:28" x14ac:dyDescent="0.25">
      <c r="AB134"/>
    </row>
    <row r="135" spans="28:28" x14ac:dyDescent="0.25">
      <c r="AB135"/>
    </row>
    <row r="136" spans="28:28" x14ac:dyDescent="0.25">
      <c r="AB136"/>
    </row>
    <row r="137" spans="28:28" x14ac:dyDescent="0.25">
      <c r="AB137"/>
    </row>
    <row r="138" spans="28:28" x14ac:dyDescent="0.25">
      <c r="AB138"/>
    </row>
    <row r="139" spans="28:28" x14ac:dyDescent="0.25">
      <c r="AB139"/>
    </row>
    <row r="140" spans="28:28" x14ac:dyDescent="0.25">
      <c r="AB140"/>
    </row>
    <row r="141" spans="28:28" x14ac:dyDescent="0.25">
      <c r="AB141"/>
    </row>
    <row r="142" spans="28:28" x14ac:dyDescent="0.25">
      <c r="AB142"/>
    </row>
    <row r="143" spans="28:28" x14ac:dyDescent="0.25">
      <c r="AB143"/>
    </row>
    <row r="144" spans="28:28" x14ac:dyDescent="0.25">
      <c r="AB144"/>
    </row>
    <row r="145" spans="28:28" x14ac:dyDescent="0.25">
      <c r="AB145"/>
    </row>
    <row r="146" spans="28:28" x14ac:dyDescent="0.25">
      <c r="AB146"/>
    </row>
    <row r="147" spans="28:28" x14ac:dyDescent="0.25">
      <c r="AB147"/>
    </row>
    <row r="148" spans="28:28" x14ac:dyDescent="0.25">
      <c r="AB148"/>
    </row>
    <row r="149" spans="28:28" x14ac:dyDescent="0.25">
      <c r="AB149"/>
    </row>
    <row r="150" spans="28:28" x14ac:dyDescent="0.25">
      <c r="AB150"/>
    </row>
    <row r="151" spans="28:28" x14ac:dyDescent="0.25">
      <c r="AB151"/>
    </row>
    <row r="152" spans="28:28" x14ac:dyDescent="0.25">
      <c r="AB152"/>
    </row>
    <row r="153" spans="28:28" x14ac:dyDescent="0.25">
      <c r="AB153"/>
    </row>
    <row r="154" spans="28:28" x14ac:dyDescent="0.25">
      <c r="AB154"/>
    </row>
    <row r="155" spans="28:28" x14ac:dyDescent="0.25">
      <c r="AB155"/>
    </row>
    <row r="156" spans="28:28" x14ac:dyDescent="0.25">
      <c r="AB156"/>
    </row>
    <row r="157" spans="28:28" x14ac:dyDescent="0.25">
      <c r="AB157"/>
    </row>
    <row r="158" spans="28:28" x14ac:dyDescent="0.25">
      <c r="AB158"/>
    </row>
  </sheetData>
  <mergeCells count="8">
    <mergeCell ref="A98:B99"/>
    <mergeCell ref="C98:F98"/>
    <mergeCell ref="G98:J98"/>
    <mergeCell ref="K98:N98"/>
    <mergeCell ref="O102:O103"/>
    <mergeCell ref="C103:F103"/>
    <mergeCell ref="G103:J103"/>
    <mergeCell ref="K103:N103"/>
  </mergeCells>
  <pageMargins left="0.82677165354330717" right="0.47244094488188981" top="0.70866141732283472" bottom="0.59055118110236227" header="0" footer="0"/>
  <pageSetup paperSize="9" scale="42" fitToHeight="0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6">
    <pageSetUpPr fitToPage="1"/>
  </sheetPr>
  <dimension ref="A1:AF259"/>
  <sheetViews>
    <sheetView showGridLines="0" view="pageBreakPreview" zoomScale="90" zoomScaleNormal="55" zoomScaleSheetLayoutView="90" zoomScalePageLayoutView="90" workbookViewId="0">
      <pane xSplit="1" ySplit="7" topLeftCell="B8" activePane="bottomRight" state="frozen"/>
      <selection activeCell="Q41" sqref="Q41"/>
      <selection pane="topRight" activeCell="Q41" sqref="Q41"/>
      <selection pane="bottomLeft" activeCell="Q41" sqref="Q41"/>
      <selection pane="bottomRight" activeCell="C7" sqref="C7"/>
    </sheetView>
  </sheetViews>
  <sheetFormatPr baseColWidth="10" defaultRowHeight="15" x14ac:dyDescent="0.25"/>
  <cols>
    <col min="1" max="1" width="1.140625" customWidth="1"/>
    <col min="2" max="2" width="9.28515625" customWidth="1"/>
    <col min="3" max="3" width="65.140625" customWidth="1"/>
    <col min="4" max="15" width="16.140625" customWidth="1"/>
    <col min="16" max="16" width="18.5703125" customWidth="1"/>
    <col min="17" max="17" width="9.140625" customWidth="1"/>
    <col min="18" max="18" width="51.7109375" style="408" customWidth="1"/>
    <col min="19" max="19" width="26" style="408" customWidth="1"/>
    <col min="20" max="21" width="11" style="408" customWidth="1"/>
    <col min="22" max="28" width="12" style="408" customWidth="1"/>
    <col min="29" max="29" width="11" style="408" customWidth="1"/>
    <col min="30" max="30" width="12" style="408" customWidth="1"/>
    <col min="31" max="31" width="14.28515625" style="408" customWidth="1"/>
    <col min="32" max="32" width="15.42578125" style="408" customWidth="1"/>
    <col min="33" max="33" width="57.5703125" bestFit="1" customWidth="1"/>
    <col min="34" max="34" width="31.5703125" bestFit="1" customWidth="1"/>
    <col min="35" max="40" width="14.7109375" bestFit="1" customWidth="1"/>
    <col min="41" max="42" width="15" bestFit="1" customWidth="1"/>
    <col min="43" max="45" width="14.7109375" bestFit="1" customWidth="1"/>
    <col min="46" max="46" width="17.85546875" bestFit="1" customWidth="1"/>
  </cols>
  <sheetData>
    <row r="1" spans="1:32" ht="23.25" x14ac:dyDescent="0.35">
      <c r="A1" s="590" t="s">
        <v>1200</v>
      </c>
      <c r="B1" s="591"/>
      <c r="C1" s="592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"/>
      <c r="R1" s="407" t="s">
        <v>163</v>
      </c>
      <c r="S1" s="408" t="s">
        <v>164</v>
      </c>
      <c r="U1" s="406"/>
      <c r="V1" s="406"/>
      <c r="W1" s="406"/>
    </row>
    <row r="2" spans="1:32" ht="20.25" x14ac:dyDescent="0.3">
      <c r="A2" s="593"/>
      <c r="B2" s="594"/>
      <c r="C2" s="592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"/>
      <c r="R2" s="407" t="s">
        <v>165</v>
      </c>
      <c r="S2" s="408" t="s">
        <v>304</v>
      </c>
      <c r="U2" s="406"/>
      <c r="V2" s="406"/>
      <c r="W2" s="406"/>
    </row>
    <row r="3" spans="1:32" ht="20.25" x14ac:dyDescent="0.3">
      <c r="A3" s="594" t="s">
        <v>1201</v>
      </c>
      <c r="B3" s="591"/>
      <c r="C3" s="592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"/>
      <c r="R3" s="407" t="s">
        <v>1056</v>
      </c>
      <c r="S3" s="408" t="s">
        <v>1057</v>
      </c>
      <c r="U3" s="406"/>
      <c r="V3" s="406"/>
      <c r="W3" s="406"/>
    </row>
    <row r="4" spans="1:32" ht="20.25" x14ac:dyDescent="0.3">
      <c r="A4" s="593"/>
      <c r="B4" s="594"/>
      <c r="C4" s="592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3"/>
      <c r="Q4" s="5"/>
      <c r="R4" s="407" t="s">
        <v>1202</v>
      </c>
      <c r="S4" s="408" t="s">
        <v>306</v>
      </c>
      <c r="U4" s="406"/>
      <c r="V4" s="406"/>
      <c r="W4" s="406"/>
    </row>
    <row r="5" spans="1:32" ht="18" x14ac:dyDescent="0.25">
      <c r="A5" s="596"/>
      <c r="B5" s="597" t="s">
        <v>1203</v>
      </c>
      <c r="C5" s="592"/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3"/>
      <c r="P5" s="593"/>
      <c r="Q5" s="5"/>
    </row>
    <row r="6" spans="1:32" x14ac:dyDescent="0.25">
      <c r="A6" s="593"/>
      <c r="B6" s="593"/>
      <c r="C6" s="592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3"/>
      <c r="P6" s="593"/>
      <c r="Q6" s="5"/>
      <c r="R6" s="408" t="s">
        <v>1994</v>
      </c>
      <c r="S6" s="408" t="s">
        <v>312</v>
      </c>
    </row>
    <row r="7" spans="1:32" s="1702" customFormat="1" ht="33" customHeight="1" x14ac:dyDescent="0.25">
      <c r="A7" s="1698"/>
      <c r="B7" s="1699" t="s">
        <v>3</v>
      </c>
      <c r="C7" s="1699" t="s">
        <v>1204</v>
      </c>
      <c r="D7" s="1699" t="s">
        <v>1088</v>
      </c>
      <c r="E7" s="1699" t="s">
        <v>1205</v>
      </c>
      <c r="F7" s="1699" t="s">
        <v>1206</v>
      </c>
      <c r="G7" s="1700" t="s">
        <v>1207</v>
      </c>
      <c r="H7" s="1699" t="s">
        <v>1208</v>
      </c>
      <c r="I7" s="1700" t="s">
        <v>1209</v>
      </c>
      <c r="J7" s="1699" t="s">
        <v>1115</v>
      </c>
      <c r="K7" s="1700" t="s">
        <v>1210</v>
      </c>
      <c r="L7" s="1699" t="s">
        <v>1211</v>
      </c>
      <c r="M7" s="1700" t="s">
        <v>1212</v>
      </c>
      <c r="N7" s="1699" t="s">
        <v>1116</v>
      </c>
      <c r="O7" s="1700" t="s">
        <v>1213</v>
      </c>
      <c r="P7" s="1709" t="s">
        <v>2237</v>
      </c>
      <c r="Q7" s="29"/>
      <c r="R7" s="1701" t="s">
        <v>327</v>
      </c>
      <c r="S7" s="1701" t="s">
        <v>770</v>
      </c>
      <c r="T7" s="1701" t="s">
        <v>771</v>
      </c>
      <c r="U7" s="1701" t="s">
        <v>1214</v>
      </c>
      <c r="V7" s="1701" t="s">
        <v>1215</v>
      </c>
      <c r="W7" s="1701" t="s">
        <v>1216</v>
      </c>
      <c r="X7" s="1701" t="s">
        <v>1217</v>
      </c>
      <c r="Y7" s="1701" t="s">
        <v>1218</v>
      </c>
      <c r="Z7" s="1701" t="s">
        <v>1219</v>
      </c>
      <c r="AA7" s="1701" t="s">
        <v>1220</v>
      </c>
      <c r="AB7" s="1701" t="s">
        <v>1221</v>
      </c>
      <c r="AC7" s="1701" t="s">
        <v>1222</v>
      </c>
      <c r="AD7" s="1701" t="s">
        <v>1223</v>
      </c>
      <c r="AE7" s="1701" t="s">
        <v>302</v>
      </c>
      <c r="AF7" s="1701"/>
    </row>
    <row r="8" spans="1:32" s="107" customFormat="1" ht="21" customHeight="1" x14ac:dyDescent="0.25">
      <c r="A8" s="592"/>
      <c r="B8" s="1703">
        <v>1</v>
      </c>
      <c r="C8" s="1704" t="s">
        <v>6</v>
      </c>
      <c r="D8" s="1705">
        <v>9.9285440000000005</v>
      </c>
      <c r="E8" s="1705">
        <v>7.4996970000000003</v>
      </c>
      <c r="F8" s="1705">
        <v>9.3485679999999984</v>
      </c>
      <c r="G8" s="1705">
        <v>7.2934040000000007</v>
      </c>
      <c r="H8" s="1705">
        <v>0</v>
      </c>
      <c r="I8" s="1705">
        <v>7.14419</v>
      </c>
      <c r="J8" s="1705">
        <v>9.7768639999999998</v>
      </c>
      <c r="K8" s="1705">
        <v>10.724615</v>
      </c>
      <c r="L8" s="1705">
        <v>10.437783999999999</v>
      </c>
      <c r="M8" s="1705">
        <v>10.794446000000001</v>
      </c>
      <c r="N8" s="1705">
        <v>9.0708070000000003</v>
      </c>
      <c r="O8" s="1705">
        <v>6.9936660000000002</v>
      </c>
      <c r="P8" s="1706">
        <f t="shared" ref="P8:P71" si="0">SUM(D8:O8)</f>
        <v>99.012585000000016</v>
      </c>
      <c r="Q8" s="4"/>
      <c r="R8" s="1452" t="s">
        <v>6</v>
      </c>
      <c r="S8" s="1452">
        <v>9.9285440000000005</v>
      </c>
      <c r="T8" s="1452">
        <v>7.4996970000000003</v>
      </c>
      <c r="U8" s="1452">
        <v>9.3485679999999984</v>
      </c>
      <c r="V8" s="1452">
        <v>7.2934040000000007</v>
      </c>
      <c r="W8" s="1452">
        <v>0</v>
      </c>
      <c r="X8" s="1452">
        <v>7.14419</v>
      </c>
      <c r="Y8" s="1452">
        <v>9.7768639999999998</v>
      </c>
      <c r="Z8" s="1452">
        <v>10.724615</v>
      </c>
      <c r="AA8" s="1452">
        <v>10.437783999999999</v>
      </c>
      <c r="AB8" s="1452">
        <v>10.794446000000001</v>
      </c>
      <c r="AC8" s="1452">
        <v>9.0708070000000003</v>
      </c>
      <c r="AD8" s="1452">
        <v>6.9936660000000002</v>
      </c>
      <c r="AE8" s="1452">
        <v>99.012585000000016</v>
      </c>
      <c r="AF8" s="1452"/>
    </row>
    <row r="9" spans="1:32" s="107" customFormat="1" ht="21" customHeight="1" x14ac:dyDescent="0.25">
      <c r="A9" s="592"/>
      <c r="B9" s="625">
        <f>+B8+1</f>
        <v>2</v>
      </c>
      <c r="C9" s="1707" t="s">
        <v>8</v>
      </c>
      <c r="D9" s="627">
        <v>0</v>
      </c>
      <c r="E9" s="627">
        <v>0</v>
      </c>
      <c r="F9" s="627">
        <v>0</v>
      </c>
      <c r="G9" s="627">
        <v>0</v>
      </c>
      <c r="H9" s="627">
        <v>8.4372430000000005</v>
      </c>
      <c r="I9" s="627">
        <v>3.6835469999999999</v>
      </c>
      <c r="J9" s="627">
        <v>6.4049240000000003</v>
      </c>
      <c r="K9" s="627">
        <v>11.615302999999999</v>
      </c>
      <c r="L9" s="627">
        <v>9.237620999999999</v>
      </c>
      <c r="M9" s="627">
        <v>3.6604890000000001</v>
      </c>
      <c r="N9" s="627">
        <v>9.8413009999999996</v>
      </c>
      <c r="O9" s="627">
        <v>9.5213009999999993</v>
      </c>
      <c r="P9" s="1708">
        <f t="shared" si="0"/>
        <v>62.401728999999996</v>
      </c>
      <c r="Q9" s="4"/>
      <c r="R9" s="1452" t="s">
        <v>8</v>
      </c>
      <c r="S9" s="1452">
        <v>0</v>
      </c>
      <c r="T9" s="1452">
        <v>0</v>
      </c>
      <c r="U9" s="1452">
        <v>0</v>
      </c>
      <c r="V9" s="1452">
        <v>0</v>
      </c>
      <c r="W9" s="1452">
        <v>8.4372430000000005</v>
      </c>
      <c r="X9" s="1452">
        <v>3.6835469999999999</v>
      </c>
      <c r="Y9" s="1452">
        <v>6.4049240000000003</v>
      </c>
      <c r="Z9" s="1452">
        <v>11.615302999999999</v>
      </c>
      <c r="AA9" s="1452">
        <v>9.237620999999999</v>
      </c>
      <c r="AB9" s="1452">
        <v>3.6604890000000001</v>
      </c>
      <c r="AC9" s="1452">
        <v>9.8413009999999996</v>
      </c>
      <c r="AD9" s="1452">
        <v>9.5213009999999993</v>
      </c>
      <c r="AE9" s="1452">
        <v>62.401728999999996</v>
      </c>
      <c r="AF9" s="1452"/>
    </row>
    <row r="10" spans="1:32" s="107" customFormat="1" ht="21" customHeight="1" x14ac:dyDescent="0.25">
      <c r="A10" s="592"/>
      <c r="B10" s="625">
        <f t="shared" ref="B10:B73" si="1">+B9+1</f>
        <v>3</v>
      </c>
      <c r="C10" s="1707" t="s">
        <v>160</v>
      </c>
      <c r="D10" s="627">
        <v>5.2025129999999997</v>
      </c>
      <c r="E10" s="627">
        <v>0.37776700000000002</v>
      </c>
      <c r="F10" s="627">
        <v>0.70838000000000001</v>
      </c>
      <c r="G10" s="627">
        <v>4.493201</v>
      </c>
      <c r="H10" s="627">
        <v>4.8755569999999997</v>
      </c>
      <c r="I10" s="627">
        <v>4.7590300000000001</v>
      </c>
      <c r="J10" s="627">
        <v>5.195576</v>
      </c>
      <c r="K10" s="627">
        <v>4.9142849999999996</v>
      </c>
      <c r="L10" s="627">
        <v>3.8690749999999996</v>
      </c>
      <c r="M10" s="627">
        <v>4.819394</v>
      </c>
      <c r="N10" s="627">
        <v>4.5895229999999998</v>
      </c>
      <c r="O10" s="627">
        <v>3.931149</v>
      </c>
      <c r="P10" s="1708">
        <f t="shared" si="0"/>
        <v>47.73545</v>
      </c>
      <c r="Q10" s="4"/>
      <c r="R10" s="1452" t="s">
        <v>160</v>
      </c>
      <c r="S10" s="1452">
        <v>5.2025129999999997</v>
      </c>
      <c r="T10" s="1452">
        <v>0.37776700000000002</v>
      </c>
      <c r="U10" s="1452">
        <v>0.70838000000000001</v>
      </c>
      <c r="V10" s="1452">
        <v>4.493201</v>
      </c>
      <c r="W10" s="1452">
        <v>4.8755569999999997</v>
      </c>
      <c r="X10" s="1452">
        <v>4.7590300000000001</v>
      </c>
      <c r="Y10" s="1452">
        <v>5.195576</v>
      </c>
      <c r="Z10" s="1452">
        <v>4.9142849999999996</v>
      </c>
      <c r="AA10" s="1452">
        <v>3.8690749999999996</v>
      </c>
      <c r="AB10" s="1452">
        <v>4.819394</v>
      </c>
      <c r="AC10" s="1452">
        <v>4.5895229999999998</v>
      </c>
      <c r="AD10" s="1452">
        <v>3.931149</v>
      </c>
      <c r="AE10" s="1452">
        <v>47.73545</v>
      </c>
      <c r="AF10" s="1452"/>
    </row>
    <row r="11" spans="1:32" s="107" customFormat="1" ht="21" customHeight="1" x14ac:dyDescent="0.25">
      <c r="A11" s="592"/>
      <c r="B11" s="625">
        <f t="shared" si="1"/>
        <v>4</v>
      </c>
      <c r="C11" s="1707" t="s">
        <v>11</v>
      </c>
      <c r="D11" s="627">
        <v>7.8605679999999998</v>
      </c>
      <c r="E11" s="627">
        <v>9.9216560000000023</v>
      </c>
      <c r="F11" s="627">
        <v>14.479451000000001</v>
      </c>
      <c r="G11" s="627">
        <v>12.383085000000001</v>
      </c>
      <c r="H11" s="627">
        <v>6.3175620000000006</v>
      </c>
      <c r="I11" s="627">
        <v>7.1542919999999999</v>
      </c>
      <c r="J11" s="627">
        <v>7.5690609999999996</v>
      </c>
      <c r="K11" s="627">
        <v>8.2696489999999994</v>
      </c>
      <c r="L11" s="627">
        <v>9.4913910000000001</v>
      </c>
      <c r="M11" s="627">
        <v>12.159787</v>
      </c>
      <c r="N11" s="627">
        <v>12.820295</v>
      </c>
      <c r="O11" s="627">
        <v>10.095995</v>
      </c>
      <c r="P11" s="1708">
        <f t="shared" si="0"/>
        <v>118.52279200000001</v>
      </c>
      <c r="Q11" s="4"/>
      <c r="R11" s="1452" t="s">
        <v>11</v>
      </c>
      <c r="S11" s="1452">
        <v>7.8605679999999998</v>
      </c>
      <c r="T11" s="1452">
        <v>9.9216560000000023</v>
      </c>
      <c r="U11" s="1452">
        <v>14.479451000000001</v>
      </c>
      <c r="V11" s="1452">
        <v>12.383085000000001</v>
      </c>
      <c r="W11" s="1452">
        <v>6.3175620000000006</v>
      </c>
      <c r="X11" s="1452">
        <v>7.1542919999999999</v>
      </c>
      <c r="Y11" s="1452">
        <v>7.5690609999999996</v>
      </c>
      <c r="Z11" s="1452">
        <v>8.2696489999999994</v>
      </c>
      <c r="AA11" s="1452">
        <v>9.4913910000000001</v>
      </c>
      <c r="AB11" s="1452">
        <v>12.159787</v>
      </c>
      <c r="AC11" s="1452">
        <v>12.820295</v>
      </c>
      <c r="AD11" s="1452">
        <v>10.095995</v>
      </c>
      <c r="AE11" s="1452">
        <v>118.52279200000001</v>
      </c>
      <c r="AF11" s="1452"/>
    </row>
    <row r="12" spans="1:32" s="107" customFormat="1" ht="21" customHeight="1" x14ac:dyDescent="0.25">
      <c r="A12" s="592"/>
      <c r="B12" s="625">
        <f t="shared" si="1"/>
        <v>5</v>
      </c>
      <c r="C12" s="1707" t="s">
        <v>13</v>
      </c>
      <c r="D12" s="627">
        <v>0.80739499999999997</v>
      </c>
      <c r="E12" s="627">
        <v>0.717754</v>
      </c>
      <c r="F12" s="627">
        <v>0.84822500000000001</v>
      </c>
      <c r="G12" s="627">
        <v>0.79502200000000001</v>
      </c>
      <c r="H12" s="627">
        <v>0.84933000000000003</v>
      </c>
      <c r="I12" s="627">
        <v>0.77880100000000008</v>
      </c>
      <c r="J12" s="627">
        <v>0.82630100000000006</v>
      </c>
      <c r="K12" s="627">
        <v>0.81078300000000003</v>
      </c>
      <c r="L12" s="627">
        <v>0.80354199999999998</v>
      </c>
      <c r="M12" s="627">
        <v>0.77041199999999999</v>
      </c>
      <c r="N12" s="627">
        <v>0.81467699999999998</v>
      </c>
      <c r="O12" s="627">
        <v>0.76216600000000001</v>
      </c>
      <c r="P12" s="1708">
        <f t="shared" si="0"/>
        <v>9.5844079999999998</v>
      </c>
      <c r="Q12" s="4"/>
      <c r="R12" s="1452" t="s">
        <v>13</v>
      </c>
      <c r="S12" s="1452">
        <v>0.80739499999999997</v>
      </c>
      <c r="T12" s="1452">
        <v>0.717754</v>
      </c>
      <c r="U12" s="1452">
        <v>0.84822500000000001</v>
      </c>
      <c r="V12" s="1452">
        <v>0.79502200000000001</v>
      </c>
      <c r="W12" s="1452">
        <v>0.84933000000000003</v>
      </c>
      <c r="X12" s="1452">
        <v>0.77880100000000008</v>
      </c>
      <c r="Y12" s="1452">
        <v>0.82630100000000006</v>
      </c>
      <c r="Z12" s="1452">
        <v>0.81078300000000003</v>
      </c>
      <c r="AA12" s="1452">
        <v>0.80354199999999998</v>
      </c>
      <c r="AB12" s="1452">
        <v>0.77041199999999999</v>
      </c>
      <c r="AC12" s="1452">
        <v>0.81467699999999998</v>
      </c>
      <c r="AD12" s="1452">
        <v>0.76216600000000001</v>
      </c>
      <c r="AE12" s="1452">
        <v>9.5844079999999998</v>
      </c>
      <c r="AF12" s="1452"/>
    </row>
    <row r="13" spans="1:32" s="107" customFormat="1" ht="21" customHeight="1" x14ac:dyDescent="0.25">
      <c r="A13" s="592"/>
      <c r="B13" s="625">
        <f t="shared" si="1"/>
        <v>6</v>
      </c>
      <c r="C13" s="1707" t="s">
        <v>161</v>
      </c>
      <c r="D13" s="627">
        <v>0.32919299999999996</v>
      </c>
      <c r="E13" s="627">
        <v>0.31000599999999995</v>
      </c>
      <c r="F13" s="627">
        <v>0.34649999999999997</v>
      </c>
      <c r="G13" s="627">
        <v>0.113595</v>
      </c>
      <c r="H13" s="627">
        <v>0</v>
      </c>
      <c r="I13" s="627">
        <v>0</v>
      </c>
      <c r="J13" s="627">
        <v>3.9040999999999999E-2</v>
      </c>
      <c r="K13" s="627">
        <v>0.32705700000000004</v>
      </c>
      <c r="L13" s="627">
        <v>0.33039600000000002</v>
      </c>
      <c r="M13" s="627">
        <v>0.28095700000000001</v>
      </c>
      <c r="N13" s="627">
        <v>0.27928199999999997</v>
      </c>
      <c r="O13" s="627">
        <v>0.32357600000000003</v>
      </c>
      <c r="P13" s="1708">
        <f t="shared" si="0"/>
        <v>2.6796029999999997</v>
      </c>
      <c r="Q13" s="4"/>
      <c r="R13" s="1452" t="s">
        <v>161</v>
      </c>
      <c r="S13" s="1452">
        <v>0.32919299999999996</v>
      </c>
      <c r="T13" s="1452">
        <v>0.31000599999999995</v>
      </c>
      <c r="U13" s="1452">
        <v>0.34649999999999997</v>
      </c>
      <c r="V13" s="1452">
        <v>0.113595</v>
      </c>
      <c r="W13" s="1452">
        <v>0</v>
      </c>
      <c r="X13" s="1452">
        <v>0</v>
      </c>
      <c r="Y13" s="1452">
        <v>3.9040999999999999E-2</v>
      </c>
      <c r="Z13" s="1452">
        <v>0.32705700000000004</v>
      </c>
      <c r="AA13" s="1452">
        <v>0.33039600000000002</v>
      </c>
      <c r="AB13" s="1452">
        <v>0.28095700000000001</v>
      </c>
      <c r="AC13" s="1452">
        <v>0.27928199999999997</v>
      </c>
      <c r="AD13" s="1452">
        <v>0.32357600000000003</v>
      </c>
      <c r="AE13" s="1452">
        <v>2.6796029999999997</v>
      </c>
      <c r="AF13" s="1452"/>
    </row>
    <row r="14" spans="1:32" s="107" customFormat="1" ht="21" customHeight="1" x14ac:dyDescent="0.25">
      <c r="A14" s="592"/>
      <c r="B14" s="625">
        <f t="shared" si="1"/>
        <v>7</v>
      </c>
      <c r="C14" s="1707" t="s">
        <v>16</v>
      </c>
      <c r="D14" s="627">
        <v>6.2892200000000003</v>
      </c>
      <c r="E14" s="627">
        <v>5.8084559999999996</v>
      </c>
      <c r="F14" s="627">
        <v>4.4836340000000003</v>
      </c>
      <c r="G14" s="627">
        <v>0</v>
      </c>
      <c r="H14" s="627">
        <v>6.3968849999999993</v>
      </c>
      <c r="I14" s="627">
        <v>6.750858</v>
      </c>
      <c r="J14" s="627">
        <v>7.005840000000001</v>
      </c>
      <c r="K14" s="627">
        <v>7.014939</v>
      </c>
      <c r="L14" s="627">
        <v>5.5006709999999996</v>
      </c>
      <c r="M14" s="627">
        <v>6.1355170000000001</v>
      </c>
      <c r="N14" s="627">
        <v>6.2269859999999992</v>
      </c>
      <c r="O14" s="627">
        <v>5.6142890000000003</v>
      </c>
      <c r="P14" s="1708">
        <f t="shared" si="0"/>
        <v>67.227294999999998</v>
      </c>
      <c r="Q14" s="4"/>
      <c r="R14" s="1452" t="s">
        <v>16</v>
      </c>
      <c r="S14" s="1452">
        <v>6.2892200000000003</v>
      </c>
      <c r="T14" s="1452">
        <v>5.8084559999999996</v>
      </c>
      <c r="U14" s="1452">
        <v>4.4836340000000003</v>
      </c>
      <c r="V14" s="1452">
        <v>0</v>
      </c>
      <c r="W14" s="1452">
        <v>6.3968849999999993</v>
      </c>
      <c r="X14" s="1452">
        <v>6.750858</v>
      </c>
      <c r="Y14" s="1452">
        <v>7.005840000000001</v>
      </c>
      <c r="Z14" s="1452">
        <v>7.014939</v>
      </c>
      <c r="AA14" s="1452">
        <v>5.5006709999999996</v>
      </c>
      <c r="AB14" s="1452">
        <v>6.1355170000000001</v>
      </c>
      <c r="AC14" s="1452">
        <v>6.2269859999999992</v>
      </c>
      <c r="AD14" s="1452">
        <v>5.6142890000000003</v>
      </c>
      <c r="AE14" s="1452">
        <v>67.227294999999998</v>
      </c>
      <c r="AF14" s="1452"/>
    </row>
    <row r="15" spans="1:32" s="107" customFormat="1" ht="21" customHeight="1" x14ac:dyDescent="0.25">
      <c r="A15" s="592"/>
      <c r="B15" s="625">
        <f t="shared" si="1"/>
        <v>8</v>
      </c>
      <c r="C15" s="1707" t="s">
        <v>18</v>
      </c>
      <c r="D15" s="627">
        <v>14.666313999999998</v>
      </c>
      <c r="E15" s="627">
        <v>11.382517</v>
      </c>
      <c r="F15" s="627">
        <v>13.28092</v>
      </c>
      <c r="G15" s="627">
        <v>13.548325999999999</v>
      </c>
      <c r="H15" s="627">
        <v>14.768043</v>
      </c>
      <c r="I15" s="627">
        <v>12.905556000000001</v>
      </c>
      <c r="J15" s="627">
        <v>9.4033730000000002</v>
      </c>
      <c r="K15" s="627">
        <v>8.1603320000000004</v>
      </c>
      <c r="L15" s="627">
        <v>8.1272540000000006</v>
      </c>
      <c r="M15" s="627">
        <v>10.526872999999998</v>
      </c>
      <c r="N15" s="627">
        <v>10.270254</v>
      </c>
      <c r="O15" s="627">
        <v>12.034867</v>
      </c>
      <c r="P15" s="1708">
        <f t="shared" si="0"/>
        <v>139.07462899999999</v>
      </c>
      <c r="Q15" s="4"/>
      <c r="R15" s="1452" t="s">
        <v>18</v>
      </c>
      <c r="S15" s="1452">
        <v>14.666313999999998</v>
      </c>
      <c r="T15" s="1452">
        <v>11.382517</v>
      </c>
      <c r="U15" s="1452">
        <v>13.28092</v>
      </c>
      <c r="V15" s="1452">
        <v>13.548325999999999</v>
      </c>
      <c r="W15" s="1452">
        <v>14.768043</v>
      </c>
      <c r="X15" s="1452">
        <v>12.905556000000001</v>
      </c>
      <c r="Y15" s="1452">
        <v>9.4033730000000002</v>
      </c>
      <c r="Z15" s="1452">
        <v>8.1603320000000004</v>
      </c>
      <c r="AA15" s="1452">
        <v>8.1272540000000006</v>
      </c>
      <c r="AB15" s="1452">
        <v>10.526872999999998</v>
      </c>
      <c r="AC15" s="1452">
        <v>10.270254</v>
      </c>
      <c r="AD15" s="1452">
        <v>12.034867</v>
      </c>
      <c r="AE15" s="1452">
        <v>139.07462899999999</v>
      </c>
      <c r="AF15" s="1452"/>
    </row>
    <row r="16" spans="1:32" s="107" customFormat="1" ht="21" customHeight="1" x14ac:dyDescent="0.25">
      <c r="A16" s="592"/>
      <c r="B16" s="625">
        <f t="shared" si="1"/>
        <v>9</v>
      </c>
      <c r="C16" s="1707" t="s">
        <v>20</v>
      </c>
      <c r="D16" s="627">
        <v>3.8893150000000003</v>
      </c>
      <c r="E16" s="627">
        <v>3.7856529999999999</v>
      </c>
      <c r="F16" s="627">
        <v>4.0236160000000005</v>
      </c>
      <c r="G16" s="627">
        <v>3.647081</v>
      </c>
      <c r="H16" s="627">
        <v>2.6089410000000002</v>
      </c>
      <c r="I16" s="627">
        <v>1.6857800000000001</v>
      </c>
      <c r="J16" s="627">
        <v>1.386012</v>
      </c>
      <c r="K16" s="627">
        <v>1.361159</v>
      </c>
      <c r="L16" s="627">
        <v>1.37869</v>
      </c>
      <c r="M16" s="627">
        <v>1.3795630000000001</v>
      </c>
      <c r="N16" s="627">
        <v>1.2561639999999998</v>
      </c>
      <c r="O16" s="627">
        <v>1.064273</v>
      </c>
      <c r="P16" s="1708">
        <f t="shared" si="0"/>
        <v>27.466247000000003</v>
      </c>
      <c r="Q16" s="4"/>
      <c r="R16" s="1452" t="s">
        <v>20</v>
      </c>
      <c r="S16" s="1452">
        <v>3.8893150000000003</v>
      </c>
      <c r="T16" s="1452">
        <v>3.7856529999999999</v>
      </c>
      <c r="U16" s="1452">
        <v>4.0236160000000005</v>
      </c>
      <c r="V16" s="1452">
        <v>3.647081</v>
      </c>
      <c r="W16" s="1452">
        <v>2.6089410000000002</v>
      </c>
      <c r="X16" s="1452">
        <v>1.6857800000000001</v>
      </c>
      <c r="Y16" s="1452">
        <v>1.386012</v>
      </c>
      <c r="Z16" s="1452">
        <v>1.361159</v>
      </c>
      <c r="AA16" s="1452">
        <v>1.37869</v>
      </c>
      <c r="AB16" s="1452">
        <v>1.3795630000000001</v>
      </c>
      <c r="AC16" s="1452">
        <v>1.2561639999999998</v>
      </c>
      <c r="AD16" s="1452">
        <v>1.064273</v>
      </c>
      <c r="AE16" s="1452">
        <v>27.466247000000003</v>
      </c>
      <c r="AF16" s="1452"/>
    </row>
    <row r="17" spans="1:32" s="107" customFormat="1" ht="21" customHeight="1" x14ac:dyDescent="0.25">
      <c r="A17" s="592"/>
      <c r="B17" s="625">
        <f t="shared" si="1"/>
        <v>10</v>
      </c>
      <c r="C17" s="1707" t="s">
        <v>22</v>
      </c>
      <c r="D17" s="627">
        <v>1.214512</v>
      </c>
      <c r="E17" s="627">
        <v>1.6665830000000001</v>
      </c>
      <c r="F17" s="627">
        <v>2.0622889999999998</v>
      </c>
      <c r="G17" s="627">
        <v>1.8966479999999999</v>
      </c>
      <c r="H17" s="627">
        <v>1.9232610000000001</v>
      </c>
      <c r="I17" s="627">
        <v>1.3572139999999999</v>
      </c>
      <c r="J17" s="627">
        <v>1.171494</v>
      </c>
      <c r="K17" s="627">
        <v>1.1581570000000001</v>
      </c>
      <c r="L17" s="627">
        <v>1.1341349999999999</v>
      </c>
      <c r="M17" s="627">
        <v>0.61495499999999992</v>
      </c>
      <c r="N17" s="627">
        <v>0.63388800000000001</v>
      </c>
      <c r="O17" s="627">
        <v>1.2256670000000001</v>
      </c>
      <c r="P17" s="1708">
        <f t="shared" si="0"/>
        <v>16.058803000000001</v>
      </c>
      <c r="Q17" s="4"/>
      <c r="R17" s="1452" t="s">
        <v>22</v>
      </c>
      <c r="S17" s="1452">
        <v>1.214512</v>
      </c>
      <c r="T17" s="1452">
        <v>1.6665830000000001</v>
      </c>
      <c r="U17" s="1452">
        <v>2.0622889999999998</v>
      </c>
      <c r="V17" s="1452">
        <v>1.8966479999999999</v>
      </c>
      <c r="W17" s="1452">
        <v>1.9232610000000001</v>
      </c>
      <c r="X17" s="1452">
        <v>1.3572139999999999</v>
      </c>
      <c r="Y17" s="1452">
        <v>1.171494</v>
      </c>
      <c r="Z17" s="1452">
        <v>1.1581570000000001</v>
      </c>
      <c r="AA17" s="1452">
        <v>1.1341349999999999</v>
      </c>
      <c r="AB17" s="1452">
        <v>0.61495499999999992</v>
      </c>
      <c r="AC17" s="1452">
        <v>0.63388800000000001</v>
      </c>
      <c r="AD17" s="1452">
        <v>1.2256670000000001</v>
      </c>
      <c r="AE17" s="1452">
        <v>16.058803000000001</v>
      </c>
      <c r="AF17" s="1452"/>
    </row>
    <row r="18" spans="1:32" s="107" customFormat="1" ht="21" customHeight="1" x14ac:dyDescent="0.25">
      <c r="A18" s="592"/>
      <c r="B18" s="625">
        <f t="shared" si="1"/>
        <v>11</v>
      </c>
      <c r="C18" s="1707" t="s">
        <v>24</v>
      </c>
      <c r="D18" s="627">
        <v>98.209237999999999</v>
      </c>
      <c r="E18" s="627">
        <v>107.22554599999999</v>
      </c>
      <c r="F18" s="627">
        <v>117.080735</v>
      </c>
      <c r="G18" s="627">
        <v>116.617164</v>
      </c>
      <c r="H18" s="627">
        <v>98.508747</v>
      </c>
      <c r="I18" s="627">
        <v>70.447946999999999</v>
      </c>
      <c r="J18" s="627">
        <v>48.269571999999997</v>
      </c>
      <c r="K18" s="627">
        <v>49.752962000000004</v>
      </c>
      <c r="L18" s="627">
        <v>42.288035000000001</v>
      </c>
      <c r="M18" s="627">
        <v>53.991222999999998</v>
      </c>
      <c r="N18" s="627">
        <v>39.699621999999998</v>
      </c>
      <c r="O18" s="627">
        <v>77.428610000000006</v>
      </c>
      <c r="P18" s="1708">
        <f t="shared" si="0"/>
        <v>919.51940100000013</v>
      </c>
      <c r="Q18" s="4"/>
      <c r="R18" s="1452" t="s">
        <v>24</v>
      </c>
      <c r="S18" s="1452">
        <v>98.209237999999999</v>
      </c>
      <c r="T18" s="1452">
        <v>107.22554599999999</v>
      </c>
      <c r="U18" s="1452">
        <v>117.080735</v>
      </c>
      <c r="V18" s="1452">
        <v>116.617164</v>
      </c>
      <c r="W18" s="1452">
        <v>98.508747</v>
      </c>
      <c r="X18" s="1452">
        <v>70.447946999999999</v>
      </c>
      <c r="Y18" s="1452">
        <v>48.269571999999997</v>
      </c>
      <c r="Z18" s="1452">
        <v>49.752962000000004</v>
      </c>
      <c r="AA18" s="1452">
        <v>42.288035000000001</v>
      </c>
      <c r="AB18" s="1452">
        <v>53.991222999999998</v>
      </c>
      <c r="AC18" s="1452">
        <v>39.699621999999998</v>
      </c>
      <c r="AD18" s="1452">
        <v>77.428610000000006</v>
      </c>
      <c r="AE18" s="1452">
        <v>919.51940100000013</v>
      </c>
      <c r="AF18" s="1452"/>
    </row>
    <row r="19" spans="1:32" s="107" customFormat="1" ht="21" customHeight="1" x14ac:dyDescent="0.25">
      <c r="A19" s="592"/>
      <c r="B19" s="625">
        <f t="shared" si="1"/>
        <v>12</v>
      </c>
      <c r="C19" s="1707" t="s">
        <v>26</v>
      </c>
      <c r="D19" s="627">
        <v>3.2447999999999998E-2</v>
      </c>
      <c r="E19" s="627">
        <v>0</v>
      </c>
      <c r="F19" s="627">
        <v>3.0412999999999999E-2</v>
      </c>
      <c r="G19" s="627">
        <v>3.4970999999999995E-2</v>
      </c>
      <c r="H19" s="627">
        <v>1.9372E-2</v>
      </c>
      <c r="I19" s="627">
        <v>3.8270000000000005E-2</v>
      </c>
      <c r="J19" s="627">
        <v>5.5636000000000005E-2</v>
      </c>
      <c r="K19" s="627">
        <v>5.0859000000000001E-2</v>
      </c>
      <c r="L19" s="627">
        <v>5.3856000000000001E-2</v>
      </c>
      <c r="M19" s="627">
        <v>6.1026000000000004E-2</v>
      </c>
      <c r="N19" s="627">
        <v>6.9337999999999997E-2</v>
      </c>
      <c r="O19" s="627">
        <v>3.1420999999999998E-2</v>
      </c>
      <c r="P19" s="1708">
        <f t="shared" si="0"/>
        <v>0.47761000000000003</v>
      </c>
      <c r="Q19" s="4"/>
      <c r="R19" s="1452" t="s">
        <v>26</v>
      </c>
      <c r="S19" s="1452">
        <v>3.2447999999999998E-2</v>
      </c>
      <c r="T19" s="1452">
        <v>0</v>
      </c>
      <c r="U19" s="1452">
        <v>3.0412999999999999E-2</v>
      </c>
      <c r="V19" s="1452">
        <v>3.4970999999999995E-2</v>
      </c>
      <c r="W19" s="1452">
        <v>1.9372E-2</v>
      </c>
      <c r="X19" s="1452">
        <v>3.8270000000000005E-2</v>
      </c>
      <c r="Y19" s="1452">
        <v>5.5636000000000005E-2</v>
      </c>
      <c r="Z19" s="1452">
        <v>5.0859000000000001E-2</v>
      </c>
      <c r="AA19" s="1452">
        <v>5.3856000000000001E-2</v>
      </c>
      <c r="AB19" s="1452">
        <v>6.1026000000000004E-2</v>
      </c>
      <c r="AC19" s="1452">
        <v>6.9337999999999997E-2</v>
      </c>
      <c r="AD19" s="1452">
        <v>3.1420999999999998E-2</v>
      </c>
      <c r="AE19" s="1452">
        <v>0.47761000000000003</v>
      </c>
      <c r="AF19" s="1452"/>
    </row>
    <row r="20" spans="1:32" s="107" customFormat="1" ht="21" customHeight="1" x14ac:dyDescent="0.25">
      <c r="A20" s="592"/>
      <c r="B20" s="625">
        <f t="shared" si="1"/>
        <v>13</v>
      </c>
      <c r="C20" s="1707" t="s">
        <v>1956</v>
      </c>
      <c r="D20" s="627">
        <v>0.186442</v>
      </c>
      <c r="E20" s="627">
        <v>0.176894</v>
      </c>
      <c r="F20" s="627">
        <v>0.18243299999999998</v>
      </c>
      <c r="G20" s="627">
        <v>0.22003899999999998</v>
      </c>
      <c r="H20" s="627">
        <v>0.25439000000000001</v>
      </c>
      <c r="I20" s="627">
        <v>0.23952400000000001</v>
      </c>
      <c r="J20" s="627">
        <v>0.25421299999999997</v>
      </c>
      <c r="K20" s="627">
        <v>0.266322</v>
      </c>
      <c r="L20" s="627">
        <v>0.122336</v>
      </c>
      <c r="M20" s="627">
        <v>7.4399999999999998E-4</v>
      </c>
      <c r="N20" s="627">
        <v>9.6537999999999999E-2</v>
      </c>
      <c r="O20" s="627">
        <v>0.118705</v>
      </c>
      <c r="P20" s="1708">
        <f t="shared" si="0"/>
        <v>2.1185800000000001</v>
      </c>
      <c r="Q20" s="4"/>
      <c r="R20" s="1452" t="s">
        <v>1956</v>
      </c>
      <c r="S20" s="1452">
        <v>0.186442</v>
      </c>
      <c r="T20" s="1452">
        <v>0.176894</v>
      </c>
      <c r="U20" s="1452">
        <v>0.18243299999999998</v>
      </c>
      <c r="V20" s="1452">
        <v>0.22003899999999998</v>
      </c>
      <c r="W20" s="1452">
        <v>0.25439000000000001</v>
      </c>
      <c r="X20" s="1452">
        <v>0.23952400000000001</v>
      </c>
      <c r="Y20" s="1452">
        <v>0.25421299999999997</v>
      </c>
      <c r="Z20" s="1452">
        <v>0.266322</v>
      </c>
      <c r="AA20" s="1452">
        <v>0.122336</v>
      </c>
      <c r="AB20" s="1452">
        <v>7.4399999999999998E-4</v>
      </c>
      <c r="AC20" s="1452">
        <v>9.6537999999999999E-2</v>
      </c>
      <c r="AD20" s="1452">
        <v>0.118705</v>
      </c>
      <c r="AE20" s="1452">
        <v>2.1185800000000001</v>
      </c>
      <c r="AF20" s="1452"/>
    </row>
    <row r="21" spans="1:32" s="107" customFormat="1" ht="21" customHeight="1" x14ac:dyDescent="0.25">
      <c r="A21" s="592"/>
      <c r="B21" s="625">
        <f t="shared" si="1"/>
        <v>14</v>
      </c>
      <c r="C21" s="1707" t="s">
        <v>28</v>
      </c>
      <c r="D21" s="627">
        <v>137.399293</v>
      </c>
      <c r="E21" s="627">
        <v>131.394869</v>
      </c>
      <c r="F21" s="627">
        <v>149.80218600000001</v>
      </c>
      <c r="G21" s="627">
        <v>136.48221799999999</v>
      </c>
      <c r="H21" s="627">
        <v>96.643174000000002</v>
      </c>
      <c r="I21" s="627">
        <v>65.609825999999998</v>
      </c>
      <c r="J21" s="627">
        <v>53.605367999999999</v>
      </c>
      <c r="K21" s="627">
        <v>63.233332000000004</v>
      </c>
      <c r="L21" s="627">
        <v>60.038336999999999</v>
      </c>
      <c r="M21" s="627">
        <v>49.875472000000002</v>
      </c>
      <c r="N21" s="627">
        <v>34.752500999999995</v>
      </c>
      <c r="O21" s="627">
        <v>62.476911000000001</v>
      </c>
      <c r="P21" s="1708">
        <f t="shared" si="0"/>
        <v>1041.3134869999999</v>
      </c>
      <c r="Q21" s="4"/>
      <c r="R21" s="1452" t="s">
        <v>28</v>
      </c>
      <c r="S21" s="1452">
        <v>137.399293</v>
      </c>
      <c r="T21" s="1452">
        <v>131.394869</v>
      </c>
      <c r="U21" s="1452">
        <v>149.80218600000001</v>
      </c>
      <c r="V21" s="1452">
        <v>136.48221799999999</v>
      </c>
      <c r="W21" s="1452">
        <v>96.643174000000002</v>
      </c>
      <c r="X21" s="1452">
        <v>65.609825999999998</v>
      </c>
      <c r="Y21" s="1452">
        <v>53.605367999999999</v>
      </c>
      <c r="Z21" s="1452">
        <v>63.233332000000004</v>
      </c>
      <c r="AA21" s="1452">
        <v>60.038336999999999</v>
      </c>
      <c r="AB21" s="1452">
        <v>49.875472000000002</v>
      </c>
      <c r="AC21" s="1452">
        <v>34.752500999999995</v>
      </c>
      <c r="AD21" s="1452">
        <v>62.476911000000001</v>
      </c>
      <c r="AE21" s="1452">
        <v>1041.3134869999999</v>
      </c>
      <c r="AF21" s="1452"/>
    </row>
    <row r="22" spans="1:32" s="107" customFormat="1" ht="21" customHeight="1" x14ac:dyDescent="0.25">
      <c r="A22" s="592"/>
      <c r="B22" s="625">
        <f t="shared" si="1"/>
        <v>15</v>
      </c>
      <c r="C22" s="1707" t="s">
        <v>30</v>
      </c>
      <c r="D22" s="627">
        <v>0.57047300000000001</v>
      </c>
      <c r="E22" s="627">
        <v>0.51911099999999999</v>
      </c>
      <c r="F22" s="627">
        <v>0.56615099999999996</v>
      </c>
      <c r="G22" s="627">
        <v>0.55156500000000008</v>
      </c>
      <c r="H22" s="627">
        <v>0.56578399999999995</v>
      </c>
      <c r="I22" s="627">
        <v>0.545373</v>
      </c>
      <c r="J22" s="627">
        <v>0.57217899999999999</v>
      </c>
      <c r="K22" s="627">
        <v>0.55311599999999994</v>
      </c>
      <c r="L22" s="627">
        <v>0.55809600000000004</v>
      </c>
      <c r="M22" s="627">
        <v>0.55765100000000001</v>
      </c>
      <c r="N22" s="627">
        <v>0.56185600000000002</v>
      </c>
      <c r="O22" s="627">
        <v>0.57884000000000002</v>
      </c>
      <c r="P22" s="1708">
        <f t="shared" si="0"/>
        <v>6.700194999999999</v>
      </c>
      <c r="Q22" s="4"/>
      <c r="R22" s="1452" t="s">
        <v>30</v>
      </c>
      <c r="S22" s="1452">
        <v>0.57047300000000001</v>
      </c>
      <c r="T22" s="1452">
        <v>0.51911099999999999</v>
      </c>
      <c r="U22" s="1452">
        <v>0.56615099999999996</v>
      </c>
      <c r="V22" s="1452">
        <v>0.55156500000000008</v>
      </c>
      <c r="W22" s="1452">
        <v>0.56578399999999995</v>
      </c>
      <c r="X22" s="1452">
        <v>0.545373</v>
      </c>
      <c r="Y22" s="1452">
        <v>0.57217899999999999</v>
      </c>
      <c r="Z22" s="1452">
        <v>0.55311599999999994</v>
      </c>
      <c r="AA22" s="1452">
        <v>0.55809600000000004</v>
      </c>
      <c r="AB22" s="1452">
        <v>0.55765100000000001</v>
      </c>
      <c r="AC22" s="1452">
        <v>0.56185600000000002</v>
      </c>
      <c r="AD22" s="1452">
        <v>0.57884000000000002</v>
      </c>
      <c r="AE22" s="1452">
        <v>6.700194999999999</v>
      </c>
      <c r="AF22" s="1452"/>
    </row>
    <row r="23" spans="1:32" s="107" customFormat="1" ht="21" customHeight="1" x14ac:dyDescent="0.25">
      <c r="A23" s="592"/>
      <c r="B23" s="625">
        <f t="shared" si="1"/>
        <v>16</v>
      </c>
      <c r="C23" s="1707" t="s">
        <v>32</v>
      </c>
      <c r="D23" s="627">
        <v>1.7646350000000002</v>
      </c>
      <c r="E23" s="627">
        <v>1.5961750000000001</v>
      </c>
      <c r="F23" s="627">
        <v>1.942798</v>
      </c>
      <c r="G23" s="627">
        <v>1.9130560000000001</v>
      </c>
      <c r="H23" s="627">
        <v>1.7517310000000004</v>
      </c>
      <c r="I23" s="627">
        <v>1.700993</v>
      </c>
      <c r="J23" s="627">
        <v>1.4948139999999999</v>
      </c>
      <c r="K23" s="627">
        <v>1.5677599999999998</v>
      </c>
      <c r="L23" s="627">
        <v>1.607999</v>
      </c>
      <c r="M23" s="627">
        <v>1.7196049999999998</v>
      </c>
      <c r="N23" s="627">
        <v>1.6772659999999999</v>
      </c>
      <c r="O23" s="627">
        <v>2.2325590000000002</v>
      </c>
      <c r="P23" s="1708">
        <f t="shared" si="0"/>
        <v>20.969391000000002</v>
      </c>
      <c r="Q23" s="4"/>
      <c r="R23" s="1452" t="s">
        <v>32</v>
      </c>
      <c r="S23" s="1452">
        <v>1.7646350000000002</v>
      </c>
      <c r="T23" s="1452">
        <v>1.5961750000000001</v>
      </c>
      <c r="U23" s="1452">
        <v>1.942798</v>
      </c>
      <c r="V23" s="1452">
        <v>1.9130560000000001</v>
      </c>
      <c r="W23" s="1452">
        <v>1.7517310000000004</v>
      </c>
      <c r="X23" s="1452">
        <v>1.700993</v>
      </c>
      <c r="Y23" s="1452">
        <v>1.4948139999999999</v>
      </c>
      <c r="Z23" s="1452">
        <v>1.5677599999999998</v>
      </c>
      <c r="AA23" s="1452">
        <v>1.607999</v>
      </c>
      <c r="AB23" s="1452">
        <v>1.7196049999999998</v>
      </c>
      <c r="AC23" s="1452">
        <v>1.6772659999999999</v>
      </c>
      <c r="AD23" s="1452">
        <v>2.2325590000000002</v>
      </c>
      <c r="AE23" s="1452">
        <v>20.969391000000002</v>
      </c>
      <c r="AF23" s="1452"/>
    </row>
    <row r="24" spans="1:32" s="107" customFormat="1" ht="21" customHeight="1" x14ac:dyDescent="0.25">
      <c r="A24" s="592"/>
      <c r="B24" s="625">
        <f t="shared" si="1"/>
        <v>17</v>
      </c>
      <c r="C24" s="1707" t="s">
        <v>34</v>
      </c>
      <c r="D24" s="627">
        <v>0.38153999999999999</v>
      </c>
      <c r="E24" s="627">
        <v>0.34952100000000003</v>
      </c>
      <c r="F24" s="627">
        <v>0.38617800000000002</v>
      </c>
      <c r="G24" s="627">
        <v>0.38617699999999999</v>
      </c>
      <c r="H24" s="627">
        <v>0.38464700000000002</v>
      </c>
      <c r="I24" s="627">
        <v>0.393988</v>
      </c>
      <c r="J24" s="627">
        <v>0.38276199999999999</v>
      </c>
      <c r="K24" s="627">
        <v>0.372255</v>
      </c>
      <c r="L24" s="627">
        <v>0.27774799999999999</v>
      </c>
      <c r="M24" s="627">
        <v>0.25798199999999999</v>
      </c>
      <c r="N24" s="627">
        <v>0.226964</v>
      </c>
      <c r="O24" s="627">
        <v>0.281582</v>
      </c>
      <c r="P24" s="1708">
        <f t="shared" si="0"/>
        <v>4.0813440000000005</v>
      </c>
      <c r="Q24" s="4"/>
      <c r="R24" s="1452" t="s">
        <v>34</v>
      </c>
      <c r="S24" s="1452">
        <v>0.38153999999999999</v>
      </c>
      <c r="T24" s="1452">
        <v>0.34952100000000003</v>
      </c>
      <c r="U24" s="1452">
        <v>0.38617800000000002</v>
      </c>
      <c r="V24" s="1452">
        <v>0.38617699999999999</v>
      </c>
      <c r="W24" s="1452">
        <v>0.38464700000000002</v>
      </c>
      <c r="X24" s="1452">
        <v>0.393988</v>
      </c>
      <c r="Y24" s="1452">
        <v>0.38276199999999999</v>
      </c>
      <c r="Z24" s="1452">
        <v>0.372255</v>
      </c>
      <c r="AA24" s="1452">
        <v>0.27774799999999999</v>
      </c>
      <c r="AB24" s="1452">
        <v>0.25798199999999999</v>
      </c>
      <c r="AC24" s="1452">
        <v>0.226964</v>
      </c>
      <c r="AD24" s="1452">
        <v>0.281582</v>
      </c>
      <c r="AE24" s="1452">
        <v>4.0813440000000005</v>
      </c>
      <c r="AF24" s="1452"/>
    </row>
    <row r="25" spans="1:32" s="107" customFormat="1" ht="21" customHeight="1" x14ac:dyDescent="0.25">
      <c r="A25" s="592"/>
      <c r="B25" s="625">
        <f t="shared" si="1"/>
        <v>18</v>
      </c>
      <c r="C25" s="1707" t="s">
        <v>36</v>
      </c>
      <c r="D25" s="627">
        <v>2.55701</v>
      </c>
      <c r="E25" s="627">
        <v>2.3666649999999998</v>
      </c>
      <c r="F25" s="627">
        <v>2.6183670000000001</v>
      </c>
      <c r="G25" s="627">
        <v>2.57368</v>
      </c>
      <c r="H25" s="627">
        <v>2.679548</v>
      </c>
      <c r="I25" s="627">
        <v>1.831942</v>
      </c>
      <c r="J25" s="627">
        <v>1.3968600000000002</v>
      </c>
      <c r="K25" s="627">
        <v>1.4940889999999998</v>
      </c>
      <c r="L25" s="627">
        <v>1.5370029999999999</v>
      </c>
      <c r="M25" s="627">
        <v>1.6785610000000002</v>
      </c>
      <c r="N25" s="627">
        <v>1.5926990000000001</v>
      </c>
      <c r="O25" s="627">
        <v>2.1192299999999999</v>
      </c>
      <c r="P25" s="1708">
        <f t="shared" si="0"/>
        <v>24.445653999999998</v>
      </c>
      <c r="Q25" s="4"/>
      <c r="R25" s="1452" t="s">
        <v>36</v>
      </c>
      <c r="S25" s="1452">
        <v>2.55701</v>
      </c>
      <c r="T25" s="1452">
        <v>2.3666649999999998</v>
      </c>
      <c r="U25" s="1452">
        <v>2.6183670000000001</v>
      </c>
      <c r="V25" s="1452">
        <v>2.57368</v>
      </c>
      <c r="W25" s="1452">
        <v>2.679548</v>
      </c>
      <c r="X25" s="1452">
        <v>1.831942</v>
      </c>
      <c r="Y25" s="1452">
        <v>1.3968600000000002</v>
      </c>
      <c r="Z25" s="1452">
        <v>1.4940889999999998</v>
      </c>
      <c r="AA25" s="1452">
        <v>1.5370029999999999</v>
      </c>
      <c r="AB25" s="1452">
        <v>1.6785610000000002</v>
      </c>
      <c r="AC25" s="1452">
        <v>1.5926990000000001</v>
      </c>
      <c r="AD25" s="1452">
        <v>2.1192299999999999</v>
      </c>
      <c r="AE25" s="1452">
        <v>24.445653999999998</v>
      </c>
      <c r="AF25" s="1452"/>
    </row>
    <row r="26" spans="1:32" s="107" customFormat="1" ht="21" customHeight="1" x14ac:dyDescent="0.25">
      <c r="A26" s="592"/>
      <c r="B26" s="625">
        <f t="shared" si="1"/>
        <v>19</v>
      </c>
      <c r="C26" s="1707" t="s">
        <v>38</v>
      </c>
      <c r="D26" s="627">
        <v>19.506266</v>
      </c>
      <c r="E26" s="627">
        <v>16.654256</v>
      </c>
      <c r="F26" s="627">
        <v>19.699642000000004</v>
      </c>
      <c r="G26" s="627">
        <v>17.643975999999999</v>
      </c>
      <c r="H26" s="627">
        <v>17.922575999999999</v>
      </c>
      <c r="I26" s="627">
        <v>16.544718999999997</v>
      </c>
      <c r="J26" s="627">
        <v>17.757733999999999</v>
      </c>
      <c r="K26" s="627">
        <v>20.097517</v>
      </c>
      <c r="L26" s="627">
        <v>18.012497</v>
      </c>
      <c r="M26" s="627">
        <v>19.533264000000003</v>
      </c>
      <c r="N26" s="627">
        <v>19.387092999999997</v>
      </c>
      <c r="O26" s="627">
        <v>19.398959000000001</v>
      </c>
      <c r="P26" s="1708">
        <f t="shared" si="0"/>
        <v>222.15849899999998</v>
      </c>
      <c r="Q26" s="4"/>
      <c r="R26" s="1452" t="s">
        <v>38</v>
      </c>
      <c r="S26" s="1452">
        <v>19.506266</v>
      </c>
      <c r="T26" s="1452">
        <v>16.654256</v>
      </c>
      <c r="U26" s="1452">
        <v>19.699642000000004</v>
      </c>
      <c r="V26" s="1452">
        <v>17.643975999999999</v>
      </c>
      <c r="W26" s="1452">
        <v>17.922575999999999</v>
      </c>
      <c r="X26" s="1452">
        <v>16.544718999999997</v>
      </c>
      <c r="Y26" s="1452">
        <v>17.757733999999999</v>
      </c>
      <c r="Z26" s="1452">
        <v>20.097517</v>
      </c>
      <c r="AA26" s="1452">
        <v>18.012497</v>
      </c>
      <c r="AB26" s="1452">
        <v>19.533264000000003</v>
      </c>
      <c r="AC26" s="1452">
        <v>19.387092999999997</v>
      </c>
      <c r="AD26" s="1452">
        <v>19.398959000000001</v>
      </c>
      <c r="AE26" s="1452">
        <v>222.15849899999998</v>
      </c>
      <c r="AF26" s="1452"/>
    </row>
    <row r="27" spans="1:32" s="107" customFormat="1" ht="21" customHeight="1" x14ac:dyDescent="0.25">
      <c r="A27" s="592"/>
      <c r="B27" s="625">
        <f t="shared" si="1"/>
        <v>20</v>
      </c>
      <c r="C27" s="1707" t="s">
        <v>40</v>
      </c>
      <c r="D27" s="627">
        <v>14.724240000000002</v>
      </c>
      <c r="E27" s="627">
        <v>13.555889000000001</v>
      </c>
      <c r="F27" s="627">
        <v>15.420298999999998</v>
      </c>
      <c r="G27" s="627">
        <v>14.744834999999998</v>
      </c>
      <c r="H27" s="627">
        <v>15.199071</v>
      </c>
      <c r="I27" s="627">
        <v>14.132816</v>
      </c>
      <c r="J27" s="627">
        <v>13.118606999999995</v>
      </c>
      <c r="K27" s="627">
        <v>14.931157000000002</v>
      </c>
      <c r="L27" s="627">
        <v>14.278184000000005</v>
      </c>
      <c r="M27" s="627">
        <v>12.844542999999993</v>
      </c>
      <c r="N27" s="627">
        <v>10.007520000000003</v>
      </c>
      <c r="O27" s="627">
        <v>10.297484000000004</v>
      </c>
      <c r="P27" s="1708">
        <f t="shared" si="0"/>
        <v>163.25464499999998</v>
      </c>
      <c r="Q27" s="4"/>
      <c r="R27" s="1452" t="s">
        <v>40</v>
      </c>
      <c r="S27" s="1452">
        <v>14.724240000000002</v>
      </c>
      <c r="T27" s="1452">
        <v>13.555889000000001</v>
      </c>
      <c r="U27" s="1452">
        <v>15.420298999999998</v>
      </c>
      <c r="V27" s="1452">
        <v>14.744834999999998</v>
      </c>
      <c r="W27" s="1452">
        <v>15.199071</v>
      </c>
      <c r="X27" s="1452">
        <v>14.132816</v>
      </c>
      <c r="Y27" s="1452">
        <v>13.118606999999995</v>
      </c>
      <c r="Z27" s="1452">
        <v>14.931157000000002</v>
      </c>
      <c r="AA27" s="1452">
        <v>14.278184000000005</v>
      </c>
      <c r="AB27" s="1452">
        <v>12.844542999999993</v>
      </c>
      <c r="AC27" s="1452">
        <v>10.007520000000003</v>
      </c>
      <c r="AD27" s="1452">
        <v>10.297484000000004</v>
      </c>
      <c r="AE27" s="1452">
        <v>163.25464499999998</v>
      </c>
      <c r="AF27" s="1452"/>
    </row>
    <row r="28" spans="1:32" s="107" customFormat="1" ht="21" customHeight="1" x14ac:dyDescent="0.25">
      <c r="A28" s="592"/>
      <c r="B28" s="625">
        <f t="shared" si="1"/>
        <v>21</v>
      </c>
      <c r="C28" s="1707" t="s">
        <v>42</v>
      </c>
      <c r="D28" s="627">
        <v>1.1835</v>
      </c>
      <c r="E28" s="627">
        <v>1.8114300000000001</v>
      </c>
      <c r="F28" s="627">
        <v>1.2825</v>
      </c>
      <c r="G28" s="627">
        <v>2.0098959999999999</v>
      </c>
      <c r="H28" s="627">
        <v>2.0852400000000002</v>
      </c>
      <c r="I28" s="627">
        <v>1.084878</v>
      </c>
      <c r="J28" s="627">
        <v>0.65355799999999997</v>
      </c>
      <c r="K28" s="627">
        <v>0.43657200000000002</v>
      </c>
      <c r="L28" s="627">
        <v>0.294651</v>
      </c>
      <c r="M28" s="627">
        <v>0.28753699999999999</v>
      </c>
      <c r="N28" s="627">
        <v>0.29705599999999999</v>
      </c>
      <c r="O28" s="627">
        <v>0.70652999999999999</v>
      </c>
      <c r="P28" s="1708">
        <f t="shared" si="0"/>
        <v>12.133348000000002</v>
      </c>
      <c r="Q28" s="4"/>
      <c r="R28" s="1452" t="s">
        <v>42</v>
      </c>
      <c r="S28" s="1452">
        <v>1.1835</v>
      </c>
      <c r="T28" s="1452">
        <v>1.8114300000000001</v>
      </c>
      <c r="U28" s="1452">
        <v>1.2825</v>
      </c>
      <c r="V28" s="1452">
        <v>2.0098959999999999</v>
      </c>
      <c r="W28" s="1452">
        <v>2.0852400000000002</v>
      </c>
      <c r="X28" s="1452">
        <v>1.084878</v>
      </c>
      <c r="Y28" s="1452">
        <v>0.65355799999999997</v>
      </c>
      <c r="Z28" s="1452">
        <v>0.43657200000000002</v>
      </c>
      <c r="AA28" s="1452">
        <v>0.294651</v>
      </c>
      <c r="AB28" s="1452">
        <v>0.28753699999999999</v>
      </c>
      <c r="AC28" s="1452">
        <v>0.29705599999999999</v>
      </c>
      <c r="AD28" s="1452">
        <v>0.70652999999999999</v>
      </c>
      <c r="AE28" s="1452">
        <v>12.133348000000002</v>
      </c>
      <c r="AF28" s="1452"/>
    </row>
    <row r="29" spans="1:32" s="107" customFormat="1" ht="21" customHeight="1" x14ac:dyDescent="0.25">
      <c r="A29" s="592"/>
      <c r="B29" s="625">
        <f t="shared" si="1"/>
        <v>22</v>
      </c>
      <c r="C29" s="1707" t="s">
        <v>44</v>
      </c>
      <c r="D29" s="627">
        <v>5.9020480000000006</v>
      </c>
      <c r="E29" s="627">
        <v>5.872357</v>
      </c>
      <c r="F29" s="627">
        <v>6.3720210000000002</v>
      </c>
      <c r="G29" s="627">
        <v>6.1246790000000004</v>
      </c>
      <c r="H29" s="627">
        <v>5.5068330000000003</v>
      </c>
      <c r="I29" s="627">
        <v>5.4153399999999996</v>
      </c>
      <c r="J29" s="627">
        <v>5.036201000000001</v>
      </c>
      <c r="K29" s="627">
        <v>4.112667000000001</v>
      </c>
      <c r="L29" s="627">
        <v>3.5952980000000001</v>
      </c>
      <c r="M29" s="627">
        <v>3.5907620000000002</v>
      </c>
      <c r="N29" s="627">
        <v>3.0942179999999997</v>
      </c>
      <c r="O29" s="627">
        <v>4.3231470000000005</v>
      </c>
      <c r="P29" s="1708">
        <f t="shared" si="0"/>
        <v>58.945570999999994</v>
      </c>
      <c r="Q29" s="4"/>
      <c r="R29" s="1452" t="s">
        <v>44</v>
      </c>
      <c r="S29" s="1452">
        <v>5.9020480000000006</v>
      </c>
      <c r="T29" s="1452">
        <v>5.872357</v>
      </c>
      <c r="U29" s="1452">
        <v>6.3720210000000002</v>
      </c>
      <c r="V29" s="1452">
        <v>6.1246790000000004</v>
      </c>
      <c r="W29" s="1452">
        <v>5.5068330000000003</v>
      </c>
      <c r="X29" s="1452">
        <v>5.4153399999999996</v>
      </c>
      <c r="Y29" s="1452">
        <v>5.036201000000001</v>
      </c>
      <c r="Z29" s="1452">
        <v>4.112667000000001</v>
      </c>
      <c r="AA29" s="1452">
        <v>3.5952980000000001</v>
      </c>
      <c r="AB29" s="1452">
        <v>3.5907620000000002</v>
      </c>
      <c r="AC29" s="1452">
        <v>3.0942179999999997</v>
      </c>
      <c r="AD29" s="1452">
        <v>4.3231470000000005</v>
      </c>
      <c r="AE29" s="1452">
        <v>58.945570999999994</v>
      </c>
      <c r="AF29" s="1452"/>
    </row>
    <row r="30" spans="1:32" s="107" customFormat="1" ht="21" customHeight="1" x14ac:dyDescent="0.25">
      <c r="A30" s="592"/>
      <c r="B30" s="625">
        <f t="shared" si="1"/>
        <v>23</v>
      </c>
      <c r="C30" s="1707" t="s">
        <v>46</v>
      </c>
      <c r="D30" s="627">
        <v>0.75100499999999992</v>
      </c>
      <c r="E30" s="627">
        <v>0.66913299999999998</v>
      </c>
      <c r="F30" s="627">
        <v>0.75307099999999993</v>
      </c>
      <c r="G30" s="627">
        <v>0.73606599999999989</v>
      </c>
      <c r="H30" s="627">
        <v>0.74374499999999999</v>
      </c>
      <c r="I30" s="627">
        <v>0.72048800000000002</v>
      </c>
      <c r="J30" s="627">
        <v>0.78005499999999994</v>
      </c>
      <c r="K30" s="627">
        <v>0.76141000000000003</v>
      </c>
      <c r="L30" s="627">
        <v>0.7768830000000001</v>
      </c>
      <c r="M30" s="627">
        <v>0.82211299999999998</v>
      </c>
      <c r="N30" s="627">
        <v>0.76573899999999995</v>
      </c>
      <c r="O30" s="627">
        <v>0.80581300000000011</v>
      </c>
      <c r="P30" s="1708">
        <f t="shared" si="0"/>
        <v>9.085521</v>
      </c>
      <c r="Q30" s="4"/>
      <c r="R30" s="1452" t="s">
        <v>46</v>
      </c>
      <c r="S30" s="1452">
        <v>0.75100499999999992</v>
      </c>
      <c r="T30" s="1452">
        <v>0.66913299999999998</v>
      </c>
      <c r="U30" s="1452">
        <v>0.75307099999999993</v>
      </c>
      <c r="V30" s="1452">
        <v>0.73606599999999989</v>
      </c>
      <c r="W30" s="1452">
        <v>0.74374499999999999</v>
      </c>
      <c r="X30" s="1452">
        <v>0.72048800000000002</v>
      </c>
      <c r="Y30" s="1452">
        <v>0.78005499999999994</v>
      </c>
      <c r="Z30" s="1452">
        <v>0.76141000000000003</v>
      </c>
      <c r="AA30" s="1452">
        <v>0.7768830000000001</v>
      </c>
      <c r="AB30" s="1452">
        <v>0.82211299999999998</v>
      </c>
      <c r="AC30" s="1452">
        <v>0.76573899999999995</v>
      </c>
      <c r="AD30" s="1452">
        <v>0.80581300000000011</v>
      </c>
      <c r="AE30" s="1452">
        <v>9.085521</v>
      </c>
      <c r="AF30" s="1452"/>
    </row>
    <row r="31" spans="1:32" s="107" customFormat="1" ht="21" customHeight="1" x14ac:dyDescent="0.25">
      <c r="A31" s="592"/>
      <c r="B31" s="625">
        <f t="shared" si="1"/>
        <v>24</v>
      </c>
      <c r="C31" s="1707" t="s">
        <v>48</v>
      </c>
      <c r="D31" s="627">
        <v>8.8946950000000005</v>
      </c>
      <c r="E31" s="627">
        <v>8.2082280000000001</v>
      </c>
      <c r="F31" s="627">
        <v>9.3870199999999997</v>
      </c>
      <c r="G31" s="627">
        <v>9.2948839999999997</v>
      </c>
      <c r="H31" s="627">
        <v>9.6660849999999989</v>
      </c>
      <c r="I31" s="627">
        <v>9.3874370000000003</v>
      </c>
      <c r="J31" s="627">
        <v>6.6711759999999991</v>
      </c>
      <c r="K31" s="627">
        <v>5.6906099999999995</v>
      </c>
      <c r="L31" s="627">
        <v>5.9453270000000007</v>
      </c>
      <c r="M31" s="627">
        <v>5.4475689999999997</v>
      </c>
      <c r="N31" s="627">
        <v>3.9365499999999995</v>
      </c>
      <c r="O31" s="627">
        <v>3.9427999999999996</v>
      </c>
      <c r="P31" s="1708">
        <f t="shared" si="0"/>
        <v>86.472380999999999</v>
      </c>
      <c r="Q31" s="4"/>
      <c r="R31" s="1452" t="s">
        <v>48</v>
      </c>
      <c r="S31" s="1452">
        <v>8.8946950000000005</v>
      </c>
      <c r="T31" s="1452">
        <v>8.2082280000000001</v>
      </c>
      <c r="U31" s="1452">
        <v>9.3870199999999997</v>
      </c>
      <c r="V31" s="1452">
        <v>9.2948839999999997</v>
      </c>
      <c r="W31" s="1452">
        <v>9.6660849999999989</v>
      </c>
      <c r="X31" s="1452">
        <v>9.3874370000000003</v>
      </c>
      <c r="Y31" s="1452">
        <v>6.6711759999999991</v>
      </c>
      <c r="Z31" s="1452">
        <v>5.6906099999999995</v>
      </c>
      <c r="AA31" s="1452">
        <v>5.9453270000000007</v>
      </c>
      <c r="AB31" s="1452">
        <v>5.4475689999999997</v>
      </c>
      <c r="AC31" s="1452">
        <v>3.9365499999999995</v>
      </c>
      <c r="AD31" s="1452">
        <v>3.9427999999999996</v>
      </c>
      <c r="AE31" s="1452">
        <v>86.472380999999999</v>
      </c>
      <c r="AF31" s="1452"/>
    </row>
    <row r="32" spans="1:32" s="107" customFormat="1" ht="21" customHeight="1" x14ac:dyDescent="0.25">
      <c r="A32" s="592"/>
      <c r="B32" s="625">
        <f t="shared" si="1"/>
        <v>25</v>
      </c>
      <c r="C32" s="1707" t="s">
        <v>50</v>
      </c>
      <c r="D32" s="627">
        <v>7.9948569999999997</v>
      </c>
      <c r="E32" s="627">
        <v>6.7375370000000006</v>
      </c>
      <c r="F32" s="627">
        <v>7.6544409999999994</v>
      </c>
      <c r="G32" s="627">
        <v>7.8791269999999995</v>
      </c>
      <c r="H32" s="627">
        <v>7.9695770000000001</v>
      </c>
      <c r="I32" s="627">
        <v>7.4175000000000013</v>
      </c>
      <c r="J32" s="627">
        <v>7.3069050000000004</v>
      </c>
      <c r="K32" s="627">
        <v>6.9277299999999986</v>
      </c>
      <c r="L32" s="627">
        <v>7.1985000000000001</v>
      </c>
      <c r="M32" s="627">
        <v>7.2510380000000003</v>
      </c>
      <c r="N32" s="627">
        <v>6.1890289999999988</v>
      </c>
      <c r="O32" s="627">
        <v>6.8165590000000016</v>
      </c>
      <c r="P32" s="1708">
        <f t="shared" si="0"/>
        <v>87.342799999999997</v>
      </c>
      <c r="Q32" s="4"/>
      <c r="R32" s="1452" t="s">
        <v>50</v>
      </c>
      <c r="S32" s="1452">
        <v>7.9948569999999997</v>
      </c>
      <c r="T32" s="1452">
        <v>6.7375370000000006</v>
      </c>
      <c r="U32" s="1452">
        <v>7.6544409999999994</v>
      </c>
      <c r="V32" s="1452">
        <v>7.8791269999999995</v>
      </c>
      <c r="W32" s="1452">
        <v>7.9695770000000001</v>
      </c>
      <c r="X32" s="1452">
        <v>7.4175000000000013</v>
      </c>
      <c r="Y32" s="1452">
        <v>7.3069050000000004</v>
      </c>
      <c r="Z32" s="1452">
        <v>6.9277299999999986</v>
      </c>
      <c r="AA32" s="1452">
        <v>7.1985000000000001</v>
      </c>
      <c r="AB32" s="1452">
        <v>7.2510380000000003</v>
      </c>
      <c r="AC32" s="1452">
        <v>6.1890289999999988</v>
      </c>
      <c r="AD32" s="1452">
        <v>6.8165590000000016</v>
      </c>
      <c r="AE32" s="1452">
        <v>87.342799999999997</v>
      </c>
      <c r="AF32" s="1452"/>
    </row>
    <row r="33" spans="1:32" s="107" customFormat="1" ht="21" customHeight="1" x14ac:dyDescent="0.25">
      <c r="A33" s="592"/>
      <c r="B33" s="625">
        <f t="shared" si="1"/>
        <v>26</v>
      </c>
      <c r="C33" s="1707" t="s">
        <v>52</v>
      </c>
      <c r="D33" s="627">
        <v>31.370963999999997</v>
      </c>
      <c r="E33" s="627">
        <v>32.220827</v>
      </c>
      <c r="F33" s="627">
        <v>32.932076999999992</v>
      </c>
      <c r="G33" s="627">
        <v>33.906505000000003</v>
      </c>
      <c r="H33" s="627">
        <v>35.956800000000001</v>
      </c>
      <c r="I33" s="627">
        <v>35.248452</v>
      </c>
      <c r="J33" s="627">
        <v>28.292629999999999</v>
      </c>
      <c r="K33" s="627">
        <v>35.803241000000007</v>
      </c>
      <c r="L33" s="627">
        <v>29.166331000000007</v>
      </c>
      <c r="M33" s="627">
        <v>14.659808999999999</v>
      </c>
      <c r="N33" s="627">
        <v>14.157864000000002</v>
      </c>
      <c r="O33" s="627">
        <v>31.426387999999999</v>
      </c>
      <c r="P33" s="1708">
        <f t="shared" si="0"/>
        <v>355.14188799999999</v>
      </c>
      <c r="Q33" s="4"/>
      <c r="R33" s="1452" t="s">
        <v>52</v>
      </c>
      <c r="S33" s="1452">
        <v>31.370963999999997</v>
      </c>
      <c r="T33" s="1452">
        <v>32.220827</v>
      </c>
      <c r="U33" s="1452">
        <v>32.932076999999992</v>
      </c>
      <c r="V33" s="1452">
        <v>33.906505000000003</v>
      </c>
      <c r="W33" s="1452">
        <v>35.956800000000001</v>
      </c>
      <c r="X33" s="1452">
        <v>35.248452</v>
      </c>
      <c r="Y33" s="1452">
        <v>28.292629999999999</v>
      </c>
      <c r="Z33" s="1452">
        <v>35.803241000000007</v>
      </c>
      <c r="AA33" s="1452">
        <v>29.166331000000007</v>
      </c>
      <c r="AB33" s="1452">
        <v>14.659808999999999</v>
      </c>
      <c r="AC33" s="1452">
        <v>14.157864000000002</v>
      </c>
      <c r="AD33" s="1452">
        <v>31.426387999999999</v>
      </c>
      <c r="AE33" s="1452">
        <v>355.14188799999999</v>
      </c>
      <c r="AF33" s="1452"/>
    </row>
    <row r="34" spans="1:32" s="107" customFormat="1" ht="21" customHeight="1" x14ac:dyDescent="0.25">
      <c r="A34" s="592"/>
      <c r="B34" s="625">
        <f t="shared" si="1"/>
        <v>27</v>
      </c>
      <c r="C34" s="1707" t="s">
        <v>54</v>
      </c>
      <c r="D34" s="627">
        <v>0.83049499999999998</v>
      </c>
      <c r="E34" s="627">
        <v>0.62011500000000008</v>
      </c>
      <c r="F34" s="627">
        <v>0.84023400000000004</v>
      </c>
      <c r="G34" s="627">
        <v>0.82692299999999996</v>
      </c>
      <c r="H34" s="627">
        <v>1.2561339999999999</v>
      </c>
      <c r="I34" s="627">
        <v>1.1291920000000002</v>
      </c>
      <c r="J34" s="627">
        <v>1.2323339999999998</v>
      </c>
      <c r="K34" s="627">
        <v>1.2219709999999999</v>
      </c>
      <c r="L34" s="627">
        <v>1.1160409999999998</v>
      </c>
      <c r="M34" s="627">
        <v>1.209838</v>
      </c>
      <c r="N34" s="627">
        <v>1.244615</v>
      </c>
      <c r="O34" s="627">
        <v>1.378395</v>
      </c>
      <c r="P34" s="1708">
        <f t="shared" si="0"/>
        <v>12.906286999999997</v>
      </c>
      <c r="Q34" s="4"/>
      <c r="R34" s="1452" t="s">
        <v>54</v>
      </c>
      <c r="S34" s="1452">
        <v>0.83049499999999998</v>
      </c>
      <c r="T34" s="1452">
        <v>0.62011500000000008</v>
      </c>
      <c r="U34" s="1452">
        <v>0.84023400000000004</v>
      </c>
      <c r="V34" s="1452">
        <v>0.82692299999999996</v>
      </c>
      <c r="W34" s="1452">
        <v>1.2561339999999999</v>
      </c>
      <c r="X34" s="1452">
        <v>1.1291920000000002</v>
      </c>
      <c r="Y34" s="1452">
        <v>1.2323339999999998</v>
      </c>
      <c r="Z34" s="1452">
        <v>1.2219709999999999</v>
      </c>
      <c r="AA34" s="1452">
        <v>1.1160409999999998</v>
      </c>
      <c r="AB34" s="1452">
        <v>1.209838</v>
      </c>
      <c r="AC34" s="1452">
        <v>1.244615</v>
      </c>
      <c r="AD34" s="1452">
        <v>1.378395</v>
      </c>
      <c r="AE34" s="1452">
        <v>12.906286999999997</v>
      </c>
      <c r="AF34" s="1452"/>
    </row>
    <row r="35" spans="1:32" s="107" customFormat="1" ht="21" customHeight="1" x14ac:dyDescent="0.25">
      <c r="A35" s="592"/>
      <c r="B35" s="625">
        <f t="shared" si="1"/>
        <v>28</v>
      </c>
      <c r="C35" s="1707" t="s">
        <v>56</v>
      </c>
      <c r="D35" s="627">
        <v>620.06689800000004</v>
      </c>
      <c r="E35" s="627">
        <v>561.09198700000002</v>
      </c>
      <c r="F35" s="627">
        <v>508.42331799999999</v>
      </c>
      <c r="G35" s="627">
        <v>575.02864499999998</v>
      </c>
      <c r="H35" s="627">
        <v>624.43300299999987</v>
      </c>
      <c r="I35" s="627">
        <v>602.84424299999989</v>
      </c>
      <c r="J35" s="627">
        <v>622.61854700000004</v>
      </c>
      <c r="K35" s="627">
        <v>579.964249</v>
      </c>
      <c r="L35" s="627">
        <v>536.77286300000003</v>
      </c>
      <c r="M35" s="627">
        <v>541.18844200000001</v>
      </c>
      <c r="N35" s="627">
        <v>506.41637700000007</v>
      </c>
      <c r="O35" s="627">
        <v>476.11719799999997</v>
      </c>
      <c r="P35" s="1708">
        <f t="shared" si="0"/>
        <v>6754.9657699999998</v>
      </c>
      <c r="Q35" s="4"/>
      <c r="R35" s="1452" t="s">
        <v>56</v>
      </c>
      <c r="S35" s="1452">
        <v>620.06689800000004</v>
      </c>
      <c r="T35" s="1452">
        <v>561.09198700000002</v>
      </c>
      <c r="U35" s="1452">
        <v>508.42331799999999</v>
      </c>
      <c r="V35" s="1452">
        <v>575.02864499999998</v>
      </c>
      <c r="W35" s="1452">
        <v>624.43300299999987</v>
      </c>
      <c r="X35" s="1452">
        <v>602.84424299999989</v>
      </c>
      <c r="Y35" s="1452">
        <v>622.61854700000004</v>
      </c>
      <c r="Z35" s="1452">
        <v>579.964249</v>
      </c>
      <c r="AA35" s="1452">
        <v>536.77286300000003</v>
      </c>
      <c r="AB35" s="1452">
        <v>541.18844200000001</v>
      </c>
      <c r="AC35" s="1452">
        <v>506.41637700000007</v>
      </c>
      <c r="AD35" s="1452">
        <v>476.11719799999997</v>
      </c>
      <c r="AE35" s="1452">
        <v>6754.9657699999998</v>
      </c>
      <c r="AF35" s="1452"/>
    </row>
    <row r="36" spans="1:32" s="107" customFormat="1" ht="21" customHeight="1" x14ac:dyDescent="0.25">
      <c r="A36" s="592"/>
      <c r="B36" s="625">
        <f t="shared" si="1"/>
        <v>29</v>
      </c>
      <c r="C36" s="1707" t="s">
        <v>58</v>
      </c>
      <c r="D36" s="627">
        <v>78.609078000000011</v>
      </c>
      <c r="E36" s="627">
        <v>65.775956999999991</v>
      </c>
      <c r="F36" s="627">
        <v>91.251553999999985</v>
      </c>
      <c r="G36" s="627">
        <v>73.669971000000004</v>
      </c>
      <c r="H36" s="627">
        <v>72.347459000000001</v>
      </c>
      <c r="I36" s="627">
        <v>69.968384999999998</v>
      </c>
      <c r="J36" s="627">
        <v>72.347521999999998</v>
      </c>
      <c r="K36" s="627">
        <v>83.445751000000001</v>
      </c>
      <c r="L36" s="627">
        <v>80.013879999999986</v>
      </c>
      <c r="M36" s="627">
        <v>83.584180000000003</v>
      </c>
      <c r="N36" s="627">
        <v>80.117685000000009</v>
      </c>
      <c r="O36" s="627">
        <v>77.372506999999999</v>
      </c>
      <c r="P36" s="1708">
        <f t="shared" si="0"/>
        <v>928.50392900000008</v>
      </c>
      <c r="Q36" s="4"/>
      <c r="R36" s="1452" t="s">
        <v>58</v>
      </c>
      <c r="S36" s="1452">
        <v>78.609078000000011</v>
      </c>
      <c r="T36" s="1452">
        <v>65.775956999999991</v>
      </c>
      <c r="U36" s="1452">
        <v>91.251553999999985</v>
      </c>
      <c r="V36" s="1452">
        <v>73.669971000000004</v>
      </c>
      <c r="W36" s="1452">
        <v>72.347459000000001</v>
      </c>
      <c r="X36" s="1452">
        <v>69.968384999999998</v>
      </c>
      <c r="Y36" s="1452">
        <v>72.347521999999998</v>
      </c>
      <c r="Z36" s="1452">
        <v>83.445751000000001</v>
      </c>
      <c r="AA36" s="1452">
        <v>80.013879999999986</v>
      </c>
      <c r="AB36" s="1452">
        <v>83.584180000000003</v>
      </c>
      <c r="AC36" s="1452">
        <v>80.117685000000009</v>
      </c>
      <c r="AD36" s="1452">
        <v>77.372506999999999</v>
      </c>
      <c r="AE36" s="1452">
        <v>928.50392900000008</v>
      </c>
      <c r="AF36" s="1452"/>
    </row>
    <row r="37" spans="1:32" s="107" customFormat="1" ht="21" customHeight="1" x14ac:dyDescent="0.25">
      <c r="A37" s="592"/>
      <c r="B37" s="625">
        <f t="shared" si="1"/>
        <v>30</v>
      </c>
      <c r="C37" s="1707" t="s">
        <v>60</v>
      </c>
      <c r="D37" s="627">
        <v>21.182062999999999</v>
      </c>
      <c r="E37" s="627">
        <v>18.370951000000002</v>
      </c>
      <c r="F37" s="627">
        <v>18.468855999999999</v>
      </c>
      <c r="G37" s="627">
        <v>17.678436000000001</v>
      </c>
      <c r="H37" s="627">
        <v>18.561354000000001</v>
      </c>
      <c r="I37" s="627">
        <v>16.858121999999998</v>
      </c>
      <c r="J37" s="627">
        <v>22.146208999999999</v>
      </c>
      <c r="K37" s="627">
        <v>20.143785000000001</v>
      </c>
      <c r="L37" s="627">
        <v>22.312674000000001</v>
      </c>
      <c r="M37" s="627">
        <v>19.086063999999997</v>
      </c>
      <c r="N37" s="627">
        <v>19.404382000000002</v>
      </c>
      <c r="O37" s="627">
        <v>15.481441999999999</v>
      </c>
      <c r="P37" s="1708">
        <f t="shared" si="0"/>
        <v>229.69433799999996</v>
      </c>
      <c r="Q37" s="4"/>
      <c r="R37" s="1452" t="s">
        <v>60</v>
      </c>
      <c r="S37" s="1452">
        <v>21.182062999999999</v>
      </c>
      <c r="T37" s="1452">
        <v>18.370951000000002</v>
      </c>
      <c r="U37" s="1452">
        <v>18.468855999999999</v>
      </c>
      <c r="V37" s="1452">
        <v>17.678436000000001</v>
      </c>
      <c r="W37" s="1452">
        <v>18.561354000000001</v>
      </c>
      <c r="X37" s="1452">
        <v>16.858121999999998</v>
      </c>
      <c r="Y37" s="1452">
        <v>22.146208999999999</v>
      </c>
      <c r="Z37" s="1452">
        <v>20.143785000000001</v>
      </c>
      <c r="AA37" s="1452">
        <v>22.312674000000001</v>
      </c>
      <c r="AB37" s="1452">
        <v>19.086063999999997</v>
      </c>
      <c r="AC37" s="1452">
        <v>19.404382000000002</v>
      </c>
      <c r="AD37" s="1452">
        <v>15.481441999999999</v>
      </c>
      <c r="AE37" s="1452">
        <v>229.69433799999996</v>
      </c>
      <c r="AF37" s="1452"/>
    </row>
    <row r="38" spans="1:32" s="107" customFormat="1" ht="21" customHeight="1" x14ac:dyDescent="0.25">
      <c r="A38" s="592"/>
      <c r="B38" s="625">
        <f t="shared" si="1"/>
        <v>31</v>
      </c>
      <c r="C38" s="1707" t="s">
        <v>62</v>
      </c>
      <c r="D38" s="627">
        <v>0.22934399999999999</v>
      </c>
      <c r="E38" s="627">
        <v>0.26166600000000001</v>
      </c>
      <c r="F38" s="627">
        <v>0.32959499999999997</v>
      </c>
      <c r="G38" s="627">
        <v>0.31926299999999996</v>
      </c>
      <c r="H38" s="627">
        <v>0.32237700000000002</v>
      </c>
      <c r="I38" s="627">
        <v>0.27768599999999999</v>
      </c>
      <c r="J38" s="627">
        <v>0.20016899999999999</v>
      </c>
      <c r="K38" s="627">
        <v>0.19345500000000002</v>
      </c>
      <c r="L38" s="627">
        <v>0.18503999999999998</v>
      </c>
      <c r="M38" s="627">
        <v>0.18699300000000002</v>
      </c>
      <c r="N38" s="627">
        <v>0.14511000000000002</v>
      </c>
      <c r="O38" s="627">
        <v>0.17234099999999999</v>
      </c>
      <c r="P38" s="1708">
        <f t="shared" si="0"/>
        <v>2.8230389999999996</v>
      </c>
      <c r="Q38" s="4"/>
      <c r="R38" s="1452" t="s">
        <v>62</v>
      </c>
      <c r="S38" s="1452">
        <v>0.22934399999999999</v>
      </c>
      <c r="T38" s="1452">
        <v>0.26166600000000001</v>
      </c>
      <c r="U38" s="1452">
        <v>0.32959499999999997</v>
      </c>
      <c r="V38" s="1452">
        <v>0.31926299999999996</v>
      </c>
      <c r="W38" s="1452">
        <v>0.32237700000000002</v>
      </c>
      <c r="X38" s="1452">
        <v>0.27768599999999999</v>
      </c>
      <c r="Y38" s="1452">
        <v>0.20016899999999999</v>
      </c>
      <c r="Z38" s="1452">
        <v>0.19345500000000002</v>
      </c>
      <c r="AA38" s="1452">
        <v>0.18503999999999998</v>
      </c>
      <c r="AB38" s="1452">
        <v>0.18699300000000002</v>
      </c>
      <c r="AC38" s="1452">
        <v>0.14511000000000002</v>
      </c>
      <c r="AD38" s="1452">
        <v>0.17234099999999999</v>
      </c>
      <c r="AE38" s="1452">
        <v>2.8230389999999996</v>
      </c>
      <c r="AF38" s="1452"/>
    </row>
    <row r="39" spans="1:32" s="107" customFormat="1" ht="21" customHeight="1" x14ac:dyDescent="0.25">
      <c r="A39" s="592"/>
      <c r="B39" s="625">
        <f t="shared" si="1"/>
        <v>32</v>
      </c>
      <c r="C39" s="1707" t="s">
        <v>64</v>
      </c>
      <c r="D39" s="627">
        <v>1.73278</v>
      </c>
      <c r="E39" s="627">
        <v>2.682928</v>
      </c>
      <c r="F39" s="627">
        <v>3.5694940000000002</v>
      </c>
      <c r="G39" s="627">
        <v>2.4629259999999999</v>
      </c>
      <c r="H39" s="627">
        <v>1.9864999999999999</v>
      </c>
      <c r="I39" s="627">
        <v>1.2439870000000002</v>
      </c>
      <c r="J39" s="627">
        <v>0.94245500000000004</v>
      </c>
      <c r="K39" s="627">
        <v>2.639507</v>
      </c>
      <c r="L39" s="627">
        <v>1.8244120000000001</v>
      </c>
      <c r="M39" s="627">
        <v>2.9312109999999998</v>
      </c>
      <c r="N39" s="627">
        <v>2.2831860000000002</v>
      </c>
      <c r="O39" s="627">
        <v>2.0403910000000001</v>
      </c>
      <c r="P39" s="1708">
        <f t="shared" si="0"/>
        <v>26.339777000000002</v>
      </c>
      <c r="Q39" s="4"/>
      <c r="R39" s="1452" t="s">
        <v>64</v>
      </c>
      <c r="S39" s="1452">
        <v>1.73278</v>
      </c>
      <c r="T39" s="1452">
        <v>2.682928</v>
      </c>
      <c r="U39" s="1452">
        <v>3.5694940000000002</v>
      </c>
      <c r="V39" s="1452">
        <v>2.4629259999999999</v>
      </c>
      <c r="W39" s="1452">
        <v>1.9864999999999999</v>
      </c>
      <c r="X39" s="1452">
        <v>1.2439870000000002</v>
      </c>
      <c r="Y39" s="1452">
        <v>0.94245500000000004</v>
      </c>
      <c r="Z39" s="1452">
        <v>2.639507</v>
      </c>
      <c r="AA39" s="1452">
        <v>1.8244120000000001</v>
      </c>
      <c r="AB39" s="1452">
        <v>2.9312109999999998</v>
      </c>
      <c r="AC39" s="1452">
        <v>2.2831860000000002</v>
      </c>
      <c r="AD39" s="1452">
        <v>2.0403910000000001</v>
      </c>
      <c r="AE39" s="1452">
        <v>26.339777000000002</v>
      </c>
      <c r="AF39" s="1452"/>
    </row>
    <row r="40" spans="1:32" s="107" customFormat="1" ht="21" customHeight="1" x14ac:dyDescent="0.25">
      <c r="A40" s="592"/>
      <c r="B40" s="625">
        <f t="shared" si="1"/>
        <v>33</v>
      </c>
      <c r="C40" s="1707" t="s">
        <v>66</v>
      </c>
      <c r="D40" s="627">
        <v>43.061917999999999</v>
      </c>
      <c r="E40" s="627">
        <v>44.346375999999992</v>
      </c>
      <c r="F40" s="627">
        <v>53.758175999999999</v>
      </c>
      <c r="G40" s="627">
        <v>45.166708</v>
      </c>
      <c r="H40" s="627">
        <v>27.288174000000005</v>
      </c>
      <c r="I40" s="627">
        <v>19.735152000000003</v>
      </c>
      <c r="J40" s="627">
        <v>12.338441999999999</v>
      </c>
      <c r="K40" s="627">
        <v>11.750027999999999</v>
      </c>
      <c r="L40" s="627">
        <v>10.322980000000003</v>
      </c>
      <c r="M40" s="627">
        <v>14.484928</v>
      </c>
      <c r="N40" s="627">
        <v>12.592366</v>
      </c>
      <c r="O40" s="627">
        <v>26.350977999999998</v>
      </c>
      <c r="P40" s="1708">
        <f t="shared" si="0"/>
        <v>321.19622600000002</v>
      </c>
      <c r="Q40" s="4"/>
      <c r="R40" s="1452" t="s">
        <v>66</v>
      </c>
      <c r="S40" s="1452">
        <v>43.061917999999999</v>
      </c>
      <c r="T40" s="1452">
        <v>44.346375999999992</v>
      </c>
      <c r="U40" s="1452">
        <v>53.758175999999999</v>
      </c>
      <c r="V40" s="1452">
        <v>45.166708</v>
      </c>
      <c r="W40" s="1452">
        <v>27.288174000000005</v>
      </c>
      <c r="X40" s="1452">
        <v>19.735152000000003</v>
      </c>
      <c r="Y40" s="1452">
        <v>12.338441999999999</v>
      </c>
      <c r="Z40" s="1452">
        <v>11.750027999999999</v>
      </c>
      <c r="AA40" s="1452">
        <v>10.322980000000003</v>
      </c>
      <c r="AB40" s="1452">
        <v>14.484928</v>
      </c>
      <c r="AC40" s="1452">
        <v>12.592366</v>
      </c>
      <c r="AD40" s="1452">
        <v>26.350977999999998</v>
      </c>
      <c r="AE40" s="1452">
        <v>321.19622600000002</v>
      </c>
      <c r="AF40" s="1452"/>
    </row>
    <row r="41" spans="1:32" s="107" customFormat="1" ht="21" customHeight="1" x14ac:dyDescent="0.25">
      <c r="A41" s="592"/>
      <c r="B41" s="625">
        <f t="shared" si="1"/>
        <v>34</v>
      </c>
      <c r="C41" s="1707" t="s">
        <v>68</v>
      </c>
      <c r="D41" s="627">
        <v>119.040392</v>
      </c>
      <c r="E41" s="627">
        <v>106.97427999999999</v>
      </c>
      <c r="F41" s="627">
        <v>115.40964600000001</v>
      </c>
      <c r="G41" s="627">
        <v>115.135808</v>
      </c>
      <c r="H41" s="627">
        <v>119.122811</v>
      </c>
      <c r="I41" s="627">
        <v>109.94232600000001</v>
      </c>
      <c r="J41" s="627">
        <v>61.397817000000003</v>
      </c>
      <c r="K41" s="627">
        <v>68.783528000000004</v>
      </c>
      <c r="L41" s="627">
        <v>85.686938999999995</v>
      </c>
      <c r="M41" s="627">
        <v>85.984667000000002</v>
      </c>
      <c r="N41" s="627">
        <v>82.309281999999996</v>
      </c>
      <c r="O41" s="627">
        <v>102.89568399999999</v>
      </c>
      <c r="P41" s="1708">
        <f t="shared" si="0"/>
        <v>1172.68318</v>
      </c>
      <c r="Q41" s="4"/>
      <c r="R41" s="1452" t="s">
        <v>68</v>
      </c>
      <c r="S41" s="1452">
        <v>119.040392</v>
      </c>
      <c r="T41" s="1452">
        <v>106.97427999999999</v>
      </c>
      <c r="U41" s="1452">
        <v>115.40964600000001</v>
      </c>
      <c r="V41" s="1452">
        <v>115.135808</v>
      </c>
      <c r="W41" s="1452">
        <v>119.122811</v>
      </c>
      <c r="X41" s="1452">
        <v>109.94232600000001</v>
      </c>
      <c r="Y41" s="1452">
        <v>61.397817000000003</v>
      </c>
      <c r="Z41" s="1452">
        <v>68.783528000000004</v>
      </c>
      <c r="AA41" s="1452">
        <v>85.686938999999995</v>
      </c>
      <c r="AB41" s="1452">
        <v>85.984667000000002</v>
      </c>
      <c r="AC41" s="1452">
        <v>82.309281999999996</v>
      </c>
      <c r="AD41" s="1452">
        <v>102.89568399999999</v>
      </c>
      <c r="AE41" s="1452">
        <v>1172.68318</v>
      </c>
      <c r="AF41" s="1452"/>
    </row>
    <row r="42" spans="1:32" s="107" customFormat="1" ht="21" customHeight="1" x14ac:dyDescent="0.25">
      <c r="A42" s="592"/>
      <c r="B42" s="625">
        <f t="shared" si="1"/>
        <v>35</v>
      </c>
      <c r="C42" s="1707" t="s">
        <v>70</v>
      </c>
      <c r="D42" s="627">
        <v>10.807252</v>
      </c>
      <c r="E42" s="627">
        <v>13.160990000000002</v>
      </c>
      <c r="F42" s="627">
        <v>14.775815999999999</v>
      </c>
      <c r="G42" s="627">
        <v>13.277293999999999</v>
      </c>
      <c r="H42" s="627">
        <v>13.080604000000001</v>
      </c>
      <c r="I42" s="627">
        <v>7.7094399999999998</v>
      </c>
      <c r="J42" s="627">
        <v>7.4880099999999992</v>
      </c>
      <c r="K42" s="627">
        <v>7.9831120000000002</v>
      </c>
      <c r="L42" s="627">
        <v>6.8319220000000005</v>
      </c>
      <c r="M42" s="627">
        <v>7.395232</v>
      </c>
      <c r="N42" s="627">
        <v>7.6066199999999995</v>
      </c>
      <c r="O42" s="627">
        <v>9.3994509999999991</v>
      </c>
      <c r="P42" s="1708">
        <f t="shared" si="0"/>
        <v>119.51574300000001</v>
      </c>
      <c r="Q42" s="4"/>
      <c r="R42" s="1452" t="s">
        <v>70</v>
      </c>
      <c r="S42" s="1452">
        <v>10.807252</v>
      </c>
      <c r="T42" s="1452">
        <v>13.160990000000002</v>
      </c>
      <c r="U42" s="1452">
        <v>14.775815999999999</v>
      </c>
      <c r="V42" s="1452">
        <v>13.277293999999999</v>
      </c>
      <c r="W42" s="1452">
        <v>13.080604000000001</v>
      </c>
      <c r="X42" s="1452">
        <v>7.7094399999999998</v>
      </c>
      <c r="Y42" s="1452">
        <v>7.4880099999999992</v>
      </c>
      <c r="Z42" s="1452">
        <v>7.9831120000000002</v>
      </c>
      <c r="AA42" s="1452">
        <v>6.8319220000000005</v>
      </c>
      <c r="AB42" s="1452">
        <v>7.395232</v>
      </c>
      <c r="AC42" s="1452">
        <v>7.6066199999999995</v>
      </c>
      <c r="AD42" s="1452">
        <v>9.3994509999999991</v>
      </c>
      <c r="AE42" s="1452">
        <v>119.51574300000001</v>
      </c>
      <c r="AF42" s="1452"/>
    </row>
    <row r="43" spans="1:32" s="107" customFormat="1" ht="21" customHeight="1" x14ac:dyDescent="0.25">
      <c r="A43" s="592"/>
      <c r="B43" s="625">
        <f t="shared" si="1"/>
        <v>36</v>
      </c>
      <c r="C43" s="1707" t="s">
        <v>72</v>
      </c>
      <c r="D43" s="627">
        <v>79.66654299999999</v>
      </c>
      <c r="E43" s="627">
        <v>71.997302000000005</v>
      </c>
      <c r="F43" s="627">
        <v>78.013273999999996</v>
      </c>
      <c r="G43" s="627">
        <v>75.249640999999997</v>
      </c>
      <c r="H43" s="627">
        <v>61.999836999999999</v>
      </c>
      <c r="I43" s="627">
        <v>46.266294000000002</v>
      </c>
      <c r="J43" s="627">
        <v>54.378397</v>
      </c>
      <c r="K43" s="627">
        <v>54.947614999999999</v>
      </c>
      <c r="L43" s="627">
        <v>56.119326000000001</v>
      </c>
      <c r="M43" s="627">
        <v>47.477024</v>
      </c>
      <c r="N43" s="627">
        <v>52.654206000000002</v>
      </c>
      <c r="O43" s="627">
        <v>64.815070000000006</v>
      </c>
      <c r="P43" s="1708">
        <f t="shared" si="0"/>
        <v>743.58452900000009</v>
      </c>
      <c r="Q43" s="4"/>
      <c r="R43" s="1452" t="s">
        <v>72</v>
      </c>
      <c r="S43" s="1452">
        <v>79.66654299999999</v>
      </c>
      <c r="T43" s="1452">
        <v>71.997302000000005</v>
      </c>
      <c r="U43" s="1452">
        <v>78.013273999999996</v>
      </c>
      <c r="V43" s="1452">
        <v>75.249640999999997</v>
      </c>
      <c r="W43" s="1452">
        <v>61.999836999999999</v>
      </c>
      <c r="X43" s="1452">
        <v>46.266294000000002</v>
      </c>
      <c r="Y43" s="1452">
        <v>54.378397</v>
      </c>
      <c r="Z43" s="1452">
        <v>54.947614999999999</v>
      </c>
      <c r="AA43" s="1452">
        <v>56.119326000000001</v>
      </c>
      <c r="AB43" s="1452">
        <v>47.477024</v>
      </c>
      <c r="AC43" s="1452">
        <v>52.654206000000002</v>
      </c>
      <c r="AD43" s="1452">
        <v>64.815070000000006</v>
      </c>
      <c r="AE43" s="1452">
        <v>743.58452900000009</v>
      </c>
      <c r="AF43" s="1452"/>
    </row>
    <row r="44" spans="1:32" s="107" customFormat="1" ht="21" customHeight="1" x14ac:dyDescent="0.25">
      <c r="A44" s="592"/>
      <c r="B44" s="625">
        <f t="shared" si="1"/>
        <v>37</v>
      </c>
      <c r="C44" s="1707" t="s">
        <v>74</v>
      </c>
      <c r="D44" s="627">
        <v>14.198119</v>
      </c>
      <c r="E44" s="627">
        <v>13.070206000000001</v>
      </c>
      <c r="F44" s="627">
        <v>9.6694910000000007</v>
      </c>
      <c r="G44" s="627">
        <v>13.196120000000001</v>
      </c>
      <c r="H44" s="627">
        <v>14.607987</v>
      </c>
      <c r="I44" s="627">
        <v>14.366263</v>
      </c>
      <c r="J44" s="627">
        <v>14.573694999999999</v>
      </c>
      <c r="K44" s="627">
        <v>14.447355</v>
      </c>
      <c r="L44" s="627">
        <v>12.354922</v>
      </c>
      <c r="M44" s="627">
        <v>13.5402</v>
      </c>
      <c r="N44" s="627">
        <v>11.705738999999999</v>
      </c>
      <c r="O44" s="627">
        <v>12.587678</v>
      </c>
      <c r="P44" s="1708">
        <f t="shared" si="0"/>
        <v>158.31777500000001</v>
      </c>
      <c r="Q44" s="4"/>
      <c r="R44" s="1452" t="s">
        <v>74</v>
      </c>
      <c r="S44" s="1452">
        <v>14.198119</v>
      </c>
      <c r="T44" s="1452">
        <v>13.070206000000001</v>
      </c>
      <c r="U44" s="1452">
        <v>9.6694910000000007</v>
      </c>
      <c r="V44" s="1452">
        <v>13.196120000000001</v>
      </c>
      <c r="W44" s="1452">
        <v>14.607987</v>
      </c>
      <c r="X44" s="1452">
        <v>14.366263</v>
      </c>
      <c r="Y44" s="1452">
        <v>14.573694999999999</v>
      </c>
      <c r="Z44" s="1452">
        <v>14.447355</v>
      </c>
      <c r="AA44" s="1452">
        <v>12.354922</v>
      </c>
      <c r="AB44" s="1452">
        <v>13.5402</v>
      </c>
      <c r="AC44" s="1452">
        <v>11.705738999999999</v>
      </c>
      <c r="AD44" s="1452">
        <v>12.587678</v>
      </c>
      <c r="AE44" s="1452">
        <v>158.31777500000001</v>
      </c>
      <c r="AF44" s="1452"/>
    </row>
    <row r="45" spans="1:32" s="107" customFormat="1" ht="21" customHeight="1" x14ac:dyDescent="0.25">
      <c r="A45" s="592"/>
      <c r="B45" s="625">
        <f t="shared" si="1"/>
        <v>38</v>
      </c>
      <c r="C45" s="1707" t="s">
        <v>76</v>
      </c>
      <c r="D45" s="627">
        <v>227.27775</v>
      </c>
      <c r="E45" s="627">
        <v>290.229285</v>
      </c>
      <c r="F45" s="627">
        <v>278.89322700000002</v>
      </c>
      <c r="G45" s="627">
        <v>250.25017600000001</v>
      </c>
      <c r="H45" s="627">
        <v>155.89435900000001</v>
      </c>
      <c r="I45" s="627">
        <v>97.532173</v>
      </c>
      <c r="J45" s="627">
        <v>63.26824899999999</v>
      </c>
      <c r="K45" s="627">
        <v>59.560775999999997</v>
      </c>
      <c r="L45" s="627">
        <v>45.402496999999997</v>
      </c>
      <c r="M45" s="627">
        <v>73.730849000000006</v>
      </c>
      <c r="N45" s="627">
        <v>52.557837000000006</v>
      </c>
      <c r="O45" s="627">
        <v>101.324597</v>
      </c>
      <c r="P45" s="1708">
        <f t="shared" si="0"/>
        <v>1695.9217750000003</v>
      </c>
      <c r="Q45" s="4"/>
      <c r="R45" s="1452" t="s">
        <v>76</v>
      </c>
      <c r="S45" s="1452">
        <v>227.27775</v>
      </c>
      <c r="T45" s="1452">
        <v>290.229285</v>
      </c>
      <c r="U45" s="1452">
        <v>278.89322700000002</v>
      </c>
      <c r="V45" s="1452">
        <v>250.25017600000001</v>
      </c>
      <c r="W45" s="1452">
        <v>155.89435900000001</v>
      </c>
      <c r="X45" s="1452">
        <v>97.532173</v>
      </c>
      <c r="Y45" s="1452">
        <v>63.26824899999999</v>
      </c>
      <c r="Z45" s="1452">
        <v>59.560775999999997</v>
      </c>
      <c r="AA45" s="1452">
        <v>45.402496999999997</v>
      </c>
      <c r="AB45" s="1452">
        <v>73.730849000000006</v>
      </c>
      <c r="AC45" s="1452">
        <v>52.557837000000006</v>
      </c>
      <c r="AD45" s="1452">
        <v>101.324597</v>
      </c>
      <c r="AE45" s="1452">
        <v>1695.9217750000003</v>
      </c>
      <c r="AF45" s="1452"/>
    </row>
    <row r="46" spans="1:32" s="107" customFormat="1" ht="21" customHeight="1" x14ac:dyDescent="0.25">
      <c r="A46" s="592"/>
      <c r="B46" s="625">
        <f t="shared" si="1"/>
        <v>39</v>
      </c>
      <c r="C46" s="1707" t="s">
        <v>78</v>
      </c>
      <c r="D46" s="627">
        <v>26.694502999999997</v>
      </c>
      <c r="E46" s="627">
        <v>19.557251000000001</v>
      </c>
      <c r="F46" s="627">
        <v>33.305190000000003</v>
      </c>
      <c r="G46" s="627">
        <v>32.641939000000001</v>
      </c>
      <c r="H46" s="627">
        <v>24.059927999999999</v>
      </c>
      <c r="I46" s="627">
        <v>25.917684000000001</v>
      </c>
      <c r="J46" s="627">
        <v>30.474015999999999</v>
      </c>
      <c r="K46" s="627">
        <v>33.804031999999999</v>
      </c>
      <c r="L46" s="627">
        <v>33.925131</v>
      </c>
      <c r="M46" s="627">
        <v>35.536765000000003</v>
      </c>
      <c r="N46" s="627">
        <v>34.352275999999996</v>
      </c>
      <c r="O46" s="627">
        <v>31.874103999999999</v>
      </c>
      <c r="P46" s="1708">
        <f t="shared" si="0"/>
        <v>362.14281900000003</v>
      </c>
      <c r="Q46" s="4"/>
      <c r="R46" s="1452" t="s">
        <v>78</v>
      </c>
      <c r="S46" s="1452">
        <v>26.694502999999997</v>
      </c>
      <c r="T46" s="1452">
        <v>19.557251000000001</v>
      </c>
      <c r="U46" s="1452">
        <v>33.305190000000003</v>
      </c>
      <c r="V46" s="1452">
        <v>32.641939000000001</v>
      </c>
      <c r="W46" s="1452">
        <v>24.059927999999999</v>
      </c>
      <c r="X46" s="1452">
        <v>25.917684000000001</v>
      </c>
      <c r="Y46" s="1452">
        <v>30.474015999999999</v>
      </c>
      <c r="Z46" s="1452">
        <v>33.804031999999999</v>
      </c>
      <c r="AA46" s="1452">
        <v>33.925131</v>
      </c>
      <c r="AB46" s="1452">
        <v>35.536765000000003</v>
      </c>
      <c r="AC46" s="1452">
        <v>34.352275999999996</v>
      </c>
      <c r="AD46" s="1452">
        <v>31.874103999999999</v>
      </c>
      <c r="AE46" s="1452">
        <v>362.14281900000003</v>
      </c>
      <c r="AF46" s="1452"/>
    </row>
    <row r="47" spans="1:32" s="107" customFormat="1" ht="21" customHeight="1" x14ac:dyDescent="0.25">
      <c r="A47" s="592"/>
      <c r="B47" s="625">
        <f t="shared" si="1"/>
        <v>40</v>
      </c>
      <c r="C47" s="1707" t="s">
        <v>80</v>
      </c>
      <c r="D47" s="627">
        <v>0.33749300000000004</v>
      </c>
      <c r="E47" s="627">
        <v>0.30057699999999998</v>
      </c>
      <c r="F47" s="627">
        <v>0.36207800000000001</v>
      </c>
      <c r="G47" s="627">
        <v>0.34569299999999997</v>
      </c>
      <c r="H47" s="627">
        <v>0.36965400000000004</v>
      </c>
      <c r="I47" s="627">
        <v>0.361238</v>
      </c>
      <c r="J47" s="627">
        <v>0.36877700000000002</v>
      </c>
      <c r="K47" s="627">
        <v>0.39469300000000002</v>
      </c>
      <c r="L47" s="627">
        <v>0.36860400000000004</v>
      </c>
      <c r="M47" s="627">
        <v>0.36315599999999998</v>
      </c>
      <c r="N47" s="627">
        <v>0.34948099999999999</v>
      </c>
      <c r="O47" s="627">
        <v>0.34407599999999999</v>
      </c>
      <c r="P47" s="1708">
        <f t="shared" si="0"/>
        <v>4.2655200000000004</v>
      </c>
      <c r="Q47" s="4"/>
      <c r="R47" s="1452" t="s">
        <v>80</v>
      </c>
      <c r="S47" s="1452">
        <v>0.33749300000000004</v>
      </c>
      <c r="T47" s="1452">
        <v>0.30057699999999998</v>
      </c>
      <c r="U47" s="1452">
        <v>0.36207800000000001</v>
      </c>
      <c r="V47" s="1452">
        <v>0.34569299999999997</v>
      </c>
      <c r="W47" s="1452">
        <v>0.36965400000000004</v>
      </c>
      <c r="X47" s="1452">
        <v>0.361238</v>
      </c>
      <c r="Y47" s="1452">
        <v>0.36877700000000002</v>
      </c>
      <c r="Z47" s="1452">
        <v>0.39469300000000002</v>
      </c>
      <c r="AA47" s="1452">
        <v>0.36860400000000004</v>
      </c>
      <c r="AB47" s="1452">
        <v>0.36315599999999998</v>
      </c>
      <c r="AC47" s="1452">
        <v>0.34948099999999999</v>
      </c>
      <c r="AD47" s="1452">
        <v>0.34407599999999999</v>
      </c>
      <c r="AE47" s="1452">
        <v>4.2655200000000004</v>
      </c>
      <c r="AF47" s="1452"/>
    </row>
    <row r="48" spans="1:32" s="107" customFormat="1" ht="21" customHeight="1" x14ac:dyDescent="0.25">
      <c r="A48" s="592"/>
      <c r="B48" s="625">
        <f t="shared" si="1"/>
        <v>41</v>
      </c>
      <c r="C48" s="1707" t="s">
        <v>82</v>
      </c>
      <c r="D48" s="627">
        <v>12.5998</v>
      </c>
      <c r="E48" s="627">
        <v>13.070166999999998</v>
      </c>
      <c r="F48" s="627">
        <v>12.636367</v>
      </c>
      <c r="G48" s="627">
        <v>8.3538530000000009</v>
      </c>
      <c r="H48" s="627">
        <v>12.081765000000001</v>
      </c>
      <c r="I48" s="627">
        <v>10.993373000000002</v>
      </c>
      <c r="J48" s="627">
        <v>4.8331980000000003</v>
      </c>
      <c r="K48" s="627">
        <v>3.52902</v>
      </c>
      <c r="L48" s="627">
        <v>3.3111220000000001</v>
      </c>
      <c r="M48" s="627">
        <v>3.6261210000000004</v>
      </c>
      <c r="N48" s="627">
        <v>1.4991500000000002</v>
      </c>
      <c r="O48" s="627">
        <v>6.2224380000000004</v>
      </c>
      <c r="P48" s="1708">
        <f t="shared" si="0"/>
        <v>92.756373999999994</v>
      </c>
      <c r="Q48" s="4"/>
      <c r="R48" s="1452" t="s">
        <v>82</v>
      </c>
      <c r="S48" s="1452">
        <v>12.5998</v>
      </c>
      <c r="T48" s="1452">
        <v>13.070166999999998</v>
      </c>
      <c r="U48" s="1452">
        <v>12.636367</v>
      </c>
      <c r="V48" s="1452">
        <v>8.3538530000000009</v>
      </c>
      <c r="W48" s="1452">
        <v>12.081765000000001</v>
      </c>
      <c r="X48" s="1452">
        <v>10.993373000000002</v>
      </c>
      <c r="Y48" s="1452">
        <v>4.8331980000000003</v>
      </c>
      <c r="Z48" s="1452">
        <v>3.52902</v>
      </c>
      <c r="AA48" s="1452">
        <v>3.3111220000000001</v>
      </c>
      <c r="AB48" s="1452">
        <v>3.6261210000000004</v>
      </c>
      <c r="AC48" s="1452">
        <v>1.4991500000000002</v>
      </c>
      <c r="AD48" s="1452">
        <v>6.2224380000000004</v>
      </c>
      <c r="AE48" s="1452">
        <v>92.756373999999994</v>
      </c>
      <c r="AF48" s="1452"/>
    </row>
    <row r="49" spans="1:32" s="107" customFormat="1" ht="21" customHeight="1" x14ac:dyDescent="0.25">
      <c r="A49" s="592"/>
      <c r="B49" s="625">
        <f t="shared" si="1"/>
        <v>42</v>
      </c>
      <c r="C49" s="1707" t="s">
        <v>84</v>
      </c>
      <c r="D49" s="627">
        <v>12.766100000000002</v>
      </c>
      <c r="E49" s="627">
        <v>11.772627</v>
      </c>
      <c r="F49" s="627">
        <v>11.204163999999999</v>
      </c>
      <c r="G49" s="627">
        <v>10.932801999999999</v>
      </c>
      <c r="H49" s="627">
        <v>11.584842</v>
      </c>
      <c r="I49" s="627">
        <v>10.896666</v>
      </c>
      <c r="J49" s="627">
        <v>5.8505419999999999</v>
      </c>
      <c r="K49" s="627">
        <v>4.6224849999999993</v>
      </c>
      <c r="L49" s="627">
        <v>3.9253040000000001</v>
      </c>
      <c r="M49" s="627">
        <v>7.0387450000000005</v>
      </c>
      <c r="N49" s="627">
        <v>3.4017490000000001</v>
      </c>
      <c r="O49" s="627">
        <v>4.6132580000000001</v>
      </c>
      <c r="P49" s="1708">
        <f t="shared" si="0"/>
        <v>98.609284000000002</v>
      </c>
      <c r="Q49" s="4"/>
      <c r="R49" s="1452" t="s">
        <v>84</v>
      </c>
      <c r="S49" s="1452">
        <v>12.766100000000002</v>
      </c>
      <c r="T49" s="1452">
        <v>11.772627</v>
      </c>
      <c r="U49" s="1452">
        <v>11.204163999999999</v>
      </c>
      <c r="V49" s="1452">
        <v>10.932801999999999</v>
      </c>
      <c r="W49" s="1452">
        <v>11.584842</v>
      </c>
      <c r="X49" s="1452">
        <v>10.896666</v>
      </c>
      <c r="Y49" s="1452">
        <v>5.8505419999999999</v>
      </c>
      <c r="Z49" s="1452">
        <v>4.6224849999999993</v>
      </c>
      <c r="AA49" s="1452">
        <v>3.9253040000000001</v>
      </c>
      <c r="AB49" s="1452">
        <v>7.0387450000000005</v>
      </c>
      <c r="AC49" s="1452">
        <v>3.4017490000000001</v>
      </c>
      <c r="AD49" s="1452">
        <v>4.6132580000000001</v>
      </c>
      <c r="AE49" s="1452">
        <v>98.609284000000002</v>
      </c>
      <c r="AF49" s="1452"/>
    </row>
    <row r="50" spans="1:32" s="107" customFormat="1" ht="21" customHeight="1" x14ac:dyDescent="0.25">
      <c r="A50" s="592"/>
      <c r="B50" s="625">
        <f t="shared" si="1"/>
        <v>43</v>
      </c>
      <c r="C50" s="1707" t="s">
        <v>86</v>
      </c>
      <c r="D50" s="627">
        <v>0.54807899999999998</v>
      </c>
      <c r="E50" s="627">
        <v>0.52348799999999995</v>
      </c>
      <c r="F50" s="627">
        <v>0.59684800000000005</v>
      </c>
      <c r="G50" s="627">
        <v>0.60944200000000004</v>
      </c>
      <c r="H50" s="627">
        <v>0.61948500000000006</v>
      </c>
      <c r="I50" s="627">
        <v>0.58486100000000008</v>
      </c>
      <c r="J50" s="627">
        <v>0.62508700000000006</v>
      </c>
      <c r="K50" s="627">
        <v>0.62531999999999999</v>
      </c>
      <c r="L50" s="627">
        <v>0.57433999999999996</v>
      </c>
      <c r="M50" s="627">
        <v>0.55809700000000007</v>
      </c>
      <c r="N50" s="627">
        <v>0.52780800000000005</v>
      </c>
      <c r="O50" s="627">
        <v>0.55913299999999999</v>
      </c>
      <c r="P50" s="1708">
        <f t="shared" si="0"/>
        <v>6.9519880000000009</v>
      </c>
      <c r="Q50" s="4"/>
      <c r="R50" s="1452" t="s">
        <v>86</v>
      </c>
      <c r="S50" s="1452">
        <v>0.54807899999999998</v>
      </c>
      <c r="T50" s="1452">
        <v>0.52348799999999995</v>
      </c>
      <c r="U50" s="1452">
        <v>0.59684800000000005</v>
      </c>
      <c r="V50" s="1452">
        <v>0.60944200000000004</v>
      </c>
      <c r="W50" s="1452">
        <v>0.61948500000000006</v>
      </c>
      <c r="X50" s="1452">
        <v>0.58486100000000008</v>
      </c>
      <c r="Y50" s="1452">
        <v>0.62508700000000006</v>
      </c>
      <c r="Z50" s="1452">
        <v>0.62531999999999999</v>
      </c>
      <c r="AA50" s="1452">
        <v>0.57433999999999996</v>
      </c>
      <c r="AB50" s="1452">
        <v>0.55809700000000007</v>
      </c>
      <c r="AC50" s="1452">
        <v>0.52780800000000005</v>
      </c>
      <c r="AD50" s="1452">
        <v>0.55913299999999999</v>
      </c>
      <c r="AE50" s="1452">
        <v>6.9519880000000009</v>
      </c>
      <c r="AF50" s="1452"/>
    </row>
    <row r="51" spans="1:32" s="107" customFormat="1" ht="21" customHeight="1" x14ac:dyDescent="0.25">
      <c r="A51" s="592"/>
      <c r="B51" s="625">
        <f t="shared" si="1"/>
        <v>44</v>
      </c>
      <c r="C51" s="1707" t="s">
        <v>88</v>
      </c>
      <c r="D51" s="627">
        <v>464.58021000000002</v>
      </c>
      <c r="E51" s="627">
        <v>456.40198399999997</v>
      </c>
      <c r="F51" s="627">
        <v>649.36220500000002</v>
      </c>
      <c r="G51" s="627">
        <v>493.61393199999998</v>
      </c>
      <c r="H51" s="627">
        <v>580.239643</v>
      </c>
      <c r="I51" s="627">
        <v>610.76099499999998</v>
      </c>
      <c r="J51" s="627">
        <v>629.58780000000002</v>
      </c>
      <c r="K51" s="627">
        <v>585.93440399999986</v>
      </c>
      <c r="L51" s="627">
        <v>598.52170600000011</v>
      </c>
      <c r="M51" s="627">
        <v>640.67513399999973</v>
      </c>
      <c r="N51" s="627">
        <v>709.76736000000005</v>
      </c>
      <c r="O51" s="627">
        <v>674.3198359999999</v>
      </c>
      <c r="P51" s="1708">
        <f t="shared" si="0"/>
        <v>7093.7652089999992</v>
      </c>
      <c r="Q51" s="4"/>
      <c r="R51" s="1452" t="s">
        <v>88</v>
      </c>
      <c r="S51" s="1452">
        <v>464.58021000000002</v>
      </c>
      <c r="T51" s="1452">
        <v>456.40198399999997</v>
      </c>
      <c r="U51" s="1452">
        <v>649.36220500000002</v>
      </c>
      <c r="V51" s="1452">
        <v>493.61393199999998</v>
      </c>
      <c r="W51" s="1452">
        <v>580.239643</v>
      </c>
      <c r="X51" s="1452">
        <v>610.76099499999998</v>
      </c>
      <c r="Y51" s="1452">
        <v>629.58780000000002</v>
      </c>
      <c r="Z51" s="1452">
        <v>585.93440399999986</v>
      </c>
      <c r="AA51" s="1452">
        <v>598.52170600000011</v>
      </c>
      <c r="AB51" s="1452">
        <v>640.67513399999973</v>
      </c>
      <c r="AC51" s="1452">
        <v>709.76736000000005</v>
      </c>
      <c r="AD51" s="1452">
        <v>674.3198359999999</v>
      </c>
      <c r="AE51" s="1452">
        <v>7093.7652089999992</v>
      </c>
      <c r="AF51" s="1452"/>
    </row>
    <row r="52" spans="1:32" s="107" customFormat="1" ht="21" customHeight="1" x14ac:dyDescent="0.25">
      <c r="A52" s="592"/>
      <c r="B52" s="625">
        <f t="shared" si="1"/>
        <v>45</v>
      </c>
      <c r="C52" s="1707" t="s">
        <v>90</v>
      </c>
      <c r="D52" s="627">
        <v>56.696509999999996</v>
      </c>
      <c r="E52" s="627">
        <v>29.031293999999995</v>
      </c>
      <c r="F52" s="627">
        <v>31.780192</v>
      </c>
      <c r="G52" s="627">
        <v>47.571714999999998</v>
      </c>
      <c r="H52" s="627">
        <v>62.75949</v>
      </c>
      <c r="I52" s="627">
        <v>58.959846000000006</v>
      </c>
      <c r="J52" s="627">
        <v>61.934746000000004</v>
      </c>
      <c r="K52" s="627">
        <v>65.878715</v>
      </c>
      <c r="L52" s="627">
        <v>65.371779000000004</v>
      </c>
      <c r="M52" s="627">
        <v>67.968324999999993</v>
      </c>
      <c r="N52" s="627">
        <v>69.135725000000008</v>
      </c>
      <c r="O52" s="627">
        <v>66.752559999999988</v>
      </c>
      <c r="P52" s="1708">
        <f t="shared" si="0"/>
        <v>683.84089700000004</v>
      </c>
      <c r="Q52" s="4"/>
      <c r="R52" s="1452" t="s">
        <v>90</v>
      </c>
      <c r="S52" s="1452">
        <v>56.696509999999996</v>
      </c>
      <c r="T52" s="1452">
        <v>29.031293999999995</v>
      </c>
      <c r="U52" s="1452">
        <v>31.780192</v>
      </c>
      <c r="V52" s="1452">
        <v>47.571714999999998</v>
      </c>
      <c r="W52" s="1452">
        <v>62.75949</v>
      </c>
      <c r="X52" s="1452">
        <v>58.959846000000006</v>
      </c>
      <c r="Y52" s="1452">
        <v>61.934746000000004</v>
      </c>
      <c r="Z52" s="1452">
        <v>65.878715</v>
      </c>
      <c r="AA52" s="1452">
        <v>65.371779000000004</v>
      </c>
      <c r="AB52" s="1452">
        <v>67.968324999999993</v>
      </c>
      <c r="AC52" s="1452">
        <v>69.135725000000008</v>
      </c>
      <c r="AD52" s="1452">
        <v>66.752559999999988</v>
      </c>
      <c r="AE52" s="1452">
        <v>683.84089700000004</v>
      </c>
      <c r="AF52" s="1452"/>
    </row>
    <row r="53" spans="1:32" s="107" customFormat="1" ht="21" customHeight="1" x14ac:dyDescent="0.25">
      <c r="A53" s="592"/>
      <c r="B53" s="625">
        <f t="shared" si="1"/>
        <v>46</v>
      </c>
      <c r="C53" s="1707" t="s">
        <v>92</v>
      </c>
      <c r="D53" s="627">
        <v>89.055299000000005</v>
      </c>
      <c r="E53" s="627">
        <v>73.662994999999981</v>
      </c>
      <c r="F53" s="627">
        <v>80.391428000000005</v>
      </c>
      <c r="G53" s="627">
        <v>95.744803000000005</v>
      </c>
      <c r="H53" s="627">
        <v>85.632707999999994</v>
      </c>
      <c r="I53" s="627">
        <v>76.684105000000002</v>
      </c>
      <c r="J53" s="627">
        <v>89.40179599999999</v>
      </c>
      <c r="K53" s="627">
        <v>92.598152999999982</v>
      </c>
      <c r="L53" s="627">
        <v>108.87451700000001</v>
      </c>
      <c r="M53" s="627">
        <v>109.13030500000001</v>
      </c>
      <c r="N53" s="627">
        <v>88.609765999999993</v>
      </c>
      <c r="O53" s="627">
        <v>83.593996000000018</v>
      </c>
      <c r="P53" s="1708">
        <f t="shared" si="0"/>
        <v>1073.3798710000001</v>
      </c>
      <c r="Q53" s="4"/>
      <c r="R53" s="1452" t="s">
        <v>92</v>
      </c>
      <c r="S53" s="1452">
        <v>89.055299000000005</v>
      </c>
      <c r="T53" s="1452">
        <v>73.662994999999981</v>
      </c>
      <c r="U53" s="1452">
        <v>80.391428000000005</v>
      </c>
      <c r="V53" s="1452">
        <v>95.744803000000005</v>
      </c>
      <c r="W53" s="1452">
        <v>85.632707999999994</v>
      </c>
      <c r="X53" s="1452">
        <v>76.684105000000002</v>
      </c>
      <c r="Y53" s="1452">
        <v>89.40179599999999</v>
      </c>
      <c r="Z53" s="1452">
        <v>92.598152999999982</v>
      </c>
      <c r="AA53" s="1452">
        <v>108.87451700000001</v>
      </c>
      <c r="AB53" s="1452">
        <v>109.13030500000001</v>
      </c>
      <c r="AC53" s="1452">
        <v>88.609765999999993</v>
      </c>
      <c r="AD53" s="1452">
        <v>83.593996000000018</v>
      </c>
      <c r="AE53" s="1452">
        <v>1073.3798710000001</v>
      </c>
      <c r="AF53" s="1452"/>
    </row>
    <row r="54" spans="1:32" s="107" customFormat="1" ht="21" customHeight="1" x14ac:dyDescent="0.25">
      <c r="A54" s="592"/>
      <c r="B54" s="625">
        <f t="shared" si="1"/>
        <v>47</v>
      </c>
      <c r="C54" s="1707" t="s">
        <v>94</v>
      </c>
      <c r="D54" s="627">
        <v>39.002040000000001</v>
      </c>
      <c r="E54" s="627">
        <v>26.314240000000002</v>
      </c>
      <c r="F54" s="627">
        <v>20.782109999999996</v>
      </c>
      <c r="G54" s="627">
        <v>42.197009999999999</v>
      </c>
      <c r="H54" s="627">
        <v>52.720269999999999</v>
      </c>
      <c r="I54" s="627">
        <v>49.197090000000003</v>
      </c>
      <c r="J54" s="627">
        <v>39.431480000000001</v>
      </c>
      <c r="K54" s="627">
        <v>38.961569999999995</v>
      </c>
      <c r="L54" s="627">
        <v>48.946600000000004</v>
      </c>
      <c r="M54" s="627">
        <v>48.421210000000002</v>
      </c>
      <c r="N54" s="627">
        <v>35.268480000000004</v>
      </c>
      <c r="O54" s="627">
        <v>39.31729</v>
      </c>
      <c r="P54" s="1708">
        <f t="shared" si="0"/>
        <v>480.55939000000001</v>
      </c>
      <c r="Q54" s="4"/>
      <c r="R54" s="1452" t="s">
        <v>94</v>
      </c>
      <c r="S54" s="1452">
        <v>39.002040000000001</v>
      </c>
      <c r="T54" s="1452">
        <v>26.314240000000002</v>
      </c>
      <c r="U54" s="1452">
        <v>20.782109999999996</v>
      </c>
      <c r="V54" s="1452">
        <v>42.197009999999999</v>
      </c>
      <c r="W54" s="1452">
        <v>52.720269999999999</v>
      </c>
      <c r="X54" s="1452">
        <v>49.197090000000003</v>
      </c>
      <c r="Y54" s="1452">
        <v>39.431480000000001</v>
      </c>
      <c r="Z54" s="1452">
        <v>38.961569999999995</v>
      </c>
      <c r="AA54" s="1452">
        <v>48.946600000000004</v>
      </c>
      <c r="AB54" s="1452">
        <v>48.421210000000002</v>
      </c>
      <c r="AC54" s="1452">
        <v>35.268480000000004</v>
      </c>
      <c r="AD54" s="1452">
        <v>39.31729</v>
      </c>
      <c r="AE54" s="1452">
        <v>480.55939000000001</v>
      </c>
      <c r="AF54" s="1452"/>
    </row>
    <row r="55" spans="1:32" s="107" customFormat="1" ht="21" customHeight="1" x14ac:dyDescent="0.25">
      <c r="A55" s="592"/>
      <c r="B55" s="625">
        <f t="shared" si="1"/>
        <v>48</v>
      </c>
      <c r="C55" s="1707" t="s">
        <v>96</v>
      </c>
      <c r="D55" s="627">
        <v>444.93066699999997</v>
      </c>
      <c r="E55" s="627">
        <v>220.10488199999998</v>
      </c>
      <c r="F55" s="627">
        <v>316.15241299999991</v>
      </c>
      <c r="G55" s="627">
        <v>433.69517700000006</v>
      </c>
      <c r="H55" s="627">
        <v>541.97622799999988</v>
      </c>
      <c r="I55" s="627">
        <v>627.48771799999986</v>
      </c>
      <c r="J55" s="627">
        <v>723.53302999999983</v>
      </c>
      <c r="K55" s="627">
        <v>683.54646200000002</v>
      </c>
      <c r="L55" s="627">
        <v>708.68248199999994</v>
      </c>
      <c r="M55" s="627">
        <v>704.76038799999992</v>
      </c>
      <c r="N55" s="627">
        <v>834.85165600000005</v>
      </c>
      <c r="O55" s="627">
        <v>863.27194400000008</v>
      </c>
      <c r="P55" s="1708">
        <f t="shared" si="0"/>
        <v>7102.9930469999999</v>
      </c>
      <c r="Q55" s="4"/>
      <c r="R55" s="1452" t="s">
        <v>96</v>
      </c>
      <c r="S55" s="1452">
        <v>444.93066699999997</v>
      </c>
      <c r="T55" s="1452">
        <v>220.10488199999998</v>
      </c>
      <c r="U55" s="1452">
        <v>316.15241299999991</v>
      </c>
      <c r="V55" s="1452">
        <v>433.69517700000006</v>
      </c>
      <c r="W55" s="1452">
        <v>541.97622799999988</v>
      </c>
      <c r="X55" s="1452">
        <v>627.48771799999986</v>
      </c>
      <c r="Y55" s="1452">
        <v>723.53302999999983</v>
      </c>
      <c r="Z55" s="1452">
        <v>683.54646200000002</v>
      </c>
      <c r="AA55" s="1452">
        <v>708.68248199999994</v>
      </c>
      <c r="AB55" s="1452">
        <v>704.76038799999992</v>
      </c>
      <c r="AC55" s="1452">
        <v>834.85165600000005</v>
      </c>
      <c r="AD55" s="1452">
        <v>863.27194400000008</v>
      </c>
      <c r="AE55" s="1452">
        <v>7102.9930469999999</v>
      </c>
      <c r="AF55" s="1452"/>
    </row>
    <row r="56" spans="1:32" s="107" customFormat="1" ht="21" customHeight="1" x14ac:dyDescent="0.25">
      <c r="A56" s="592"/>
      <c r="B56" s="625">
        <f t="shared" si="1"/>
        <v>49</v>
      </c>
      <c r="C56" s="1707" t="s">
        <v>98</v>
      </c>
      <c r="D56" s="627">
        <v>361.14856199999997</v>
      </c>
      <c r="E56" s="627">
        <v>323.40601700000002</v>
      </c>
      <c r="F56" s="627">
        <v>342.73902399999997</v>
      </c>
      <c r="G56" s="627">
        <v>154.409459</v>
      </c>
      <c r="H56" s="627">
        <v>378.17861299999998</v>
      </c>
      <c r="I56" s="627">
        <v>386.31228299999998</v>
      </c>
      <c r="J56" s="627">
        <v>386.13993900000003</v>
      </c>
      <c r="K56" s="627">
        <v>396.30538899999999</v>
      </c>
      <c r="L56" s="627">
        <v>390.43313599999999</v>
      </c>
      <c r="M56" s="627">
        <v>400.86216099999996</v>
      </c>
      <c r="N56" s="627">
        <v>396.48611099999999</v>
      </c>
      <c r="O56" s="627">
        <v>404.85676999999998</v>
      </c>
      <c r="P56" s="1708">
        <f t="shared" si="0"/>
        <v>4321.2774640000007</v>
      </c>
      <c r="Q56" s="4"/>
      <c r="R56" s="1452" t="s">
        <v>98</v>
      </c>
      <c r="S56" s="1452">
        <v>361.14856199999997</v>
      </c>
      <c r="T56" s="1452">
        <v>323.40601700000002</v>
      </c>
      <c r="U56" s="1452">
        <v>342.73902399999997</v>
      </c>
      <c r="V56" s="1452">
        <v>154.409459</v>
      </c>
      <c r="W56" s="1452">
        <v>378.17861299999998</v>
      </c>
      <c r="X56" s="1452">
        <v>386.31228299999998</v>
      </c>
      <c r="Y56" s="1452">
        <v>386.13993900000003</v>
      </c>
      <c r="Z56" s="1452">
        <v>396.30538899999999</v>
      </c>
      <c r="AA56" s="1452">
        <v>390.43313599999999</v>
      </c>
      <c r="AB56" s="1452">
        <v>400.86216099999996</v>
      </c>
      <c r="AC56" s="1452">
        <v>396.48611099999999</v>
      </c>
      <c r="AD56" s="1452">
        <v>404.85676999999998</v>
      </c>
      <c r="AE56" s="1452">
        <v>4321.2774640000007</v>
      </c>
      <c r="AF56" s="1452"/>
    </row>
    <row r="57" spans="1:32" s="107" customFormat="1" ht="21" customHeight="1" x14ac:dyDescent="0.25">
      <c r="A57" s="592"/>
      <c r="B57" s="625">
        <f t="shared" si="1"/>
        <v>50</v>
      </c>
      <c r="C57" s="1707" t="s">
        <v>100</v>
      </c>
      <c r="D57" s="627">
        <v>17.750067000000001</v>
      </c>
      <c r="E57" s="627">
        <v>18.110857000000003</v>
      </c>
      <c r="F57" s="627">
        <v>20.412794999999999</v>
      </c>
      <c r="G57" s="627">
        <v>16.940450000000002</v>
      </c>
      <c r="H57" s="627">
        <v>16.777197000000001</v>
      </c>
      <c r="I57" s="627">
        <v>11.010193999999998</v>
      </c>
      <c r="J57" s="627">
        <v>4.4777469999999999</v>
      </c>
      <c r="K57" s="627">
        <v>4.311725</v>
      </c>
      <c r="L57" s="627">
        <v>4.8732340000000001</v>
      </c>
      <c r="M57" s="627">
        <v>11.431557</v>
      </c>
      <c r="N57" s="627">
        <v>8.9011200000000006</v>
      </c>
      <c r="O57" s="627">
        <v>12.534238</v>
      </c>
      <c r="P57" s="1708">
        <f t="shared" si="0"/>
        <v>147.53118099999998</v>
      </c>
      <c r="Q57" s="4"/>
      <c r="R57" s="1452" t="s">
        <v>100</v>
      </c>
      <c r="S57" s="1452">
        <v>17.750067000000001</v>
      </c>
      <c r="T57" s="1452">
        <v>18.110857000000003</v>
      </c>
      <c r="U57" s="1452">
        <v>20.412794999999999</v>
      </c>
      <c r="V57" s="1452">
        <v>16.940450000000002</v>
      </c>
      <c r="W57" s="1452">
        <v>16.777197000000001</v>
      </c>
      <c r="X57" s="1452">
        <v>11.010193999999998</v>
      </c>
      <c r="Y57" s="1452">
        <v>4.4777469999999999</v>
      </c>
      <c r="Z57" s="1452">
        <v>4.311725</v>
      </c>
      <c r="AA57" s="1452">
        <v>4.8732340000000001</v>
      </c>
      <c r="AB57" s="1452">
        <v>11.431557</v>
      </c>
      <c r="AC57" s="1452">
        <v>8.9011200000000006</v>
      </c>
      <c r="AD57" s="1452">
        <v>12.534238</v>
      </c>
      <c r="AE57" s="1452">
        <v>147.53118099999998</v>
      </c>
      <c r="AF57" s="1452"/>
    </row>
    <row r="58" spans="1:32" s="107" customFormat="1" ht="21" customHeight="1" x14ac:dyDescent="0.25">
      <c r="A58" s="592"/>
      <c r="B58" s="625">
        <f t="shared" si="1"/>
        <v>51</v>
      </c>
      <c r="C58" s="1707" t="s">
        <v>102</v>
      </c>
      <c r="D58" s="627">
        <v>48.537483999999999</v>
      </c>
      <c r="E58" s="627">
        <v>43.146944999999995</v>
      </c>
      <c r="F58" s="627">
        <v>50.110033999999999</v>
      </c>
      <c r="G58" s="627">
        <v>42.787599292500005</v>
      </c>
      <c r="H58" s="627">
        <v>23.913548654999996</v>
      </c>
      <c r="I58" s="627">
        <v>18.969125512500003</v>
      </c>
      <c r="J58" s="627">
        <v>15.572167619999998</v>
      </c>
      <c r="K58" s="627">
        <v>15.458641795</v>
      </c>
      <c r="L58" s="627">
        <v>13.988637737500001</v>
      </c>
      <c r="M58" s="627">
        <v>18.0309388975</v>
      </c>
      <c r="N58" s="627">
        <v>16.3414538</v>
      </c>
      <c r="O58" s="627">
        <v>33.223882629999999</v>
      </c>
      <c r="P58" s="1708">
        <f t="shared" si="0"/>
        <v>340.08045894000003</v>
      </c>
      <c r="Q58" s="4"/>
      <c r="R58" s="1452" t="s">
        <v>102</v>
      </c>
      <c r="S58" s="1452">
        <v>48.537483999999999</v>
      </c>
      <c r="T58" s="1452">
        <v>43.146944999999995</v>
      </c>
      <c r="U58" s="1452">
        <v>50.110033999999999</v>
      </c>
      <c r="V58" s="1452">
        <v>42.787599292500005</v>
      </c>
      <c r="W58" s="1452">
        <v>23.913548654999996</v>
      </c>
      <c r="X58" s="1452">
        <v>18.969125512500003</v>
      </c>
      <c r="Y58" s="1452">
        <v>15.572167619999998</v>
      </c>
      <c r="Z58" s="1452">
        <v>15.458641795</v>
      </c>
      <c r="AA58" s="1452">
        <v>13.988637737500001</v>
      </c>
      <c r="AB58" s="1452">
        <v>18.0309388975</v>
      </c>
      <c r="AC58" s="1452">
        <v>16.3414538</v>
      </c>
      <c r="AD58" s="1452">
        <v>33.223882629999999</v>
      </c>
      <c r="AE58" s="1452">
        <v>340.08045894000003</v>
      </c>
      <c r="AF58" s="1452"/>
    </row>
    <row r="59" spans="1:32" s="107" customFormat="1" ht="21" customHeight="1" x14ac:dyDescent="0.25">
      <c r="A59" s="592"/>
      <c r="B59" s="625">
        <f t="shared" si="1"/>
        <v>52</v>
      </c>
      <c r="C59" s="1707" t="s">
        <v>104</v>
      </c>
      <c r="D59" s="627">
        <v>32.115682</v>
      </c>
      <c r="E59" s="627">
        <v>28.278959999999998</v>
      </c>
      <c r="F59" s="627">
        <v>30.122402000000001</v>
      </c>
      <c r="G59" s="627">
        <v>29.371796</v>
      </c>
      <c r="H59" s="627">
        <v>29.817495000000001</v>
      </c>
      <c r="I59" s="627">
        <v>28.642353999999997</v>
      </c>
      <c r="J59" s="627">
        <v>30.042496000000003</v>
      </c>
      <c r="K59" s="627">
        <v>28.463908999999997</v>
      </c>
      <c r="L59" s="627">
        <v>30.574483000000001</v>
      </c>
      <c r="M59" s="627">
        <v>32.307531000000004</v>
      </c>
      <c r="N59" s="627">
        <v>30.836575999999997</v>
      </c>
      <c r="O59" s="627">
        <v>31.476895000000003</v>
      </c>
      <c r="P59" s="1708">
        <f t="shared" si="0"/>
        <v>362.05057899999997</v>
      </c>
      <c r="Q59" s="4"/>
      <c r="R59" s="1452" t="s">
        <v>104</v>
      </c>
      <c r="S59" s="1452">
        <v>32.115682</v>
      </c>
      <c r="T59" s="1452">
        <v>28.278959999999998</v>
      </c>
      <c r="U59" s="1452">
        <v>30.122402000000001</v>
      </c>
      <c r="V59" s="1452">
        <v>29.371796</v>
      </c>
      <c r="W59" s="1452">
        <v>29.817495000000001</v>
      </c>
      <c r="X59" s="1452">
        <v>28.642353999999997</v>
      </c>
      <c r="Y59" s="1452">
        <v>30.042496000000003</v>
      </c>
      <c r="Z59" s="1452">
        <v>28.463908999999997</v>
      </c>
      <c r="AA59" s="1452">
        <v>30.574483000000001</v>
      </c>
      <c r="AB59" s="1452">
        <v>32.307531000000004</v>
      </c>
      <c r="AC59" s="1452">
        <v>30.836575999999997</v>
      </c>
      <c r="AD59" s="1452">
        <v>31.476895000000003</v>
      </c>
      <c r="AE59" s="1452">
        <v>362.05057899999997</v>
      </c>
      <c r="AF59" s="1452"/>
    </row>
    <row r="60" spans="1:32" s="107" customFormat="1" ht="21" customHeight="1" x14ac:dyDescent="0.25">
      <c r="A60" s="592"/>
      <c r="B60" s="625">
        <f t="shared" si="1"/>
        <v>53</v>
      </c>
      <c r="C60" s="1707" t="s">
        <v>1942</v>
      </c>
      <c r="D60" s="627">
        <v>3.8703319999999999</v>
      </c>
      <c r="E60" s="627">
        <v>2.3865349999999999</v>
      </c>
      <c r="F60" s="627">
        <v>2.4038010000000001</v>
      </c>
      <c r="G60" s="627">
        <v>4.5630459999999999</v>
      </c>
      <c r="H60" s="627">
        <v>4.8271660000000001</v>
      </c>
      <c r="I60" s="627">
        <v>3.7820839999999998</v>
      </c>
      <c r="J60" s="627">
        <v>5.8974589999999996</v>
      </c>
      <c r="K60" s="627">
        <v>6.0921370000000001</v>
      </c>
      <c r="L60" s="627">
        <v>4.8656189999999997</v>
      </c>
      <c r="M60" s="627">
        <v>4.3498479999999997</v>
      </c>
      <c r="N60" s="627">
        <v>4.1804730000000001</v>
      </c>
      <c r="O60" s="627">
        <v>4.0421199999999997</v>
      </c>
      <c r="P60" s="1708">
        <f t="shared" si="0"/>
        <v>51.260620000000003</v>
      </c>
      <c r="Q60" s="4"/>
      <c r="R60" s="1452" t="s">
        <v>1942</v>
      </c>
      <c r="S60" s="1452">
        <v>3.8703319999999999</v>
      </c>
      <c r="T60" s="1452">
        <v>2.3865349999999999</v>
      </c>
      <c r="U60" s="1452">
        <v>2.4038010000000001</v>
      </c>
      <c r="V60" s="1452">
        <v>4.5630459999999999</v>
      </c>
      <c r="W60" s="1452">
        <v>4.8271660000000001</v>
      </c>
      <c r="X60" s="1452">
        <v>3.7820839999999998</v>
      </c>
      <c r="Y60" s="1452">
        <v>5.8974589999999996</v>
      </c>
      <c r="Z60" s="1452">
        <v>6.0921370000000001</v>
      </c>
      <c r="AA60" s="1452">
        <v>4.8656189999999997</v>
      </c>
      <c r="AB60" s="1452">
        <v>4.3498479999999997</v>
      </c>
      <c r="AC60" s="1452">
        <v>4.1804730000000001</v>
      </c>
      <c r="AD60" s="1452">
        <v>4.0421199999999997</v>
      </c>
      <c r="AE60" s="1452">
        <v>51.260620000000003</v>
      </c>
      <c r="AF60" s="1452"/>
    </row>
    <row r="61" spans="1:32" s="107" customFormat="1" ht="21" customHeight="1" x14ac:dyDescent="0.25">
      <c r="A61" s="592"/>
      <c r="B61" s="625">
        <f t="shared" si="1"/>
        <v>54</v>
      </c>
      <c r="C61" s="1707" t="s">
        <v>1945</v>
      </c>
      <c r="D61" s="627">
        <v>4.5938490000000005</v>
      </c>
      <c r="E61" s="627">
        <v>3.176345</v>
      </c>
      <c r="F61" s="627">
        <v>2.842552</v>
      </c>
      <c r="G61" s="627">
        <v>6.2574359999999993</v>
      </c>
      <c r="H61" s="627">
        <v>7.3036390000000004</v>
      </c>
      <c r="I61" s="627">
        <v>5.2907610000000007</v>
      </c>
      <c r="J61" s="627">
        <v>7.7392760000000003</v>
      </c>
      <c r="K61" s="627">
        <v>8.4701360000000001</v>
      </c>
      <c r="L61" s="627">
        <v>6.0321879999999997</v>
      </c>
      <c r="M61" s="627">
        <v>4.832865</v>
      </c>
      <c r="N61" s="627">
        <v>4.6195919999999999</v>
      </c>
      <c r="O61" s="627">
        <v>4.5734129999999995</v>
      </c>
      <c r="P61" s="1708">
        <f t="shared" si="0"/>
        <v>65.732051999999982</v>
      </c>
      <c r="Q61" s="4"/>
      <c r="R61" s="1452" t="s">
        <v>1945</v>
      </c>
      <c r="S61" s="1452">
        <v>4.5938490000000005</v>
      </c>
      <c r="T61" s="1452">
        <v>3.176345</v>
      </c>
      <c r="U61" s="1452">
        <v>2.842552</v>
      </c>
      <c r="V61" s="1452">
        <v>6.2574359999999993</v>
      </c>
      <c r="W61" s="1452">
        <v>7.3036390000000004</v>
      </c>
      <c r="X61" s="1452">
        <v>5.2907610000000007</v>
      </c>
      <c r="Y61" s="1452">
        <v>7.7392760000000003</v>
      </c>
      <c r="Z61" s="1452">
        <v>8.4701360000000001</v>
      </c>
      <c r="AA61" s="1452">
        <v>6.0321879999999997</v>
      </c>
      <c r="AB61" s="1452">
        <v>4.832865</v>
      </c>
      <c r="AC61" s="1452">
        <v>4.6195919999999999</v>
      </c>
      <c r="AD61" s="1452">
        <v>4.5734129999999995</v>
      </c>
      <c r="AE61" s="1452">
        <v>65.732051999999982</v>
      </c>
      <c r="AF61" s="1452"/>
    </row>
    <row r="62" spans="1:32" s="107" customFormat="1" ht="21" customHeight="1" x14ac:dyDescent="0.25">
      <c r="A62" s="592"/>
      <c r="B62" s="625">
        <f t="shared" si="1"/>
        <v>55</v>
      </c>
      <c r="C62" s="1707" t="s">
        <v>106</v>
      </c>
      <c r="D62" s="627">
        <v>4.8307470000000006</v>
      </c>
      <c r="E62" s="627">
        <v>3.7922660000000006</v>
      </c>
      <c r="F62" s="627">
        <v>4.0938080000000001</v>
      </c>
      <c r="G62" s="627">
        <v>3.9791619999999992</v>
      </c>
      <c r="H62" s="627">
        <v>4.8938069999999989</v>
      </c>
      <c r="I62" s="627">
        <v>4.2257460000000009</v>
      </c>
      <c r="J62" s="627">
        <v>4.0778989999999995</v>
      </c>
      <c r="K62" s="627">
        <v>3.9729640000000011</v>
      </c>
      <c r="L62" s="627">
        <v>3.4550299999999998</v>
      </c>
      <c r="M62" s="627">
        <v>3.972356</v>
      </c>
      <c r="N62" s="627">
        <v>3.4701520000000006</v>
      </c>
      <c r="O62" s="627">
        <v>3.8037339999999999</v>
      </c>
      <c r="P62" s="1708">
        <f t="shared" si="0"/>
        <v>48.567670999999997</v>
      </c>
      <c r="Q62" s="4"/>
      <c r="R62" s="1452" t="s">
        <v>106</v>
      </c>
      <c r="S62" s="1452">
        <v>4.8307470000000006</v>
      </c>
      <c r="T62" s="1452">
        <v>3.7922660000000006</v>
      </c>
      <c r="U62" s="1452">
        <v>4.0938080000000001</v>
      </c>
      <c r="V62" s="1452">
        <v>3.9791619999999992</v>
      </c>
      <c r="W62" s="1452">
        <v>4.8938069999999989</v>
      </c>
      <c r="X62" s="1452">
        <v>4.2257460000000009</v>
      </c>
      <c r="Y62" s="1452">
        <v>4.0778989999999995</v>
      </c>
      <c r="Z62" s="1452">
        <v>3.9729640000000011</v>
      </c>
      <c r="AA62" s="1452">
        <v>3.4550299999999998</v>
      </c>
      <c r="AB62" s="1452">
        <v>3.972356</v>
      </c>
      <c r="AC62" s="1452">
        <v>3.4701520000000006</v>
      </c>
      <c r="AD62" s="1452">
        <v>3.8037339999999999</v>
      </c>
      <c r="AE62" s="1452">
        <v>48.567670999999997</v>
      </c>
      <c r="AF62" s="1452"/>
    </row>
    <row r="63" spans="1:32" s="107" customFormat="1" ht="21" customHeight="1" x14ac:dyDescent="0.25">
      <c r="A63" s="592"/>
      <c r="B63" s="625">
        <f t="shared" si="1"/>
        <v>56</v>
      </c>
      <c r="C63" s="1707" t="s">
        <v>109</v>
      </c>
      <c r="D63" s="627">
        <v>2.5531999999999999</v>
      </c>
      <c r="E63" s="627">
        <v>2.2706999999999997</v>
      </c>
      <c r="F63" s="627">
        <v>2.4628000000000001</v>
      </c>
      <c r="G63" s="627">
        <v>2.4470000000000001</v>
      </c>
      <c r="H63" s="627">
        <v>2.3294999999999999</v>
      </c>
      <c r="I63" s="627">
        <v>2.0987</v>
      </c>
      <c r="J63" s="627">
        <v>2.4704000000000002</v>
      </c>
      <c r="K63" s="627">
        <v>2.4704000000000002</v>
      </c>
      <c r="L63" s="627">
        <v>2.2746999999999997</v>
      </c>
      <c r="M63" s="627">
        <v>2.1579000000000002</v>
      </c>
      <c r="N63" s="627">
        <v>1.3500999999999999</v>
      </c>
      <c r="O63" s="627">
        <v>1.9330000000000001</v>
      </c>
      <c r="P63" s="1708">
        <f t="shared" si="0"/>
        <v>26.818400000000004</v>
      </c>
      <c r="Q63" s="4"/>
      <c r="R63" s="1452" t="s">
        <v>109</v>
      </c>
      <c r="S63" s="1452">
        <v>2.5531999999999999</v>
      </c>
      <c r="T63" s="1452">
        <v>2.2706999999999997</v>
      </c>
      <c r="U63" s="1452">
        <v>2.4628000000000001</v>
      </c>
      <c r="V63" s="1452">
        <v>2.4470000000000001</v>
      </c>
      <c r="W63" s="1452">
        <v>2.3294999999999999</v>
      </c>
      <c r="X63" s="1452">
        <v>2.0987</v>
      </c>
      <c r="Y63" s="1452">
        <v>2.4704000000000002</v>
      </c>
      <c r="Z63" s="1452">
        <v>2.4704000000000002</v>
      </c>
      <c r="AA63" s="1452">
        <v>2.2746999999999997</v>
      </c>
      <c r="AB63" s="1452">
        <v>2.1579000000000002</v>
      </c>
      <c r="AC63" s="1452">
        <v>1.3500999999999999</v>
      </c>
      <c r="AD63" s="1452">
        <v>1.9330000000000001</v>
      </c>
      <c r="AE63" s="1452">
        <v>26.818400000000004</v>
      </c>
      <c r="AF63" s="1452"/>
    </row>
    <row r="64" spans="1:32" s="107" customFormat="1" ht="21" customHeight="1" x14ac:dyDescent="0.25">
      <c r="A64" s="592"/>
      <c r="B64" s="625">
        <f t="shared" si="1"/>
        <v>57</v>
      </c>
      <c r="C64" s="1707" t="s">
        <v>111</v>
      </c>
      <c r="D64" s="627">
        <v>13.974648999999999</v>
      </c>
      <c r="E64" s="627">
        <v>12.592793</v>
      </c>
      <c r="F64" s="627">
        <v>13.730270000000001</v>
      </c>
      <c r="G64" s="627">
        <v>13.447054</v>
      </c>
      <c r="H64" s="627">
        <v>13.888064</v>
      </c>
      <c r="I64" s="627">
        <v>13.210577000000001</v>
      </c>
      <c r="J64" s="627">
        <v>13.238315</v>
      </c>
      <c r="K64" s="627">
        <v>12.840157</v>
      </c>
      <c r="L64" s="627">
        <v>11.216264000000001</v>
      </c>
      <c r="M64" s="627">
        <v>9.9485679999999999</v>
      </c>
      <c r="N64" s="627">
        <v>9.4039639999999984</v>
      </c>
      <c r="O64" s="627">
        <v>11.851234</v>
      </c>
      <c r="P64" s="1708">
        <f t="shared" si="0"/>
        <v>149.34190900000002</v>
      </c>
      <c r="Q64" s="4"/>
      <c r="R64" s="1452" t="s">
        <v>111</v>
      </c>
      <c r="S64" s="1452">
        <v>13.974648999999999</v>
      </c>
      <c r="T64" s="1452">
        <v>12.592793</v>
      </c>
      <c r="U64" s="1452">
        <v>13.730270000000001</v>
      </c>
      <c r="V64" s="1452">
        <v>13.447054</v>
      </c>
      <c r="W64" s="1452">
        <v>13.888064</v>
      </c>
      <c r="X64" s="1452">
        <v>13.210577000000001</v>
      </c>
      <c r="Y64" s="1452">
        <v>13.238315</v>
      </c>
      <c r="Z64" s="1452">
        <v>12.840157</v>
      </c>
      <c r="AA64" s="1452">
        <v>11.216264000000001</v>
      </c>
      <c r="AB64" s="1452">
        <v>9.9485679999999999</v>
      </c>
      <c r="AC64" s="1452">
        <v>9.4039639999999984</v>
      </c>
      <c r="AD64" s="1452">
        <v>11.851234</v>
      </c>
      <c r="AE64" s="1452">
        <v>149.34190900000002</v>
      </c>
      <c r="AF64" s="1452"/>
    </row>
    <row r="65" spans="1:32" s="107" customFormat="1" ht="21" customHeight="1" x14ac:dyDescent="0.25">
      <c r="A65" s="592"/>
      <c r="B65" s="625">
        <f t="shared" si="1"/>
        <v>58</v>
      </c>
      <c r="C65" s="1707" t="s">
        <v>113</v>
      </c>
      <c r="D65" s="627">
        <v>12.580866</v>
      </c>
      <c r="E65" s="627">
        <v>10.500088999999999</v>
      </c>
      <c r="F65" s="627">
        <v>10.398192</v>
      </c>
      <c r="G65" s="627">
        <v>9.6192039999999999</v>
      </c>
      <c r="H65" s="627">
        <v>13.584063999999998</v>
      </c>
      <c r="I65" s="627">
        <v>12.23146</v>
      </c>
      <c r="J65" s="627">
        <v>10.371568</v>
      </c>
      <c r="K65" s="627">
        <v>8.7605520000000006</v>
      </c>
      <c r="L65" s="627">
        <v>9.9721429999999991</v>
      </c>
      <c r="M65" s="627">
        <v>10.995260999999999</v>
      </c>
      <c r="N65" s="627">
        <v>9.9093149999999994</v>
      </c>
      <c r="O65" s="627">
        <v>11.698504</v>
      </c>
      <c r="P65" s="1708">
        <f t="shared" si="0"/>
        <v>130.621218</v>
      </c>
      <c r="Q65" s="4"/>
      <c r="R65" s="1452" t="s">
        <v>113</v>
      </c>
      <c r="S65" s="1452">
        <v>12.580866</v>
      </c>
      <c r="T65" s="1452">
        <v>10.500088999999999</v>
      </c>
      <c r="U65" s="1452">
        <v>10.398192</v>
      </c>
      <c r="V65" s="1452">
        <v>9.6192039999999999</v>
      </c>
      <c r="W65" s="1452">
        <v>13.584063999999998</v>
      </c>
      <c r="X65" s="1452">
        <v>12.23146</v>
      </c>
      <c r="Y65" s="1452">
        <v>10.371568</v>
      </c>
      <c r="Z65" s="1452">
        <v>8.7605520000000006</v>
      </c>
      <c r="AA65" s="1452">
        <v>9.9721429999999991</v>
      </c>
      <c r="AB65" s="1452">
        <v>10.995260999999999</v>
      </c>
      <c r="AC65" s="1452">
        <v>9.9093149999999994</v>
      </c>
      <c r="AD65" s="1452">
        <v>11.698504</v>
      </c>
      <c r="AE65" s="1452">
        <v>130.621218</v>
      </c>
      <c r="AF65" s="1452"/>
    </row>
    <row r="66" spans="1:32" s="107" customFormat="1" ht="21" customHeight="1" x14ac:dyDescent="0.25">
      <c r="A66" s="592"/>
      <c r="B66" s="625">
        <f t="shared" si="1"/>
        <v>59</v>
      </c>
      <c r="C66" s="1707" t="s">
        <v>2083</v>
      </c>
      <c r="D66" s="627">
        <v>0.47856400000000004</v>
      </c>
      <c r="E66" s="627">
        <v>0.276335</v>
      </c>
      <c r="F66" s="627">
        <v>0.18112400000000001</v>
      </c>
      <c r="G66" s="627">
        <v>0.25329099999999999</v>
      </c>
      <c r="H66" s="627">
        <v>0.196078</v>
      </c>
      <c r="I66" s="627">
        <v>0.27114699999999997</v>
      </c>
      <c r="J66" s="627">
        <v>0.15090100000000001</v>
      </c>
      <c r="K66" s="627">
        <v>0.16297900000000001</v>
      </c>
      <c r="L66" s="627">
        <v>0</v>
      </c>
      <c r="M66" s="627">
        <v>0.11286400000000001</v>
      </c>
      <c r="N66" s="627">
        <v>0</v>
      </c>
      <c r="O66" s="627">
        <v>6.1217000000000001E-2</v>
      </c>
      <c r="P66" s="1708">
        <f t="shared" si="0"/>
        <v>2.1444999999999999</v>
      </c>
      <c r="Q66" s="4"/>
      <c r="R66" s="1452" t="s">
        <v>2083</v>
      </c>
      <c r="S66" s="1452">
        <v>0.47856400000000004</v>
      </c>
      <c r="T66" s="1452">
        <v>0.276335</v>
      </c>
      <c r="U66" s="1452">
        <v>0.18112400000000001</v>
      </c>
      <c r="V66" s="1452">
        <v>0.25329099999999999</v>
      </c>
      <c r="W66" s="1452">
        <v>0.196078</v>
      </c>
      <c r="X66" s="1452">
        <v>0.27114699999999997</v>
      </c>
      <c r="Y66" s="1452">
        <v>0.15090100000000001</v>
      </c>
      <c r="Z66" s="1452">
        <v>0.16297900000000001</v>
      </c>
      <c r="AA66" s="1452">
        <v>0</v>
      </c>
      <c r="AB66" s="1452">
        <v>0.11286400000000001</v>
      </c>
      <c r="AC66" s="1452">
        <v>0</v>
      </c>
      <c r="AD66" s="1452">
        <v>6.1217000000000001E-2</v>
      </c>
      <c r="AE66" s="1452">
        <v>2.1444999999999999</v>
      </c>
      <c r="AF66" s="1452"/>
    </row>
    <row r="67" spans="1:32" s="107" customFormat="1" ht="21" customHeight="1" x14ac:dyDescent="0.25">
      <c r="A67" s="592"/>
      <c r="B67" s="625">
        <f t="shared" si="1"/>
        <v>60</v>
      </c>
      <c r="C67" s="1707" t="s">
        <v>115</v>
      </c>
      <c r="D67" s="627">
        <v>2.2500000000000003E-3</v>
      </c>
      <c r="E67" s="627">
        <v>0.40749999999999997</v>
      </c>
      <c r="F67" s="627">
        <v>4.1009999999999998E-2</v>
      </c>
      <c r="G67" s="627">
        <v>0.42975999999999998</v>
      </c>
      <c r="H67" s="627">
        <v>1.07E-3</v>
      </c>
      <c r="I67" s="627">
        <v>0.17566999999999999</v>
      </c>
      <c r="J67" s="627">
        <v>0.34142</v>
      </c>
      <c r="K67" s="627">
        <v>0.39604</v>
      </c>
      <c r="L67" s="627">
        <v>0.17726</v>
      </c>
      <c r="M67" s="627">
        <v>0.86952000000000007</v>
      </c>
      <c r="N67" s="627">
        <v>5.8749999999999997E-2</v>
      </c>
      <c r="O67" s="627">
        <v>0.24139999999999998</v>
      </c>
      <c r="P67" s="1708">
        <f t="shared" si="0"/>
        <v>3.1416499999999998</v>
      </c>
      <c r="Q67" s="4"/>
      <c r="R67" s="1452" t="s">
        <v>115</v>
      </c>
      <c r="S67" s="1452">
        <v>2.2500000000000003E-3</v>
      </c>
      <c r="T67" s="1452">
        <v>0.40749999999999997</v>
      </c>
      <c r="U67" s="1452">
        <v>4.1009999999999998E-2</v>
      </c>
      <c r="V67" s="1452">
        <v>0.42975999999999998</v>
      </c>
      <c r="W67" s="1452">
        <v>1.07E-3</v>
      </c>
      <c r="X67" s="1452">
        <v>0.17566999999999999</v>
      </c>
      <c r="Y67" s="1452">
        <v>0.34142</v>
      </c>
      <c r="Z67" s="1452">
        <v>0.39604</v>
      </c>
      <c r="AA67" s="1452">
        <v>0.17726</v>
      </c>
      <c r="AB67" s="1452">
        <v>0.86952000000000007</v>
      </c>
      <c r="AC67" s="1452">
        <v>5.8749999999999997E-2</v>
      </c>
      <c r="AD67" s="1452">
        <v>0.24139999999999998</v>
      </c>
      <c r="AE67" s="1452">
        <v>3.1416499999999998</v>
      </c>
      <c r="AF67" s="1452"/>
    </row>
    <row r="68" spans="1:32" s="107" customFormat="1" ht="21" customHeight="1" x14ac:dyDescent="0.25">
      <c r="A68" s="592"/>
      <c r="B68" s="625">
        <f t="shared" si="1"/>
        <v>61</v>
      </c>
      <c r="C68" s="1707" t="s">
        <v>117</v>
      </c>
      <c r="D68" s="627">
        <v>65.637720000000002</v>
      </c>
      <c r="E68" s="627">
        <v>59.271969999999996</v>
      </c>
      <c r="F68" s="627">
        <v>64.404260000000008</v>
      </c>
      <c r="G68" s="627">
        <v>63.800469999999997</v>
      </c>
      <c r="H68" s="627">
        <v>65.702719999999999</v>
      </c>
      <c r="I68" s="627">
        <v>60.393479999999997</v>
      </c>
      <c r="J68" s="627">
        <v>37.189350000000005</v>
      </c>
      <c r="K68" s="627">
        <v>38.909908999999999</v>
      </c>
      <c r="L68" s="627">
        <v>44.021163000000001</v>
      </c>
      <c r="M68" s="627">
        <v>43.564416000000001</v>
      </c>
      <c r="N68" s="627">
        <v>41.511572000000001</v>
      </c>
      <c r="O68" s="627">
        <v>54.042191000000003</v>
      </c>
      <c r="P68" s="1708">
        <f t="shared" si="0"/>
        <v>638.44922100000008</v>
      </c>
      <c r="Q68" s="4"/>
      <c r="R68" s="1452" t="s">
        <v>117</v>
      </c>
      <c r="S68" s="1452">
        <v>65.637720000000002</v>
      </c>
      <c r="T68" s="1452">
        <v>59.271969999999996</v>
      </c>
      <c r="U68" s="1452">
        <v>64.404260000000008</v>
      </c>
      <c r="V68" s="1452">
        <v>63.800469999999997</v>
      </c>
      <c r="W68" s="1452">
        <v>65.702719999999999</v>
      </c>
      <c r="X68" s="1452">
        <v>60.393479999999997</v>
      </c>
      <c r="Y68" s="1452">
        <v>37.189350000000005</v>
      </c>
      <c r="Z68" s="1452">
        <v>38.909908999999999</v>
      </c>
      <c r="AA68" s="1452">
        <v>44.021163000000001</v>
      </c>
      <c r="AB68" s="1452">
        <v>43.564416000000001</v>
      </c>
      <c r="AC68" s="1452">
        <v>41.511572000000001</v>
      </c>
      <c r="AD68" s="1452">
        <v>54.042191000000003</v>
      </c>
      <c r="AE68" s="1452">
        <v>638.44922100000008</v>
      </c>
      <c r="AF68" s="1452"/>
    </row>
    <row r="69" spans="1:32" s="107" customFormat="1" ht="21" customHeight="1" x14ac:dyDescent="0.25">
      <c r="A69" s="592"/>
      <c r="B69" s="625">
        <f t="shared" si="1"/>
        <v>62</v>
      </c>
      <c r="C69" s="1707" t="s">
        <v>119</v>
      </c>
      <c r="D69" s="627">
        <v>788.84238699999992</v>
      </c>
      <c r="E69" s="627">
        <v>743.38112799999988</v>
      </c>
      <c r="F69" s="627">
        <v>745.24158699999998</v>
      </c>
      <c r="G69" s="627">
        <v>676.39446799999996</v>
      </c>
      <c r="H69" s="627">
        <v>741.06155799999999</v>
      </c>
      <c r="I69" s="627">
        <v>768.87543899999991</v>
      </c>
      <c r="J69" s="627">
        <v>901.88333999999998</v>
      </c>
      <c r="K69" s="627">
        <v>1022.7537370000001</v>
      </c>
      <c r="L69" s="627">
        <v>951.40427099999999</v>
      </c>
      <c r="M69" s="627">
        <v>1028.8383979999999</v>
      </c>
      <c r="N69" s="627">
        <v>975.83051000000012</v>
      </c>
      <c r="O69" s="627">
        <v>960.36907799999983</v>
      </c>
      <c r="P69" s="1708">
        <f t="shared" si="0"/>
        <v>10304.875900999999</v>
      </c>
      <c r="Q69" s="4"/>
      <c r="R69" s="1452" t="s">
        <v>119</v>
      </c>
      <c r="S69" s="1452">
        <v>788.84238699999992</v>
      </c>
      <c r="T69" s="1452">
        <v>743.38112799999988</v>
      </c>
      <c r="U69" s="1452">
        <v>745.24158699999998</v>
      </c>
      <c r="V69" s="1452">
        <v>676.39446799999996</v>
      </c>
      <c r="W69" s="1452">
        <v>741.06155799999999</v>
      </c>
      <c r="X69" s="1452">
        <v>768.87543899999991</v>
      </c>
      <c r="Y69" s="1452">
        <v>901.88333999999998</v>
      </c>
      <c r="Z69" s="1452">
        <v>1022.7537370000001</v>
      </c>
      <c r="AA69" s="1452">
        <v>951.40427099999999</v>
      </c>
      <c r="AB69" s="1452">
        <v>1028.8383979999999</v>
      </c>
      <c r="AC69" s="1452">
        <v>975.83051000000012</v>
      </c>
      <c r="AD69" s="1452">
        <v>960.36907799999983</v>
      </c>
      <c r="AE69" s="1452">
        <v>10304.875900999999</v>
      </c>
      <c r="AF69" s="1452"/>
    </row>
    <row r="70" spans="1:32" s="107" customFormat="1" ht="21" customHeight="1" x14ac:dyDescent="0.25">
      <c r="A70" s="592"/>
      <c r="B70" s="625">
        <f t="shared" si="1"/>
        <v>63</v>
      </c>
      <c r="C70" s="1707" t="s">
        <v>1981</v>
      </c>
      <c r="D70" s="627">
        <v>33.963700000000003</v>
      </c>
      <c r="E70" s="627">
        <v>41.624915000000001</v>
      </c>
      <c r="F70" s="627">
        <v>49.890443000000005</v>
      </c>
      <c r="G70" s="627">
        <v>45.495630000000006</v>
      </c>
      <c r="H70" s="627">
        <v>38.949331999999998</v>
      </c>
      <c r="I70" s="627">
        <v>30.790067999999998</v>
      </c>
      <c r="J70" s="627">
        <v>20.548772</v>
      </c>
      <c r="K70" s="627">
        <v>20.563715000000002</v>
      </c>
      <c r="L70" s="627">
        <v>15.878938999999999</v>
      </c>
      <c r="M70" s="627">
        <v>15.554779000000002</v>
      </c>
      <c r="N70" s="627">
        <v>13.290708</v>
      </c>
      <c r="O70" s="627">
        <v>21.498325000000001</v>
      </c>
      <c r="P70" s="1708">
        <f t="shared" si="0"/>
        <v>348.04932600000001</v>
      </c>
      <c r="Q70" s="4"/>
      <c r="R70" s="1452" t="s">
        <v>1981</v>
      </c>
      <c r="S70" s="1452">
        <v>33.963700000000003</v>
      </c>
      <c r="T70" s="1452">
        <v>41.624915000000001</v>
      </c>
      <c r="U70" s="1452">
        <v>49.890443000000005</v>
      </c>
      <c r="V70" s="1452">
        <v>45.495630000000006</v>
      </c>
      <c r="W70" s="1452">
        <v>38.949331999999998</v>
      </c>
      <c r="X70" s="1452">
        <v>30.790067999999998</v>
      </c>
      <c r="Y70" s="1452">
        <v>20.548772</v>
      </c>
      <c r="Z70" s="1452">
        <v>20.563715000000002</v>
      </c>
      <c r="AA70" s="1452">
        <v>15.878938999999999</v>
      </c>
      <c r="AB70" s="1452">
        <v>15.554779000000002</v>
      </c>
      <c r="AC70" s="1452">
        <v>13.290708</v>
      </c>
      <c r="AD70" s="1452">
        <v>21.498325000000001</v>
      </c>
      <c r="AE70" s="1452">
        <v>348.04932600000001</v>
      </c>
      <c r="AF70" s="1452"/>
    </row>
    <row r="71" spans="1:32" s="107" customFormat="1" ht="21" customHeight="1" x14ac:dyDescent="0.25">
      <c r="A71" s="592"/>
      <c r="B71" s="625">
        <f t="shared" si="1"/>
        <v>64</v>
      </c>
      <c r="C71" s="1707" t="s">
        <v>121</v>
      </c>
      <c r="D71" s="627">
        <v>1.8897629999999999</v>
      </c>
      <c r="E71" s="627">
        <v>2.122973</v>
      </c>
      <c r="F71" s="627">
        <v>1.710855</v>
      </c>
      <c r="G71" s="627">
        <v>1.152684</v>
      </c>
      <c r="H71" s="627">
        <v>0.88898799999999989</v>
      </c>
      <c r="I71" s="627">
        <v>1.3320430000000001</v>
      </c>
      <c r="J71" s="627">
        <v>1.01833</v>
      </c>
      <c r="K71" s="627">
        <v>1.0305789999999999</v>
      </c>
      <c r="L71" s="627">
        <v>1.3456539999999999</v>
      </c>
      <c r="M71" s="627">
        <v>1.040143</v>
      </c>
      <c r="N71" s="627">
        <v>0.82716500000000004</v>
      </c>
      <c r="O71" s="627">
        <v>1.42313</v>
      </c>
      <c r="P71" s="1708">
        <f t="shared" si="0"/>
        <v>15.782307000000003</v>
      </c>
      <c r="Q71" s="4"/>
      <c r="R71" s="1452" t="s">
        <v>121</v>
      </c>
      <c r="S71" s="1452">
        <v>1.8897629999999999</v>
      </c>
      <c r="T71" s="1452">
        <v>2.122973</v>
      </c>
      <c r="U71" s="1452">
        <v>1.710855</v>
      </c>
      <c r="V71" s="1452">
        <v>1.152684</v>
      </c>
      <c r="W71" s="1452">
        <v>0.88898799999999989</v>
      </c>
      <c r="X71" s="1452">
        <v>1.3320430000000001</v>
      </c>
      <c r="Y71" s="1452">
        <v>1.01833</v>
      </c>
      <c r="Z71" s="1452">
        <v>1.0305789999999999</v>
      </c>
      <c r="AA71" s="1452">
        <v>1.3456539999999999</v>
      </c>
      <c r="AB71" s="1452">
        <v>1.040143</v>
      </c>
      <c r="AC71" s="1452">
        <v>0.82716500000000004</v>
      </c>
      <c r="AD71" s="1452">
        <v>1.42313</v>
      </c>
      <c r="AE71" s="1452">
        <v>15.782307000000003</v>
      </c>
      <c r="AF71" s="1452"/>
    </row>
    <row r="72" spans="1:32" s="107" customFormat="1" ht="21" customHeight="1" x14ac:dyDescent="0.25">
      <c r="A72" s="592"/>
      <c r="B72" s="625">
        <f t="shared" si="1"/>
        <v>65</v>
      </c>
      <c r="C72" s="1707" t="s">
        <v>1930</v>
      </c>
      <c r="D72" s="627">
        <v>3.8479209999999999</v>
      </c>
      <c r="E72" s="627">
        <v>3.5959669999999999</v>
      </c>
      <c r="F72" s="627">
        <v>3.848468</v>
      </c>
      <c r="G72" s="627">
        <v>3.8634309999999998</v>
      </c>
      <c r="H72" s="627">
        <v>3.8187449999999998</v>
      </c>
      <c r="I72" s="627">
        <v>3.435521</v>
      </c>
      <c r="J72" s="627">
        <v>3.552476</v>
      </c>
      <c r="K72" s="627">
        <v>3.6403240000000001</v>
      </c>
      <c r="L72" s="627">
        <v>4.042351</v>
      </c>
      <c r="M72" s="627">
        <v>4.2639059999999995</v>
      </c>
      <c r="N72" s="627">
        <v>3.996362</v>
      </c>
      <c r="O72" s="627">
        <v>3.9131999999999998</v>
      </c>
      <c r="P72" s="1708">
        <f t="shared" ref="P72:P91" si="2">SUM(D72:O72)</f>
        <v>45.818671999999992</v>
      </c>
      <c r="Q72" s="4"/>
      <c r="R72" s="1452" t="s">
        <v>1930</v>
      </c>
      <c r="S72" s="1452">
        <v>3.8479209999999999</v>
      </c>
      <c r="T72" s="1452">
        <v>3.5959669999999999</v>
      </c>
      <c r="U72" s="1452">
        <v>3.848468</v>
      </c>
      <c r="V72" s="1452">
        <v>3.8634309999999998</v>
      </c>
      <c r="W72" s="1452">
        <v>3.8187449999999998</v>
      </c>
      <c r="X72" s="1452">
        <v>3.435521</v>
      </c>
      <c r="Y72" s="1452">
        <v>3.552476</v>
      </c>
      <c r="Z72" s="1452">
        <v>3.6403240000000001</v>
      </c>
      <c r="AA72" s="1452">
        <v>4.042351</v>
      </c>
      <c r="AB72" s="1452">
        <v>4.2639059999999995</v>
      </c>
      <c r="AC72" s="1452">
        <v>3.996362</v>
      </c>
      <c r="AD72" s="1452">
        <v>3.9131999999999998</v>
      </c>
      <c r="AE72" s="1452">
        <v>45.818671999999992</v>
      </c>
      <c r="AF72" s="1452"/>
    </row>
    <row r="73" spans="1:32" s="107" customFormat="1" ht="21" customHeight="1" x14ac:dyDescent="0.25">
      <c r="A73" s="592"/>
      <c r="B73" s="625">
        <f t="shared" si="1"/>
        <v>66</v>
      </c>
      <c r="C73" s="1707" t="s">
        <v>123</v>
      </c>
      <c r="D73" s="627">
        <v>4.1865959999999998</v>
      </c>
      <c r="E73" s="627">
        <v>3.9109830000000003</v>
      </c>
      <c r="F73" s="627">
        <v>4.0315779999999997</v>
      </c>
      <c r="G73" s="627">
        <v>3.5801819999999998</v>
      </c>
      <c r="H73" s="627">
        <v>3.686185</v>
      </c>
      <c r="I73" s="627">
        <v>3.157238</v>
      </c>
      <c r="J73" s="627">
        <v>3.567542</v>
      </c>
      <c r="K73" s="627">
        <v>4.1411730000000002</v>
      </c>
      <c r="L73" s="627">
        <v>4.4551949999999998</v>
      </c>
      <c r="M73" s="627">
        <v>5.140523</v>
      </c>
      <c r="N73" s="627">
        <v>4.7488999999999999</v>
      </c>
      <c r="O73" s="627">
        <v>4.1781099999999993</v>
      </c>
      <c r="P73" s="1708">
        <f t="shared" si="2"/>
        <v>48.784205</v>
      </c>
      <c r="Q73" s="4"/>
      <c r="R73" s="1452" t="s">
        <v>123</v>
      </c>
      <c r="S73" s="1452">
        <v>4.1865959999999998</v>
      </c>
      <c r="T73" s="1452">
        <v>3.9109830000000003</v>
      </c>
      <c r="U73" s="1452">
        <v>4.0315779999999997</v>
      </c>
      <c r="V73" s="1452">
        <v>3.5801819999999998</v>
      </c>
      <c r="W73" s="1452">
        <v>3.686185</v>
      </c>
      <c r="X73" s="1452">
        <v>3.157238</v>
      </c>
      <c r="Y73" s="1452">
        <v>3.567542</v>
      </c>
      <c r="Z73" s="1452">
        <v>4.1411730000000002</v>
      </c>
      <c r="AA73" s="1452">
        <v>4.4551949999999998</v>
      </c>
      <c r="AB73" s="1452">
        <v>5.140523</v>
      </c>
      <c r="AC73" s="1452">
        <v>4.7488999999999999</v>
      </c>
      <c r="AD73" s="1452">
        <v>4.1781099999999993</v>
      </c>
      <c r="AE73" s="1452">
        <v>48.784205</v>
      </c>
      <c r="AF73" s="1452"/>
    </row>
    <row r="74" spans="1:32" s="107" customFormat="1" ht="21" customHeight="1" x14ac:dyDescent="0.25">
      <c r="A74" s="592"/>
      <c r="B74" s="625">
        <f t="shared" ref="B74:B90" si="3">+B73+1</f>
        <v>67</v>
      </c>
      <c r="C74" s="1707" t="s">
        <v>125</v>
      </c>
      <c r="D74" s="627">
        <v>232.04117199999999</v>
      </c>
      <c r="E74" s="627">
        <v>228.84821599999998</v>
      </c>
      <c r="F74" s="627">
        <v>232.39762100000002</v>
      </c>
      <c r="G74" s="627">
        <v>234.68916200000001</v>
      </c>
      <c r="H74" s="627">
        <v>211.23752000000002</v>
      </c>
      <c r="I74" s="627">
        <v>151.094708</v>
      </c>
      <c r="J74" s="627">
        <v>92.640986999999996</v>
      </c>
      <c r="K74" s="627">
        <v>92.320248000000007</v>
      </c>
      <c r="L74" s="627">
        <v>108.27520300000002</v>
      </c>
      <c r="M74" s="627">
        <v>139.00109599999999</v>
      </c>
      <c r="N74" s="627">
        <v>130.20637100000002</v>
      </c>
      <c r="O74" s="627">
        <v>168.41626400000001</v>
      </c>
      <c r="P74" s="1708">
        <f t="shared" si="2"/>
        <v>2021.1685679999998</v>
      </c>
      <c r="Q74" s="4"/>
      <c r="R74" s="1452" t="s">
        <v>125</v>
      </c>
      <c r="S74" s="1452">
        <v>232.04117199999999</v>
      </c>
      <c r="T74" s="1452">
        <v>228.84821599999998</v>
      </c>
      <c r="U74" s="1452">
        <v>232.39762100000002</v>
      </c>
      <c r="V74" s="1452">
        <v>234.68916200000001</v>
      </c>
      <c r="W74" s="1452">
        <v>211.23752000000002</v>
      </c>
      <c r="X74" s="1452">
        <v>151.094708</v>
      </c>
      <c r="Y74" s="1452">
        <v>92.640986999999996</v>
      </c>
      <c r="Z74" s="1452">
        <v>92.320248000000007</v>
      </c>
      <c r="AA74" s="1452">
        <v>108.27520300000002</v>
      </c>
      <c r="AB74" s="1452">
        <v>139.00109599999999</v>
      </c>
      <c r="AC74" s="1452">
        <v>130.20637100000002</v>
      </c>
      <c r="AD74" s="1452">
        <v>168.41626400000001</v>
      </c>
      <c r="AE74" s="1452">
        <v>2021.1685679999998</v>
      </c>
      <c r="AF74" s="1452"/>
    </row>
    <row r="75" spans="1:32" s="107" customFormat="1" ht="21" customHeight="1" x14ac:dyDescent="0.25">
      <c r="A75" s="592"/>
      <c r="B75" s="625">
        <f t="shared" si="3"/>
        <v>68</v>
      </c>
      <c r="C75" s="1707" t="s">
        <v>127</v>
      </c>
      <c r="D75" s="627">
        <v>5.0482690000000003</v>
      </c>
      <c r="E75" s="627">
        <v>4.7377799999999999</v>
      </c>
      <c r="F75" s="627">
        <v>4.93492</v>
      </c>
      <c r="G75" s="627">
        <v>4.4375619999999998</v>
      </c>
      <c r="H75" s="627">
        <v>4.396115</v>
      </c>
      <c r="I75" s="627">
        <v>3.7065929999999998</v>
      </c>
      <c r="J75" s="627">
        <v>4.221063</v>
      </c>
      <c r="K75" s="627">
        <v>4.9346969999999999</v>
      </c>
      <c r="L75" s="627">
        <v>5.3450410000000002</v>
      </c>
      <c r="M75" s="627">
        <v>6.1769999999999996</v>
      </c>
      <c r="N75" s="627">
        <v>5.8134420000000002</v>
      </c>
      <c r="O75" s="627">
        <v>5.1944140000000001</v>
      </c>
      <c r="P75" s="1708">
        <f t="shared" si="2"/>
        <v>58.946896000000002</v>
      </c>
      <c r="Q75" s="4"/>
      <c r="R75" s="1452" t="s">
        <v>127</v>
      </c>
      <c r="S75" s="1452">
        <v>5.0482690000000003</v>
      </c>
      <c r="T75" s="1452">
        <v>4.7377799999999999</v>
      </c>
      <c r="U75" s="1452">
        <v>4.93492</v>
      </c>
      <c r="V75" s="1452">
        <v>4.4375619999999998</v>
      </c>
      <c r="W75" s="1452">
        <v>4.396115</v>
      </c>
      <c r="X75" s="1452">
        <v>3.7065929999999998</v>
      </c>
      <c r="Y75" s="1452">
        <v>4.221063</v>
      </c>
      <c r="Z75" s="1452">
        <v>4.9346969999999999</v>
      </c>
      <c r="AA75" s="1452">
        <v>5.3450410000000002</v>
      </c>
      <c r="AB75" s="1452">
        <v>6.1769999999999996</v>
      </c>
      <c r="AC75" s="1452">
        <v>5.8134420000000002</v>
      </c>
      <c r="AD75" s="1452">
        <v>5.1944140000000001</v>
      </c>
      <c r="AE75" s="1452">
        <v>58.946896000000002</v>
      </c>
      <c r="AF75" s="1452"/>
    </row>
    <row r="76" spans="1:32" s="107" customFormat="1" ht="21" customHeight="1" x14ac:dyDescent="0.25">
      <c r="A76" s="592"/>
      <c r="B76" s="625">
        <f t="shared" si="3"/>
        <v>69</v>
      </c>
      <c r="C76" s="1707" t="s">
        <v>129</v>
      </c>
      <c r="D76" s="627">
        <v>13.706858</v>
      </c>
      <c r="E76" s="627">
        <v>14.510678000000002</v>
      </c>
      <c r="F76" s="627">
        <v>16.777443999999999</v>
      </c>
      <c r="G76" s="627">
        <v>17.974302999999999</v>
      </c>
      <c r="H76" s="627">
        <v>14.884806000000001</v>
      </c>
      <c r="I76" s="627">
        <v>12.817317000000001</v>
      </c>
      <c r="J76" s="627">
        <v>15.383520000000001</v>
      </c>
      <c r="K76" s="627">
        <v>17.188761</v>
      </c>
      <c r="L76" s="627">
        <v>19.257407999999998</v>
      </c>
      <c r="M76" s="627">
        <v>16.427758999999998</v>
      </c>
      <c r="N76" s="627">
        <v>10.682082999999999</v>
      </c>
      <c r="O76" s="627">
        <v>11.277281</v>
      </c>
      <c r="P76" s="1708">
        <f t="shared" si="2"/>
        <v>180.88821800000002</v>
      </c>
      <c r="Q76" s="4"/>
      <c r="R76" s="1452" t="s">
        <v>129</v>
      </c>
      <c r="S76" s="1452">
        <v>13.706858</v>
      </c>
      <c r="T76" s="1452">
        <v>14.510678000000002</v>
      </c>
      <c r="U76" s="1452">
        <v>16.777443999999999</v>
      </c>
      <c r="V76" s="1452">
        <v>17.974302999999999</v>
      </c>
      <c r="W76" s="1452">
        <v>14.884806000000001</v>
      </c>
      <c r="X76" s="1452">
        <v>12.817317000000001</v>
      </c>
      <c r="Y76" s="1452">
        <v>15.383520000000001</v>
      </c>
      <c r="Z76" s="1452">
        <v>17.188761</v>
      </c>
      <c r="AA76" s="1452">
        <v>19.257407999999998</v>
      </c>
      <c r="AB76" s="1452">
        <v>16.427758999999998</v>
      </c>
      <c r="AC76" s="1452">
        <v>10.682082999999999</v>
      </c>
      <c r="AD76" s="1452">
        <v>11.277281</v>
      </c>
      <c r="AE76" s="1452">
        <v>180.88821800000002</v>
      </c>
      <c r="AF76" s="1452"/>
    </row>
    <row r="77" spans="1:32" s="107" customFormat="1" ht="21" customHeight="1" x14ac:dyDescent="0.25">
      <c r="A77" s="592"/>
      <c r="B77" s="625">
        <f t="shared" si="3"/>
        <v>70</v>
      </c>
      <c r="C77" s="1707" t="s">
        <v>131</v>
      </c>
      <c r="D77" s="627">
        <v>39.871602000000003</v>
      </c>
      <c r="E77" s="627">
        <v>40.580386000000004</v>
      </c>
      <c r="F77" s="627">
        <v>47.335745000000003</v>
      </c>
      <c r="G77" s="627">
        <v>51.177543999999997</v>
      </c>
      <c r="H77" s="627">
        <v>40.463936999999994</v>
      </c>
      <c r="I77" s="627">
        <v>38.326951000000001</v>
      </c>
      <c r="J77" s="627">
        <v>47.101112999999998</v>
      </c>
      <c r="K77" s="627">
        <v>49.801229999999997</v>
      </c>
      <c r="L77" s="627">
        <v>56.669060000000002</v>
      </c>
      <c r="M77" s="627">
        <v>52.681514000000007</v>
      </c>
      <c r="N77" s="627">
        <v>33.710654999999996</v>
      </c>
      <c r="O77" s="627">
        <v>33.827567000000002</v>
      </c>
      <c r="P77" s="1708">
        <f t="shared" si="2"/>
        <v>531.54730399999994</v>
      </c>
      <c r="Q77" s="4"/>
      <c r="R77" s="1452" t="s">
        <v>131</v>
      </c>
      <c r="S77" s="1452">
        <v>39.871602000000003</v>
      </c>
      <c r="T77" s="1452">
        <v>40.580386000000004</v>
      </c>
      <c r="U77" s="1452">
        <v>47.335745000000003</v>
      </c>
      <c r="V77" s="1452">
        <v>51.177543999999997</v>
      </c>
      <c r="W77" s="1452">
        <v>40.463936999999994</v>
      </c>
      <c r="X77" s="1452">
        <v>38.326951000000001</v>
      </c>
      <c r="Y77" s="1452">
        <v>47.101112999999998</v>
      </c>
      <c r="Z77" s="1452">
        <v>49.801229999999997</v>
      </c>
      <c r="AA77" s="1452">
        <v>56.669060000000002</v>
      </c>
      <c r="AB77" s="1452">
        <v>52.681514000000007</v>
      </c>
      <c r="AC77" s="1452">
        <v>33.710654999999996</v>
      </c>
      <c r="AD77" s="1452">
        <v>33.827567000000002</v>
      </c>
      <c r="AE77" s="1452">
        <v>531.54730399999994</v>
      </c>
      <c r="AF77" s="1452"/>
    </row>
    <row r="78" spans="1:32" s="107" customFormat="1" ht="21" customHeight="1" x14ac:dyDescent="0.25">
      <c r="A78" s="592"/>
      <c r="B78" s="625">
        <f t="shared" si="3"/>
        <v>71</v>
      </c>
      <c r="C78" s="1707" t="s">
        <v>1949</v>
      </c>
      <c r="D78" s="627">
        <v>9.7052799999999984</v>
      </c>
      <c r="E78" s="627">
        <v>11.63907</v>
      </c>
      <c r="F78" s="627">
        <v>10.622960000000001</v>
      </c>
      <c r="G78" s="627">
        <v>13.314349999999999</v>
      </c>
      <c r="H78" s="627">
        <v>3.0608900000000001</v>
      </c>
      <c r="I78" s="627">
        <v>0</v>
      </c>
      <c r="J78" s="627">
        <v>1.125577</v>
      </c>
      <c r="K78" s="627">
        <v>3.1933790000000002</v>
      </c>
      <c r="L78" s="627">
        <v>3.488089</v>
      </c>
      <c r="M78" s="627">
        <v>5.0614699999999999</v>
      </c>
      <c r="N78" s="627">
        <v>2.2311179999999999</v>
      </c>
      <c r="O78" s="627">
        <v>7.078233</v>
      </c>
      <c r="P78" s="1708">
        <f t="shared" si="2"/>
        <v>70.520415999999997</v>
      </c>
      <c r="Q78" s="4"/>
      <c r="R78" s="1452" t="s">
        <v>1949</v>
      </c>
      <c r="S78" s="1452">
        <v>9.7052799999999984</v>
      </c>
      <c r="T78" s="1452">
        <v>11.63907</v>
      </c>
      <c r="U78" s="1452">
        <v>10.622960000000001</v>
      </c>
      <c r="V78" s="1452">
        <v>13.314349999999999</v>
      </c>
      <c r="W78" s="1452">
        <v>3.0608900000000001</v>
      </c>
      <c r="X78" s="1452">
        <v>0</v>
      </c>
      <c r="Y78" s="1452">
        <v>1.125577</v>
      </c>
      <c r="Z78" s="1452">
        <v>3.1933790000000002</v>
      </c>
      <c r="AA78" s="1452">
        <v>3.488089</v>
      </c>
      <c r="AB78" s="1452">
        <v>5.0614699999999999</v>
      </c>
      <c r="AC78" s="1452">
        <v>2.2311179999999999</v>
      </c>
      <c r="AD78" s="1452">
        <v>7.078233</v>
      </c>
      <c r="AE78" s="1452">
        <v>70.520415999999997</v>
      </c>
      <c r="AF78" s="1452"/>
    </row>
    <row r="79" spans="1:32" s="107" customFormat="1" ht="21" customHeight="1" x14ac:dyDescent="0.25">
      <c r="A79" s="592"/>
      <c r="B79" s="625">
        <f t="shared" si="3"/>
        <v>72</v>
      </c>
      <c r="C79" s="1707" t="s">
        <v>133</v>
      </c>
      <c r="D79" s="627">
        <v>6.4255780000000007</v>
      </c>
      <c r="E79" s="627">
        <v>6.4533690000000004</v>
      </c>
      <c r="F79" s="627">
        <v>7.7981599999999993</v>
      </c>
      <c r="G79" s="627">
        <v>4.4481330000000003</v>
      </c>
      <c r="H79" s="627">
        <v>4.9106990000000001</v>
      </c>
      <c r="I79" s="627">
        <v>6.5507760000000008</v>
      </c>
      <c r="J79" s="627">
        <v>6.5636399999999995</v>
      </c>
      <c r="K79" s="627">
        <v>6.6996799999999999</v>
      </c>
      <c r="L79" s="627">
        <v>7.15388</v>
      </c>
      <c r="M79" s="627">
        <v>6.9712899999999998</v>
      </c>
      <c r="N79" s="627">
        <v>7.4683899999999994</v>
      </c>
      <c r="O79" s="627">
        <v>7.2450799999999997</v>
      </c>
      <c r="P79" s="1708">
        <f t="shared" si="2"/>
        <v>78.688675000000003</v>
      </c>
      <c r="Q79" s="4"/>
      <c r="R79" s="1452" t="s">
        <v>133</v>
      </c>
      <c r="S79" s="1452">
        <v>6.4255780000000007</v>
      </c>
      <c r="T79" s="1452">
        <v>6.4533690000000004</v>
      </c>
      <c r="U79" s="1452">
        <v>7.7981599999999993</v>
      </c>
      <c r="V79" s="1452">
        <v>4.4481330000000003</v>
      </c>
      <c r="W79" s="1452">
        <v>4.9106990000000001</v>
      </c>
      <c r="X79" s="1452">
        <v>6.5507760000000008</v>
      </c>
      <c r="Y79" s="1452">
        <v>6.5636399999999995</v>
      </c>
      <c r="Z79" s="1452">
        <v>6.6996799999999999</v>
      </c>
      <c r="AA79" s="1452">
        <v>7.15388</v>
      </c>
      <c r="AB79" s="1452">
        <v>6.9712899999999998</v>
      </c>
      <c r="AC79" s="1452">
        <v>7.4683899999999994</v>
      </c>
      <c r="AD79" s="1452">
        <v>7.2450799999999997</v>
      </c>
      <c r="AE79" s="1452">
        <v>78.688675000000003</v>
      </c>
      <c r="AF79" s="1452"/>
    </row>
    <row r="80" spans="1:32" s="107" customFormat="1" ht="21" customHeight="1" x14ac:dyDescent="0.25">
      <c r="A80" s="592"/>
      <c r="B80" s="625">
        <f t="shared" si="3"/>
        <v>73</v>
      </c>
      <c r="C80" s="1707" t="s">
        <v>274</v>
      </c>
      <c r="D80" s="627"/>
      <c r="E80" s="627"/>
      <c r="F80" s="627"/>
      <c r="G80" s="627"/>
      <c r="H80" s="627"/>
      <c r="I80" s="627"/>
      <c r="J80" s="627"/>
      <c r="K80" s="627"/>
      <c r="L80" s="627"/>
      <c r="M80" s="627"/>
      <c r="N80" s="627"/>
      <c r="O80" s="627">
        <v>2.4829819999999999E-2</v>
      </c>
      <c r="P80" s="1708">
        <f t="shared" si="2"/>
        <v>2.4829819999999999E-2</v>
      </c>
      <c r="Q80" s="4"/>
      <c r="R80" s="1452" t="s">
        <v>274</v>
      </c>
      <c r="S80" s="1452"/>
      <c r="T80" s="1452"/>
      <c r="U80" s="1452"/>
      <c r="V80" s="1452"/>
      <c r="W80" s="1452"/>
      <c r="X80" s="1452"/>
      <c r="Y80" s="1452"/>
      <c r="Z80" s="1452"/>
      <c r="AA80" s="1452"/>
      <c r="AB80" s="1452"/>
      <c r="AC80" s="1452"/>
      <c r="AD80" s="1452">
        <v>2.4829819999999999E-2</v>
      </c>
      <c r="AE80" s="1452">
        <v>2.4829819999999999E-2</v>
      </c>
      <c r="AF80" s="1452"/>
    </row>
    <row r="81" spans="1:32" s="107" customFormat="1" ht="21" customHeight="1" x14ac:dyDescent="0.25">
      <c r="A81" s="592"/>
      <c r="B81" s="625">
        <f t="shared" si="3"/>
        <v>74</v>
      </c>
      <c r="C81" s="1707" t="s">
        <v>135</v>
      </c>
      <c r="D81" s="627">
        <v>8.3275000000000002E-2</v>
      </c>
      <c r="E81" s="627">
        <v>1.6403999999999998E-2</v>
      </c>
      <c r="F81" s="627">
        <v>2.9910000000000002E-3</v>
      </c>
      <c r="G81" s="627">
        <v>1.951E-3</v>
      </c>
      <c r="H81" s="627">
        <v>2.6739999999999997E-3</v>
      </c>
      <c r="I81" s="627">
        <v>2.3918999999999999E-2</v>
      </c>
      <c r="J81" s="627">
        <v>4.3761000000000001E-2</v>
      </c>
      <c r="K81" s="627">
        <v>2.1586049999999997</v>
      </c>
      <c r="L81" s="627">
        <v>4.3451000000000004E-2</v>
      </c>
      <c r="M81" s="627">
        <v>3.4480000000000001E-3</v>
      </c>
      <c r="N81" s="627">
        <v>0.85968299999999997</v>
      </c>
      <c r="O81" s="627">
        <v>1.6193000000000003E-2</v>
      </c>
      <c r="P81" s="1708">
        <f t="shared" si="2"/>
        <v>3.2563549999999997</v>
      </c>
      <c r="Q81" s="4"/>
      <c r="R81" s="1452" t="s">
        <v>135</v>
      </c>
      <c r="S81" s="1452">
        <v>8.3275000000000002E-2</v>
      </c>
      <c r="T81" s="1452">
        <v>1.6403999999999998E-2</v>
      </c>
      <c r="U81" s="1452">
        <v>2.9910000000000002E-3</v>
      </c>
      <c r="V81" s="1452">
        <v>1.951E-3</v>
      </c>
      <c r="W81" s="1452">
        <v>2.6739999999999997E-3</v>
      </c>
      <c r="X81" s="1452">
        <v>2.3918999999999999E-2</v>
      </c>
      <c r="Y81" s="1452">
        <v>4.3761000000000001E-2</v>
      </c>
      <c r="Z81" s="1452">
        <v>2.1586049999999997</v>
      </c>
      <c r="AA81" s="1452">
        <v>4.3451000000000004E-2</v>
      </c>
      <c r="AB81" s="1452">
        <v>3.4480000000000001E-3</v>
      </c>
      <c r="AC81" s="1452">
        <v>0.85968299999999997</v>
      </c>
      <c r="AD81" s="1452">
        <v>1.6193000000000003E-2</v>
      </c>
      <c r="AE81" s="1452">
        <v>3.2563549999999997</v>
      </c>
      <c r="AF81" s="1452"/>
    </row>
    <row r="82" spans="1:32" s="107" customFormat="1" ht="21" customHeight="1" x14ac:dyDescent="0.25">
      <c r="A82" s="592"/>
      <c r="B82" s="625">
        <f t="shared" si="3"/>
        <v>75</v>
      </c>
      <c r="C82" s="1707" t="s">
        <v>137</v>
      </c>
      <c r="D82" s="627">
        <v>2.5467420000000001</v>
      </c>
      <c r="E82" s="627">
        <v>2.6486120000000004</v>
      </c>
      <c r="F82" s="627">
        <v>1.6522559999999999</v>
      </c>
      <c r="G82" s="627">
        <v>1.8762699999999999</v>
      </c>
      <c r="H82" s="627">
        <v>1.744318</v>
      </c>
      <c r="I82" s="627">
        <v>1.357437</v>
      </c>
      <c r="J82" s="627">
        <v>0.144648</v>
      </c>
      <c r="K82" s="627">
        <v>0.16591700000000001</v>
      </c>
      <c r="L82" s="627">
        <v>0.76634000000000002</v>
      </c>
      <c r="M82" s="627">
        <v>0.82765</v>
      </c>
      <c r="N82" s="627">
        <v>0.78627000000000002</v>
      </c>
      <c r="O82" s="627">
        <v>0.88061999999999996</v>
      </c>
      <c r="P82" s="1708">
        <f t="shared" si="2"/>
        <v>15.397079999999999</v>
      </c>
      <c r="Q82" s="4"/>
      <c r="R82" s="1452" t="s">
        <v>137</v>
      </c>
      <c r="S82" s="1452">
        <v>2.5467420000000001</v>
      </c>
      <c r="T82" s="1452">
        <v>2.6486120000000004</v>
      </c>
      <c r="U82" s="1452">
        <v>1.6522559999999999</v>
      </c>
      <c r="V82" s="1452">
        <v>1.8762699999999999</v>
      </c>
      <c r="W82" s="1452">
        <v>1.744318</v>
      </c>
      <c r="X82" s="1452">
        <v>1.357437</v>
      </c>
      <c r="Y82" s="1452">
        <v>0.144648</v>
      </c>
      <c r="Z82" s="1452">
        <v>0.16591700000000001</v>
      </c>
      <c r="AA82" s="1452">
        <v>0.76634000000000002</v>
      </c>
      <c r="AB82" s="1452">
        <v>0.82765</v>
      </c>
      <c r="AC82" s="1452">
        <v>0.78627000000000002</v>
      </c>
      <c r="AD82" s="1452">
        <v>0.88061999999999996</v>
      </c>
      <c r="AE82" s="1452">
        <v>15.397079999999999</v>
      </c>
      <c r="AF82" s="1452"/>
    </row>
    <row r="83" spans="1:32" s="107" customFormat="1" ht="21" customHeight="1" x14ac:dyDescent="0.25">
      <c r="A83" s="592"/>
      <c r="B83" s="625">
        <f t="shared" si="3"/>
        <v>76</v>
      </c>
      <c r="C83" s="1707" t="s">
        <v>1932</v>
      </c>
      <c r="D83" s="627">
        <v>3.7217199999999999</v>
      </c>
      <c r="E83" s="627">
        <v>3.2033309999999999</v>
      </c>
      <c r="F83" s="627">
        <v>3.521261</v>
      </c>
      <c r="G83" s="627">
        <v>3.736151</v>
      </c>
      <c r="H83" s="627">
        <v>3.6931129999999999</v>
      </c>
      <c r="I83" s="627">
        <v>3.2684070000000003</v>
      </c>
      <c r="J83" s="627">
        <v>3.400058</v>
      </c>
      <c r="K83" s="627">
        <v>3.5861550000000002</v>
      </c>
      <c r="L83" s="627">
        <v>3.9791720000000002</v>
      </c>
      <c r="M83" s="627">
        <v>4.1823490000000003</v>
      </c>
      <c r="N83" s="627">
        <v>4.0009499999999996</v>
      </c>
      <c r="O83" s="627">
        <v>3.7971050000000002</v>
      </c>
      <c r="P83" s="1708">
        <f t="shared" si="2"/>
        <v>44.089772000000011</v>
      </c>
      <c r="Q83" s="4"/>
      <c r="R83" s="1452" t="s">
        <v>1932</v>
      </c>
      <c r="S83" s="1452">
        <v>3.7217199999999999</v>
      </c>
      <c r="T83" s="1452">
        <v>3.2033309999999999</v>
      </c>
      <c r="U83" s="1452">
        <v>3.521261</v>
      </c>
      <c r="V83" s="1452">
        <v>3.736151</v>
      </c>
      <c r="W83" s="1452">
        <v>3.6931129999999999</v>
      </c>
      <c r="X83" s="1452">
        <v>3.2684070000000003</v>
      </c>
      <c r="Y83" s="1452">
        <v>3.400058</v>
      </c>
      <c r="Z83" s="1452">
        <v>3.5861550000000002</v>
      </c>
      <c r="AA83" s="1452">
        <v>3.9791720000000002</v>
      </c>
      <c r="AB83" s="1452">
        <v>4.1823490000000003</v>
      </c>
      <c r="AC83" s="1452">
        <v>4.0009499999999996</v>
      </c>
      <c r="AD83" s="1452">
        <v>3.7971050000000002</v>
      </c>
      <c r="AE83" s="1452">
        <v>44.089772000000011</v>
      </c>
      <c r="AF83" s="1452"/>
    </row>
    <row r="84" spans="1:32" s="107" customFormat="1" ht="21" customHeight="1" x14ac:dyDescent="0.25">
      <c r="A84" s="592"/>
      <c r="B84" s="625">
        <f t="shared" si="3"/>
        <v>77</v>
      </c>
      <c r="C84" s="1707" t="s">
        <v>139</v>
      </c>
      <c r="D84" s="627">
        <v>1.346792</v>
      </c>
      <c r="E84" s="627">
        <v>0</v>
      </c>
      <c r="F84" s="627">
        <v>0.39122299999999999</v>
      </c>
      <c r="G84" s="627">
        <v>0.36667</v>
      </c>
      <c r="H84" s="627">
        <v>2.0572999999999998E-2</v>
      </c>
      <c r="I84" s="627">
        <v>0.42671199999999998</v>
      </c>
      <c r="J84" s="627">
        <v>0.73738400000000004</v>
      </c>
      <c r="K84" s="627">
        <v>0.38364799999999999</v>
      </c>
      <c r="L84" s="627">
        <v>0.39804700000000004</v>
      </c>
      <c r="M84" s="627">
        <v>0</v>
      </c>
      <c r="N84" s="627">
        <v>2.9902790000000001</v>
      </c>
      <c r="O84" s="627">
        <v>45.594133999999997</v>
      </c>
      <c r="P84" s="1708">
        <f t="shared" si="2"/>
        <v>52.655462</v>
      </c>
      <c r="Q84" s="4"/>
      <c r="R84" s="1452" t="s">
        <v>139</v>
      </c>
      <c r="S84" s="1452">
        <v>1.346792</v>
      </c>
      <c r="T84" s="1452">
        <v>0</v>
      </c>
      <c r="U84" s="1452">
        <v>0.39122299999999999</v>
      </c>
      <c r="V84" s="1452">
        <v>0.36667</v>
      </c>
      <c r="W84" s="1452">
        <v>2.0572999999999998E-2</v>
      </c>
      <c r="X84" s="1452">
        <v>0.42671199999999998</v>
      </c>
      <c r="Y84" s="1452">
        <v>0.73738400000000004</v>
      </c>
      <c r="Z84" s="1452">
        <v>0.38364799999999999</v>
      </c>
      <c r="AA84" s="1452">
        <v>0.39804700000000004</v>
      </c>
      <c r="AB84" s="1452">
        <v>0</v>
      </c>
      <c r="AC84" s="1452">
        <v>2.9902790000000001</v>
      </c>
      <c r="AD84" s="1452">
        <v>45.594133999999997</v>
      </c>
      <c r="AE84" s="1452">
        <v>52.655462</v>
      </c>
      <c r="AF84" s="1452"/>
    </row>
    <row r="85" spans="1:32" s="107" customFormat="1" ht="21" customHeight="1" x14ac:dyDescent="0.25">
      <c r="A85" s="592"/>
      <c r="B85" s="625">
        <f t="shared" si="3"/>
        <v>78</v>
      </c>
      <c r="C85" s="1707" t="s">
        <v>141</v>
      </c>
      <c r="D85" s="627">
        <v>23.186526999999998</v>
      </c>
      <c r="E85" s="627">
        <v>19.790137000000001</v>
      </c>
      <c r="F85" s="627">
        <v>21.907076000000004</v>
      </c>
      <c r="G85" s="627">
        <v>17.64283</v>
      </c>
      <c r="H85" s="627">
        <v>2.280408</v>
      </c>
      <c r="I85" s="627">
        <v>6.6430299999999995</v>
      </c>
      <c r="J85" s="627">
        <v>24.404876000000002</v>
      </c>
      <c r="K85" s="627">
        <v>24.252717000000001</v>
      </c>
      <c r="L85" s="627">
        <v>22.663200999999997</v>
      </c>
      <c r="M85" s="627">
        <v>24.240005999999997</v>
      </c>
      <c r="N85" s="627">
        <v>15.623259000000001</v>
      </c>
      <c r="O85" s="627">
        <v>1.7247930000000002</v>
      </c>
      <c r="P85" s="1708">
        <f t="shared" si="2"/>
        <v>204.35885999999996</v>
      </c>
      <c r="Q85" s="4"/>
      <c r="R85" s="1452" t="s">
        <v>141</v>
      </c>
      <c r="S85" s="1452">
        <v>23.186526999999998</v>
      </c>
      <c r="T85" s="1452">
        <v>19.790137000000001</v>
      </c>
      <c r="U85" s="1452">
        <v>21.907076000000004</v>
      </c>
      <c r="V85" s="1452">
        <v>17.64283</v>
      </c>
      <c r="W85" s="1452">
        <v>2.280408</v>
      </c>
      <c r="X85" s="1452">
        <v>6.6430299999999995</v>
      </c>
      <c r="Y85" s="1452">
        <v>24.404876000000002</v>
      </c>
      <c r="Z85" s="1452">
        <v>24.252717000000001</v>
      </c>
      <c r="AA85" s="1452">
        <v>22.663200999999997</v>
      </c>
      <c r="AB85" s="1452">
        <v>24.240005999999997</v>
      </c>
      <c r="AC85" s="1452">
        <v>15.623259000000001</v>
      </c>
      <c r="AD85" s="1452">
        <v>1.7247930000000002</v>
      </c>
      <c r="AE85" s="1452">
        <v>204.35885999999996</v>
      </c>
      <c r="AF85" s="1452"/>
    </row>
    <row r="86" spans="1:32" s="107" customFormat="1" ht="21" customHeight="1" x14ac:dyDescent="0.25">
      <c r="A86" s="592"/>
      <c r="B86" s="625">
        <f t="shared" si="3"/>
        <v>79</v>
      </c>
      <c r="C86" s="1707" t="s">
        <v>143</v>
      </c>
      <c r="D86" s="627">
        <v>0</v>
      </c>
      <c r="E86" s="627">
        <v>3.3846039999999999</v>
      </c>
      <c r="F86" s="627">
        <v>1.2864879999999999</v>
      </c>
      <c r="G86" s="627">
        <v>0.58823099999999995</v>
      </c>
      <c r="H86" s="627">
        <v>0.93633999999999995</v>
      </c>
      <c r="I86" s="627">
        <v>0</v>
      </c>
      <c r="J86" s="627">
        <v>0.89303599999999994</v>
      </c>
      <c r="K86" s="627">
        <v>0.36555399999999999</v>
      </c>
      <c r="L86" s="627">
        <v>1.257504</v>
      </c>
      <c r="M86" s="627">
        <v>1.214402</v>
      </c>
      <c r="N86" s="627">
        <v>0</v>
      </c>
      <c r="O86" s="627">
        <v>0.10845399999999999</v>
      </c>
      <c r="P86" s="1708">
        <f t="shared" si="2"/>
        <v>10.034613</v>
      </c>
      <c r="Q86" s="4"/>
      <c r="R86" s="1452" t="s">
        <v>143</v>
      </c>
      <c r="S86" s="1452">
        <v>0</v>
      </c>
      <c r="T86" s="1452">
        <v>3.3846039999999999</v>
      </c>
      <c r="U86" s="1452">
        <v>1.2864879999999999</v>
      </c>
      <c r="V86" s="1452">
        <v>0.58823099999999995</v>
      </c>
      <c r="W86" s="1452">
        <v>0.93633999999999995</v>
      </c>
      <c r="X86" s="1452">
        <v>0</v>
      </c>
      <c r="Y86" s="1452">
        <v>0.89303599999999994</v>
      </c>
      <c r="Z86" s="1452">
        <v>0.36555399999999999</v>
      </c>
      <c r="AA86" s="1452">
        <v>1.257504</v>
      </c>
      <c r="AB86" s="1452">
        <v>1.214402</v>
      </c>
      <c r="AC86" s="1452">
        <v>0</v>
      </c>
      <c r="AD86" s="1452">
        <v>0.10845399999999999</v>
      </c>
      <c r="AE86" s="1452">
        <v>10.034613</v>
      </c>
      <c r="AF86" s="1452"/>
    </row>
    <row r="87" spans="1:32" s="107" customFormat="1" ht="21" customHeight="1" x14ac:dyDescent="0.25">
      <c r="A87" s="592"/>
      <c r="B87" s="625">
        <f t="shared" si="3"/>
        <v>80</v>
      </c>
      <c r="C87" s="1707" t="s">
        <v>145</v>
      </c>
      <c r="D87" s="627">
        <v>27.698761000000001</v>
      </c>
      <c r="E87" s="627">
        <v>30.736472000000003</v>
      </c>
      <c r="F87" s="627">
        <v>40.302002000000002</v>
      </c>
      <c r="G87" s="627">
        <v>38.981819000000002</v>
      </c>
      <c r="H87" s="627">
        <v>35.761747999999997</v>
      </c>
      <c r="I87" s="627">
        <v>27.235714999999999</v>
      </c>
      <c r="J87" s="627">
        <v>23.201277999999999</v>
      </c>
      <c r="K87" s="627">
        <v>22.429276999999999</v>
      </c>
      <c r="L87" s="627">
        <v>23.986760999999998</v>
      </c>
      <c r="M87" s="627">
        <v>24.620825000000004</v>
      </c>
      <c r="N87" s="627">
        <v>20.202860999999999</v>
      </c>
      <c r="O87" s="627">
        <v>17.066679000000001</v>
      </c>
      <c r="P87" s="1708">
        <f t="shared" si="2"/>
        <v>332.224198</v>
      </c>
      <c r="Q87" s="4"/>
      <c r="R87" s="1452" t="s">
        <v>145</v>
      </c>
      <c r="S87" s="1452">
        <v>27.698761000000001</v>
      </c>
      <c r="T87" s="1452">
        <v>30.736472000000003</v>
      </c>
      <c r="U87" s="1452">
        <v>40.302002000000002</v>
      </c>
      <c r="V87" s="1452">
        <v>38.981819000000002</v>
      </c>
      <c r="W87" s="1452">
        <v>35.761747999999997</v>
      </c>
      <c r="X87" s="1452">
        <v>27.235714999999999</v>
      </c>
      <c r="Y87" s="1452">
        <v>23.201277999999999</v>
      </c>
      <c r="Z87" s="1452">
        <v>22.429276999999999</v>
      </c>
      <c r="AA87" s="1452">
        <v>23.986760999999998</v>
      </c>
      <c r="AB87" s="1452">
        <v>24.620825000000004</v>
      </c>
      <c r="AC87" s="1452">
        <v>20.202860999999999</v>
      </c>
      <c r="AD87" s="1452">
        <v>17.066679000000001</v>
      </c>
      <c r="AE87" s="1452">
        <v>332.224198</v>
      </c>
      <c r="AF87" s="1452"/>
    </row>
    <row r="88" spans="1:32" s="107" customFormat="1" ht="21" customHeight="1" x14ac:dyDescent="0.25">
      <c r="A88" s="592"/>
      <c r="B88" s="625">
        <f t="shared" si="3"/>
        <v>81</v>
      </c>
      <c r="C88" s="1707" t="s">
        <v>147</v>
      </c>
      <c r="D88" s="627">
        <v>0.28806799999999999</v>
      </c>
      <c r="E88" s="627">
        <v>0.25228400000000001</v>
      </c>
      <c r="F88" s="627">
        <v>0.27598099999999998</v>
      </c>
      <c r="G88" s="627">
        <v>0.25765999999999994</v>
      </c>
      <c r="H88" s="627">
        <v>0.26025700000000002</v>
      </c>
      <c r="I88" s="627">
        <v>0.24428900000000001</v>
      </c>
      <c r="J88" s="627">
        <v>0.24935500000000005</v>
      </c>
      <c r="K88" s="627">
        <v>0.24811899999999998</v>
      </c>
      <c r="L88" s="627">
        <v>0.23805399999999999</v>
      </c>
      <c r="M88" s="627">
        <v>0.25166500000000003</v>
      </c>
      <c r="N88" s="627">
        <v>0.27293299999999998</v>
      </c>
      <c r="O88" s="627">
        <v>0.271679</v>
      </c>
      <c r="P88" s="1708">
        <f t="shared" si="2"/>
        <v>3.1103439999999996</v>
      </c>
      <c r="Q88" s="4"/>
      <c r="R88" s="1452" t="s">
        <v>147</v>
      </c>
      <c r="S88" s="1452">
        <v>0.28806799999999999</v>
      </c>
      <c r="T88" s="1452">
        <v>0.25228400000000001</v>
      </c>
      <c r="U88" s="1452">
        <v>0.27598099999999998</v>
      </c>
      <c r="V88" s="1452">
        <v>0.25765999999999994</v>
      </c>
      <c r="W88" s="1452">
        <v>0.26025700000000002</v>
      </c>
      <c r="X88" s="1452">
        <v>0.24428900000000001</v>
      </c>
      <c r="Y88" s="1452">
        <v>0.24935500000000005</v>
      </c>
      <c r="Z88" s="1452">
        <v>0.24811899999999998</v>
      </c>
      <c r="AA88" s="1452">
        <v>0.23805399999999999</v>
      </c>
      <c r="AB88" s="1452">
        <v>0.25166500000000003</v>
      </c>
      <c r="AC88" s="1452">
        <v>0.27293299999999998</v>
      </c>
      <c r="AD88" s="1452">
        <v>0.271679</v>
      </c>
      <c r="AE88" s="1452">
        <v>3.1103439999999996</v>
      </c>
      <c r="AF88" s="1452"/>
    </row>
    <row r="89" spans="1:32" s="107" customFormat="1" ht="21" customHeight="1" x14ac:dyDescent="0.25">
      <c r="A89" s="592"/>
      <c r="B89" s="625">
        <f t="shared" si="3"/>
        <v>82</v>
      </c>
      <c r="C89" s="1707" t="s">
        <v>149</v>
      </c>
      <c r="D89" s="627">
        <v>0</v>
      </c>
      <c r="E89" s="627">
        <v>0.39049299999999998</v>
      </c>
      <c r="F89" s="627">
        <v>0</v>
      </c>
      <c r="G89" s="627">
        <v>0.38370199999999999</v>
      </c>
      <c r="H89" s="627">
        <v>0</v>
      </c>
      <c r="I89" s="627">
        <v>0.39333699999999999</v>
      </c>
      <c r="J89" s="627">
        <v>0</v>
      </c>
      <c r="K89" s="627">
        <v>0</v>
      </c>
      <c r="L89" s="627">
        <v>0.43082900000000002</v>
      </c>
      <c r="M89" s="627">
        <v>1.326778</v>
      </c>
      <c r="N89" s="627">
        <v>1.415891</v>
      </c>
      <c r="O89" s="627">
        <v>0.83611999999999997</v>
      </c>
      <c r="P89" s="1708">
        <f t="shared" si="2"/>
        <v>5.1771500000000001</v>
      </c>
      <c r="Q89" s="4"/>
      <c r="R89" s="1452" t="s">
        <v>149</v>
      </c>
      <c r="S89" s="1452">
        <v>0</v>
      </c>
      <c r="T89" s="1452">
        <v>0.39049299999999998</v>
      </c>
      <c r="U89" s="1452">
        <v>0</v>
      </c>
      <c r="V89" s="1452">
        <v>0.38370199999999999</v>
      </c>
      <c r="W89" s="1452">
        <v>0</v>
      </c>
      <c r="X89" s="1452">
        <v>0.39333699999999999</v>
      </c>
      <c r="Y89" s="1452">
        <v>0</v>
      </c>
      <c r="Z89" s="1452">
        <v>0</v>
      </c>
      <c r="AA89" s="1452">
        <v>0.43082900000000002</v>
      </c>
      <c r="AB89" s="1452">
        <v>1.326778</v>
      </c>
      <c r="AC89" s="1452">
        <v>1.415891</v>
      </c>
      <c r="AD89" s="1452">
        <v>0.83611999999999997</v>
      </c>
      <c r="AE89" s="1452">
        <v>5.1771500000000001</v>
      </c>
      <c r="AF89" s="1452"/>
    </row>
    <row r="90" spans="1:32" s="107" customFormat="1" ht="21" customHeight="1" x14ac:dyDescent="0.25">
      <c r="A90" s="592"/>
      <c r="B90" s="625">
        <f t="shared" si="3"/>
        <v>83</v>
      </c>
      <c r="C90" s="1707" t="s">
        <v>151</v>
      </c>
      <c r="D90" s="627">
        <v>203.28710000000001</v>
      </c>
      <c r="E90" s="627">
        <v>243.72024499999998</v>
      </c>
      <c r="F90" s="627">
        <v>269.611647</v>
      </c>
      <c r="G90" s="627">
        <v>255.86076200000002</v>
      </c>
      <c r="H90" s="627">
        <v>210.44621399999997</v>
      </c>
      <c r="I90" s="627">
        <v>171.90991100000002</v>
      </c>
      <c r="J90" s="627">
        <v>160.52060599999996</v>
      </c>
      <c r="K90" s="627">
        <v>154.78046600000002</v>
      </c>
      <c r="L90" s="627">
        <v>146.82310199999995</v>
      </c>
      <c r="M90" s="627">
        <v>145.02225899999996</v>
      </c>
      <c r="N90" s="627">
        <v>133.49257800000001</v>
      </c>
      <c r="O90" s="627">
        <v>163.591329</v>
      </c>
      <c r="P90" s="1708">
        <f t="shared" si="2"/>
        <v>2259.0662189999994</v>
      </c>
      <c r="Q90" s="4"/>
      <c r="R90" s="1452" t="s">
        <v>151</v>
      </c>
      <c r="S90" s="1452">
        <v>203.28710000000001</v>
      </c>
      <c r="T90" s="1452">
        <v>243.72024499999998</v>
      </c>
      <c r="U90" s="1452">
        <v>269.611647</v>
      </c>
      <c r="V90" s="1452">
        <v>255.86076200000002</v>
      </c>
      <c r="W90" s="1452">
        <v>210.44621399999997</v>
      </c>
      <c r="X90" s="1452">
        <v>171.90991100000002</v>
      </c>
      <c r="Y90" s="1452">
        <v>160.52060599999996</v>
      </c>
      <c r="Z90" s="1452">
        <v>154.78046600000002</v>
      </c>
      <c r="AA90" s="1452">
        <v>146.82310199999995</v>
      </c>
      <c r="AB90" s="1452">
        <v>145.02225899999996</v>
      </c>
      <c r="AC90" s="1452">
        <v>133.49257800000001</v>
      </c>
      <c r="AD90" s="1452">
        <v>163.591329</v>
      </c>
      <c r="AE90" s="1452">
        <v>2259.0662189999994</v>
      </c>
      <c r="AF90" s="1452"/>
    </row>
    <row r="91" spans="1:32" s="107" customFormat="1" ht="21" customHeight="1" x14ac:dyDescent="0.25">
      <c r="A91" s="592"/>
      <c r="B91" s="625">
        <v>84</v>
      </c>
      <c r="C91" s="1707" t="s">
        <v>153</v>
      </c>
      <c r="D91" s="627">
        <v>5.3044609999999999</v>
      </c>
      <c r="E91" s="627">
        <v>4.8764390000000004</v>
      </c>
      <c r="F91" s="627">
        <v>5.2243440000000003</v>
      </c>
      <c r="G91" s="627">
        <v>4.4110709999999997</v>
      </c>
      <c r="H91" s="627">
        <v>3.8505039999999999</v>
      </c>
      <c r="I91" s="627">
        <v>3.3274599999999999</v>
      </c>
      <c r="J91" s="627">
        <v>3.614735</v>
      </c>
      <c r="K91" s="627">
        <v>4.3200479999999999</v>
      </c>
      <c r="L91" s="627">
        <v>4.3936760000000001</v>
      </c>
      <c r="M91" s="627">
        <v>5.8627020000000005</v>
      </c>
      <c r="N91" s="627">
        <v>5.5283050000000005</v>
      </c>
      <c r="O91" s="627">
        <v>5.3255660000000002</v>
      </c>
      <c r="P91" s="1708">
        <f t="shared" si="2"/>
        <v>56.039311000000005</v>
      </c>
      <c r="Q91" s="4"/>
      <c r="R91" s="1452" t="s">
        <v>153</v>
      </c>
      <c r="S91" s="1452">
        <v>5.3044609999999999</v>
      </c>
      <c r="T91" s="1452">
        <v>4.8764390000000004</v>
      </c>
      <c r="U91" s="1452">
        <v>5.2243440000000003</v>
      </c>
      <c r="V91" s="1452">
        <v>4.4110709999999997</v>
      </c>
      <c r="W91" s="1452">
        <v>3.8505039999999999</v>
      </c>
      <c r="X91" s="1452">
        <v>3.3274599999999999</v>
      </c>
      <c r="Y91" s="1452">
        <v>3.614735</v>
      </c>
      <c r="Z91" s="1452">
        <v>4.3200479999999999</v>
      </c>
      <c r="AA91" s="1452">
        <v>4.3936760000000001</v>
      </c>
      <c r="AB91" s="1452">
        <v>5.8627020000000005</v>
      </c>
      <c r="AC91" s="1452">
        <v>5.5283050000000005</v>
      </c>
      <c r="AD91" s="1452">
        <v>5.3255660000000002</v>
      </c>
      <c r="AE91" s="1452">
        <v>56.039311000000005</v>
      </c>
      <c r="AF91" s="1452"/>
    </row>
    <row r="92" spans="1:32" s="107" customFormat="1" ht="21" customHeight="1" x14ac:dyDescent="0.25">
      <c r="A92" s="592"/>
      <c r="B92" s="625">
        <v>85</v>
      </c>
      <c r="C92" s="1707" t="s">
        <v>155</v>
      </c>
      <c r="D92" s="627">
        <v>118.17244599999999</v>
      </c>
      <c r="E92" s="627">
        <v>129.95889200000002</v>
      </c>
      <c r="F92" s="627">
        <v>111.168992</v>
      </c>
      <c r="G92" s="627">
        <v>104.291104</v>
      </c>
      <c r="H92" s="627">
        <v>31.047562000000003</v>
      </c>
      <c r="I92" s="627">
        <v>135.53845800000002</v>
      </c>
      <c r="J92" s="627">
        <v>203.61788000000001</v>
      </c>
      <c r="K92" s="627">
        <v>181.908447</v>
      </c>
      <c r="L92" s="627">
        <v>199.60010999999997</v>
      </c>
      <c r="M92" s="627">
        <v>191.88454099999998</v>
      </c>
      <c r="N92" s="627">
        <v>183.41579999999999</v>
      </c>
      <c r="O92" s="627">
        <v>124.83126900000001</v>
      </c>
      <c r="P92" s="1708">
        <f>SUM(D92:O92)</f>
        <v>1715.4355009999999</v>
      </c>
      <c r="Q92" s="4"/>
      <c r="R92" s="1452" t="s">
        <v>155</v>
      </c>
      <c r="S92" s="1452">
        <v>118.17244599999999</v>
      </c>
      <c r="T92" s="1452">
        <v>129.95889200000002</v>
      </c>
      <c r="U92" s="1452">
        <v>111.168992</v>
      </c>
      <c r="V92" s="1452">
        <v>104.291104</v>
      </c>
      <c r="W92" s="1452">
        <v>31.047562000000003</v>
      </c>
      <c r="X92" s="1452">
        <v>135.53845800000002</v>
      </c>
      <c r="Y92" s="1452">
        <v>203.61788000000001</v>
      </c>
      <c r="Z92" s="1452">
        <v>181.908447</v>
      </c>
      <c r="AA92" s="1452">
        <v>199.60010999999997</v>
      </c>
      <c r="AB92" s="1452">
        <v>191.88454099999998</v>
      </c>
      <c r="AC92" s="1452">
        <v>183.41579999999999</v>
      </c>
      <c r="AD92" s="1452">
        <v>124.83126900000001</v>
      </c>
      <c r="AE92" s="1452">
        <v>1715.4355009999999</v>
      </c>
      <c r="AF92" s="1452"/>
    </row>
    <row r="93" spans="1:32" s="107" customFormat="1" ht="21" customHeight="1" thickBot="1" x14ac:dyDescent="0.3">
      <c r="A93" s="592"/>
      <c r="B93" s="625">
        <v>86</v>
      </c>
      <c r="C93" s="1707" t="s">
        <v>157</v>
      </c>
      <c r="D93" s="627">
        <v>0</v>
      </c>
      <c r="E93" s="627">
        <v>7.5403470000000006</v>
      </c>
      <c r="F93" s="627">
        <v>10.268196</v>
      </c>
      <c r="G93" s="627">
        <v>12.149515000000001</v>
      </c>
      <c r="H93" s="627">
        <v>9.7057669999999998</v>
      </c>
      <c r="I93" s="627">
        <v>35.846404000000007</v>
      </c>
      <c r="J93" s="627">
        <v>42.195318</v>
      </c>
      <c r="K93" s="627">
        <v>32.259115999999999</v>
      </c>
      <c r="L93" s="627">
        <v>46.905792000000005</v>
      </c>
      <c r="M93" s="627">
        <v>10.143322</v>
      </c>
      <c r="N93" s="627">
        <v>57.415523</v>
      </c>
      <c r="O93" s="627">
        <v>42.048999000000009</v>
      </c>
      <c r="P93" s="1708">
        <f>SUM(D93:O93)</f>
        <v>306.47829899999999</v>
      </c>
      <c r="Q93" s="4"/>
      <c r="R93" s="1452" t="s">
        <v>157</v>
      </c>
      <c r="S93" s="1452">
        <v>0</v>
      </c>
      <c r="T93" s="1452">
        <v>7.5403470000000006</v>
      </c>
      <c r="U93" s="1452">
        <v>10.268196</v>
      </c>
      <c r="V93" s="1452">
        <v>12.149515000000001</v>
      </c>
      <c r="W93" s="1452">
        <v>9.7057669999999998</v>
      </c>
      <c r="X93" s="1452">
        <v>35.846404000000007</v>
      </c>
      <c r="Y93" s="1452">
        <v>42.195318</v>
      </c>
      <c r="Z93" s="1452">
        <v>32.259115999999999</v>
      </c>
      <c r="AA93" s="1452">
        <v>46.905792000000005</v>
      </c>
      <c r="AB93" s="1452">
        <v>10.143322</v>
      </c>
      <c r="AC93" s="1452">
        <v>57.415523</v>
      </c>
      <c r="AD93" s="1452">
        <v>42.048999000000009</v>
      </c>
      <c r="AE93" s="1452">
        <v>306.47829899999999</v>
      </c>
      <c r="AF93" s="1452"/>
    </row>
    <row r="94" spans="1:32" s="107" customFormat="1" ht="21" customHeight="1" thickTop="1" x14ac:dyDescent="0.25">
      <c r="B94" s="599" t="s">
        <v>1224</v>
      </c>
      <c r="C94" s="600"/>
      <c r="D94" s="601">
        <f t="shared" ref="D94:P94" si="4">SUM(D8:D93)</f>
        <v>4838.7685509999983</v>
      </c>
      <c r="E94" s="601">
        <f t="shared" si="4"/>
        <v>4465.6911119999995</v>
      </c>
      <c r="F94" s="601">
        <f t="shared" si="4"/>
        <v>4879.811901</v>
      </c>
      <c r="G94" s="601">
        <f t="shared" si="4"/>
        <v>4588.6383892925014</v>
      </c>
      <c r="H94" s="601">
        <f t="shared" si="4"/>
        <v>4753.4999686549982</v>
      </c>
      <c r="I94" s="601">
        <f t="shared" si="4"/>
        <v>4689.6109145125001</v>
      </c>
      <c r="J94" s="601">
        <f t="shared" si="4"/>
        <v>4831.7373066199989</v>
      </c>
      <c r="K94" s="601">
        <f t="shared" si="4"/>
        <v>4855.1243947950015</v>
      </c>
      <c r="L94" s="601">
        <f t="shared" si="4"/>
        <v>4818.1917087375014</v>
      </c>
      <c r="M94" s="601">
        <f t="shared" si="4"/>
        <v>4966.7727768975001</v>
      </c>
      <c r="N94" s="601">
        <f t="shared" si="4"/>
        <v>4940.9951007999971</v>
      </c>
      <c r="O94" s="601">
        <f t="shared" si="4"/>
        <v>5140.2339044500004</v>
      </c>
      <c r="P94" s="601">
        <f t="shared" si="4"/>
        <v>57769.076028760021</v>
      </c>
      <c r="R94" s="1452" t="s">
        <v>302</v>
      </c>
      <c r="S94" s="1452">
        <v>4838.7685509999983</v>
      </c>
      <c r="T94" s="1452">
        <v>4465.6911119999995</v>
      </c>
      <c r="U94" s="1452">
        <v>4879.811901</v>
      </c>
      <c r="V94" s="1452">
        <v>4588.6383892925014</v>
      </c>
      <c r="W94" s="1452">
        <v>4753.4999686549982</v>
      </c>
      <c r="X94" s="1452">
        <v>4689.6109145125001</v>
      </c>
      <c r="Y94" s="1452">
        <v>4831.7373066199989</v>
      </c>
      <c r="Z94" s="1452">
        <v>4855.1243947950015</v>
      </c>
      <c r="AA94" s="1452">
        <v>4818.1917087375014</v>
      </c>
      <c r="AB94" s="1452">
        <v>4966.7727768975001</v>
      </c>
      <c r="AC94" s="1452">
        <v>4940.9951007999971</v>
      </c>
      <c r="AD94" s="1452">
        <v>5140.2339044500004</v>
      </c>
      <c r="AE94" s="1452">
        <v>57769.076028760021</v>
      </c>
      <c r="AF94" s="1622"/>
    </row>
    <row r="95" spans="1:32" s="107" customFormat="1" ht="21" customHeight="1" x14ac:dyDescent="0.25">
      <c r="B95" s="1623" t="s">
        <v>2139</v>
      </c>
      <c r="C95" s="602"/>
      <c r="D95" s="1624"/>
      <c r="E95" s="1624"/>
      <c r="F95" s="1624"/>
      <c r="G95" s="1624"/>
      <c r="H95" s="1624"/>
      <c r="I95" s="1624"/>
      <c r="J95" s="1624"/>
      <c r="K95" s="1624"/>
      <c r="L95" s="1624"/>
      <c r="M95" s="1624"/>
      <c r="N95" s="1624"/>
      <c r="O95" s="1624"/>
      <c r="P95" s="1624"/>
      <c r="R95" s="1452"/>
      <c r="S95" s="1452"/>
      <c r="T95" s="1452"/>
      <c r="U95" s="1452"/>
      <c r="V95" s="1452"/>
      <c r="W95" s="1452"/>
      <c r="X95" s="1452"/>
      <c r="Y95" s="1452"/>
      <c r="Z95" s="1452"/>
      <c r="AA95" s="1452"/>
      <c r="AB95" s="1452"/>
      <c r="AC95" s="1452"/>
      <c r="AD95" s="1452"/>
      <c r="AE95" s="1452"/>
      <c r="AF95" s="1452"/>
    </row>
    <row r="96" spans="1:32" ht="15.75" x14ac:dyDescent="0.25">
      <c r="B96" s="604"/>
      <c r="C96" s="605"/>
      <c r="D96" s="593"/>
      <c r="E96" s="593"/>
      <c r="F96" s="593"/>
      <c r="G96" s="593"/>
      <c r="H96" s="593"/>
      <c r="I96" s="593"/>
      <c r="J96" s="593"/>
      <c r="K96" s="593"/>
      <c r="L96" s="593"/>
      <c r="M96" s="593"/>
      <c r="N96" s="593"/>
      <c r="O96" s="593"/>
      <c r="P96" s="603"/>
      <c r="AE96" s="966">
        <v>0</v>
      </c>
    </row>
    <row r="171" ht="15.95" customHeight="1" x14ac:dyDescent="0.25"/>
    <row r="172" ht="15.95" customHeight="1" x14ac:dyDescent="0.25"/>
    <row r="173" ht="15.95" customHeight="1" x14ac:dyDescent="0.25"/>
    <row r="174" ht="15.95" customHeight="1" x14ac:dyDescent="0.25"/>
    <row r="175" ht="15.95" customHeight="1" x14ac:dyDescent="0.25"/>
    <row r="176" ht="15.95" customHeight="1" x14ac:dyDescent="0.25"/>
    <row r="177" ht="15.95" customHeight="1" x14ac:dyDescent="0.25"/>
    <row r="178" ht="15.95" customHeight="1" x14ac:dyDescent="0.25"/>
    <row r="179" ht="15.95" customHeight="1" x14ac:dyDescent="0.25"/>
    <row r="180" ht="15.95" customHeight="1" x14ac:dyDescent="0.25"/>
    <row r="181" ht="15.95" customHeight="1" x14ac:dyDescent="0.25"/>
    <row r="182" ht="15.95" customHeight="1" x14ac:dyDescent="0.25"/>
    <row r="183" ht="15.95" customHeight="1" x14ac:dyDescent="0.25"/>
    <row r="184" ht="15.95" customHeight="1" x14ac:dyDescent="0.25"/>
    <row r="185" ht="15.95" customHeight="1" x14ac:dyDescent="0.25"/>
    <row r="186" ht="15.95" customHeight="1" x14ac:dyDescent="0.25"/>
    <row r="187" ht="15.95" customHeight="1" x14ac:dyDescent="0.25"/>
    <row r="188" ht="15.95" customHeight="1" x14ac:dyDescent="0.25"/>
    <row r="189" ht="15.95" customHeight="1" x14ac:dyDescent="0.25"/>
    <row r="190" ht="15.95" customHeight="1" x14ac:dyDescent="0.25"/>
    <row r="191" ht="15.95" customHeight="1" x14ac:dyDescent="0.25"/>
    <row r="192" ht="15.95" customHeight="1" x14ac:dyDescent="0.25"/>
    <row r="193" ht="15.95" customHeight="1" x14ac:dyDescent="0.25"/>
    <row r="194" ht="15.95" customHeight="1" x14ac:dyDescent="0.25"/>
    <row r="195" ht="15.95" customHeight="1" x14ac:dyDescent="0.25"/>
    <row r="196" ht="15.95" customHeight="1" x14ac:dyDescent="0.25"/>
    <row r="197" ht="15.95" customHeight="1" x14ac:dyDescent="0.25"/>
    <row r="198" ht="15.95" customHeight="1" x14ac:dyDescent="0.25"/>
    <row r="199" ht="15.95" customHeight="1" x14ac:dyDescent="0.25"/>
    <row r="200" ht="15.95" customHeight="1" x14ac:dyDescent="0.25"/>
    <row r="201" ht="15.95" customHeight="1" x14ac:dyDescent="0.25"/>
    <row r="202" ht="15.95" customHeight="1" x14ac:dyDescent="0.25"/>
    <row r="203" ht="15.95" customHeight="1" x14ac:dyDescent="0.25"/>
    <row r="204" ht="15.95" customHeight="1" x14ac:dyDescent="0.25"/>
    <row r="205" ht="15.95" customHeight="1" x14ac:dyDescent="0.25"/>
    <row r="206" ht="15.95" customHeight="1" x14ac:dyDescent="0.25"/>
    <row r="207" ht="15.95" customHeight="1" x14ac:dyDescent="0.25"/>
    <row r="208" ht="15.95" customHeight="1" x14ac:dyDescent="0.25"/>
    <row r="209" ht="15.95" customHeight="1" x14ac:dyDescent="0.25"/>
    <row r="210" ht="15.95" customHeight="1" x14ac:dyDescent="0.25"/>
    <row r="211" ht="15.95" customHeight="1" x14ac:dyDescent="0.25"/>
    <row r="212" ht="15.95" customHeight="1" x14ac:dyDescent="0.25"/>
    <row r="213" ht="15.95" customHeight="1" x14ac:dyDescent="0.25"/>
    <row r="214" ht="15.95" customHeight="1" x14ac:dyDescent="0.25"/>
    <row r="215" ht="15.95" customHeight="1" x14ac:dyDescent="0.25"/>
    <row r="216" ht="15.95" customHeight="1" x14ac:dyDescent="0.25"/>
    <row r="217" ht="15.95" customHeight="1" x14ac:dyDescent="0.25"/>
    <row r="218" ht="15.95" customHeight="1" x14ac:dyDescent="0.25"/>
    <row r="219" ht="15.95" customHeight="1" x14ac:dyDescent="0.25"/>
    <row r="220" ht="15.95" customHeight="1" x14ac:dyDescent="0.25"/>
    <row r="221" ht="15.95" customHeight="1" x14ac:dyDescent="0.25"/>
    <row r="222" ht="15.95" customHeight="1" x14ac:dyDescent="0.25"/>
    <row r="223" ht="15.95" customHeight="1" x14ac:dyDescent="0.25"/>
    <row r="224" ht="15.95" customHeight="1" x14ac:dyDescent="0.25"/>
    <row r="225" ht="15.95" customHeight="1" x14ac:dyDescent="0.25"/>
    <row r="226" ht="15.95" customHeight="1" x14ac:dyDescent="0.25"/>
    <row r="227" ht="15.95" customHeight="1" x14ac:dyDescent="0.25"/>
    <row r="228" ht="15.95" customHeight="1" x14ac:dyDescent="0.25"/>
    <row r="229" ht="15.95" customHeight="1" x14ac:dyDescent="0.25"/>
    <row r="230" ht="15.95" customHeight="1" x14ac:dyDescent="0.25"/>
    <row r="231" ht="15.95" customHeight="1" x14ac:dyDescent="0.25"/>
    <row r="232" ht="15.95" customHeight="1" x14ac:dyDescent="0.25"/>
    <row r="233" ht="15.95" customHeight="1" x14ac:dyDescent="0.25"/>
    <row r="234" ht="15.95" customHeight="1" x14ac:dyDescent="0.25"/>
    <row r="235" ht="15.95" customHeight="1" x14ac:dyDescent="0.25"/>
    <row r="236" ht="15.95" customHeight="1" x14ac:dyDescent="0.25"/>
    <row r="237" ht="15.95" customHeight="1" x14ac:dyDescent="0.25"/>
    <row r="238" ht="15.95" customHeight="1" x14ac:dyDescent="0.25"/>
    <row r="239" ht="15.95" customHeight="1" x14ac:dyDescent="0.25"/>
    <row r="240" ht="15.95" customHeight="1" x14ac:dyDescent="0.25"/>
    <row r="241" ht="15.95" customHeight="1" x14ac:dyDescent="0.25"/>
    <row r="242" ht="15.95" customHeight="1" x14ac:dyDescent="0.25"/>
    <row r="243" ht="15.95" customHeight="1" x14ac:dyDescent="0.25"/>
    <row r="244" ht="15.95" customHeight="1" x14ac:dyDescent="0.25"/>
    <row r="245" ht="15.95" customHeight="1" x14ac:dyDescent="0.25"/>
    <row r="246" ht="15.95" customHeight="1" x14ac:dyDescent="0.25"/>
    <row r="247" ht="15.9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22.5" customHeight="1" x14ac:dyDescent="0.25"/>
    <row r="255" ht="22.5" customHeight="1" x14ac:dyDescent="0.25"/>
    <row r="256" ht="22.5" customHeight="1" x14ac:dyDescent="0.25"/>
    <row r="257" ht="22.5" customHeight="1" x14ac:dyDescent="0.25"/>
    <row r="258" ht="22.5" customHeight="1" x14ac:dyDescent="0.25"/>
    <row r="259" ht="22.5" customHeight="1" x14ac:dyDescent="0.25"/>
  </sheetData>
  <pageMargins left="0.78740157480314965" right="0.59055118110236227" top="0.59055118110236227" bottom="0.59055118110236227" header="0" footer="0"/>
  <pageSetup paperSize="9" scale="45" fitToHeight="0" orientation="landscape" copies="2" r:id="rId1"/>
  <headerFooter alignWithMargins="0"/>
  <rowBreaks count="1" manualBreakCount="1">
    <brk id="55" max="1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7">
    <pageSetUpPr fitToPage="1"/>
  </sheetPr>
  <dimension ref="A1:AO225"/>
  <sheetViews>
    <sheetView view="pageBreakPreview" zoomScale="70" zoomScaleNormal="50" zoomScaleSheetLayoutView="70" zoomScalePageLayoutView="90" workbookViewId="0">
      <selection activeCell="J50" sqref="J50"/>
    </sheetView>
  </sheetViews>
  <sheetFormatPr baseColWidth="10" defaultColWidth="11.42578125" defaultRowHeight="15" x14ac:dyDescent="0.25"/>
  <cols>
    <col min="1" max="1" width="4.140625" customWidth="1"/>
    <col min="2" max="2" width="9.28515625" customWidth="1"/>
    <col min="3" max="3" width="65.140625" customWidth="1"/>
    <col min="4" max="15" width="16.140625" customWidth="1"/>
    <col min="16" max="16" width="18.5703125" customWidth="1"/>
    <col min="17" max="17" width="9.140625" style="408" customWidth="1"/>
    <col min="18" max="18" width="25.7109375" style="408" customWidth="1"/>
    <col min="19" max="19" width="26" style="408" customWidth="1"/>
    <col min="20" max="25" width="11" style="408" customWidth="1"/>
    <col min="26" max="26" width="12" style="408" customWidth="1"/>
    <col min="27" max="27" width="11" style="408" customWidth="1"/>
    <col min="28" max="28" width="12" style="408" customWidth="1"/>
    <col min="29" max="30" width="11" style="408" customWidth="1"/>
    <col min="31" max="31" width="14.28515625" style="408" customWidth="1"/>
    <col min="32" max="32" width="15.42578125" style="408" customWidth="1"/>
    <col min="33" max="41" width="11.42578125" style="408"/>
  </cols>
  <sheetData>
    <row r="1" spans="1:31" ht="14.25" customHeight="1" x14ac:dyDescent="0.25">
      <c r="A1" s="593"/>
      <c r="B1" s="606"/>
      <c r="C1" s="592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893"/>
      <c r="R1" s="1408"/>
      <c r="S1" s="1408"/>
      <c r="T1" s="1408"/>
      <c r="U1" s="1408"/>
      <c r="V1" s="1408"/>
      <c r="W1" s="1408"/>
      <c r="X1" s="1408"/>
      <c r="Y1" s="1408"/>
      <c r="Z1" s="1408"/>
      <c r="AA1" s="1408"/>
      <c r="AB1" s="890"/>
      <c r="AC1" s="890"/>
      <c r="AD1" s="890"/>
      <c r="AE1" s="890"/>
    </row>
    <row r="2" spans="1:31" x14ac:dyDescent="0.25">
      <c r="A2" s="593"/>
      <c r="B2" s="607"/>
      <c r="C2" s="592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893"/>
      <c r="R2" s="1408"/>
      <c r="S2" s="1408"/>
      <c r="T2" s="1408"/>
      <c r="U2" s="1408"/>
      <c r="V2" s="1408"/>
      <c r="W2" s="1408"/>
      <c r="X2" s="1408"/>
      <c r="Y2" s="1408"/>
      <c r="Z2" s="1408"/>
      <c r="AA2" s="1408"/>
      <c r="AB2" s="890"/>
      <c r="AC2" s="890"/>
      <c r="AD2" s="890"/>
      <c r="AE2" s="890"/>
    </row>
    <row r="3" spans="1:31" x14ac:dyDescent="0.25">
      <c r="A3" s="593"/>
      <c r="B3" s="593"/>
      <c r="C3" s="592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893"/>
      <c r="R3" s="1408"/>
      <c r="S3" s="1408"/>
      <c r="T3" s="1408"/>
      <c r="U3" s="1408"/>
      <c r="V3" s="1408"/>
      <c r="W3" s="1408"/>
      <c r="X3" s="1408"/>
      <c r="Y3" s="1408"/>
      <c r="Z3" s="1408"/>
      <c r="AA3" s="1408"/>
      <c r="AB3" s="890"/>
      <c r="AC3" s="890"/>
      <c r="AD3" s="890"/>
      <c r="AE3" s="890"/>
    </row>
    <row r="4" spans="1:31" x14ac:dyDescent="0.25">
      <c r="A4" s="593"/>
      <c r="B4" s="593"/>
      <c r="C4" s="602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893"/>
      <c r="R4" s="1408"/>
      <c r="S4" s="1408"/>
      <c r="T4" s="1408"/>
      <c r="U4" s="1408"/>
      <c r="V4" s="1408"/>
      <c r="W4" s="1408"/>
      <c r="X4" s="1408"/>
      <c r="Y4" s="1408"/>
      <c r="Z4" s="1408"/>
      <c r="AA4" s="1408"/>
      <c r="AB4" s="890"/>
      <c r="AC4" s="890"/>
      <c r="AD4" s="890"/>
      <c r="AE4" s="890"/>
    </row>
    <row r="5" spans="1:31" x14ac:dyDescent="0.25">
      <c r="A5" s="593"/>
      <c r="B5" s="593"/>
      <c r="C5" s="592"/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3"/>
      <c r="P5" s="593"/>
      <c r="Q5" s="893"/>
      <c r="AB5" s="890"/>
      <c r="AC5" s="890"/>
      <c r="AD5" s="890"/>
      <c r="AE5" s="890"/>
    </row>
    <row r="6" spans="1:31" ht="15.75" x14ac:dyDescent="0.25">
      <c r="A6" s="593"/>
      <c r="B6" s="593"/>
      <c r="C6" s="592"/>
      <c r="D6" s="608"/>
      <c r="E6" s="609"/>
      <c r="F6" s="609"/>
      <c r="G6" s="609"/>
      <c r="H6" s="609"/>
      <c r="I6" s="609"/>
      <c r="J6" s="609"/>
      <c r="K6" s="609"/>
      <c r="L6" s="609"/>
      <c r="M6" s="609"/>
      <c r="N6" s="609"/>
      <c r="O6" s="609"/>
      <c r="P6" s="610"/>
      <c r="Q6" s="893"/>
      <c r="AB6" s="890"/>
      <c r="AC6" s="890"/>
      <c r="AD6" s="890"/>
      <c r="AE6" s="890"/>
    </row>
    <row r="7" spans="1:31" ht="15.75" x14ac:dyDescent="0.25">
      <c r="A7" s="593"/>
      <c r="B7" s="593"/>
      <c r="C7" s="592"/>
      <c r="D7" s="609"/>
      <c r="E7" s="609"/>
      <c r="F7" s="609"/>
      <c r="G7" s="609"/>
      <c r="H7" s="609"/>
      <c r="I7" s="609"/>
      <c r="J7" s="609"/>
      <c r="K7" s="609"/>
      <c r="L7" s="609"/>
      <c r="M7" s="609"/>
      <c r="N7" s="609"/>
      <c r="O7" s="609"/>
      <c r="P7" s="610"/>
      <c r="Q7" s="893"/>
      <c r="AB7" s="890"/>
      <c r="AC7" s="890"/>
      <c r="AD7" s="890"/>
      <c r="AE7" s="890"/>
    </row>
    <row r="8" spans="1:31" ht="15.75" x14ac:dyDescent="0.25">
      <c r="A8" s="593"/>
      <c r="B8" s="593"/>
      <c r="C8" s="592"/>
      <c r="D8" s="611"/>
      <c r="E8" s="612"/>
      <c r="F8" s="611"/>
      <c r="G8" s="611"/>
      <c r="H8" s="611"/>
      <c r="I8" s="611"/>
      <c r="J8" s="611"/>
      <c r="K8" s="611"/>
      <c r="L8" s="611"/>
      <c r="M8" s="613"/>
      <c r="N8" s="611"/>
      <c r="O8" s="611"/>
      <c r="P8" s="593"/>
      <c r="Q8" s="893"/>
      <c r="AB8" s="890"/>
      <c r="AC8" s="890"/>
      <c r="AD8" s="890"/>
      <c r="AE8" s="890"/>
    </row>
    <row r="9" spans="1:31" ht="15.75" x14ac:dyDescent="0.25">
      <c r="A9" s="593"/>
      <c r="B9" s="593"/>
      <c r="C9" s="592"/>
      <c r="D9" s="611"/>
      <c r="E9" s="612"/>
      <c r="F9" s="611"/>
      <c r="G9" s="611"/>
      <c r="H9" s="611"/>
      <c r="I9" s="611"/>
      <c r="J9" s="611"/>
      <c r="K9" s="611"/>
      <c r="L9" s="611"/>
      <c r="M9" s="611"/>
      <c r="N9" s="611"/>
      <c r="O9" s="611"/>
      <c r="P9" s="593"/>
      <c r="Q9" s="893"/>
      <c r="AB9" s="890"/>
      <c r="AC9" s="890"/>
      <c r="AD9" s="890"/>
      <c r="AE9" s="890"/>
    </row>
    <row r="10" spans="1:31" ht="15.75" x14ac:dyDescent="0.25">
      <c r="A10" s="593"/>
      <c r="B10" s="593"/>
      <c r="C10" s="592"/>
      <c r="D10" s="614"/>
      <c r="E10" s="609"/>
      <c r="F10" s="615"/>
      <c r="G10" s="615"/>
      <c r="H10" s="598"/>
      <c r="I10" s="615"/>
      <c r="J10" s="615"/>
      <c r="K10" s="615"/>
      <c r="L10" s="615"/>
      <c r="M10" s="615"/>
      <c r="N10" s="615"/>
      <c r="O10" s="615"/>
      <c r="P10" s="593"/>
      <c r="Q10" s="893"/>
      <c r="AB10" s="890"/>
      <c r="AC10" s="890"/>
      <c r="AD10" s="890"/>
      <c r="AE10" s="890"/>
    </row>
    <row r="11" spans="1:31" ht="15.75" x14ac:dyDescent="0.25">
      <c r="A11" s="593"/>
      <c r="B11" s="593"/>
      <c r="C11" s="592"/>
      <c r="D11" s="614"/>
      <c r="E11" s="609"/>
      <c r="F11" s="615"/>
      <c r="G11" s="615"/>
      <c r="H11" s="598"/>
      <c r="I11" s="615"/>
      <c r="J11" s="615"/>
      <c r="K11" s="615"/>
      <c r="L11" s="615"/>
      <c r="M11" s="615"/>
      <c r="N11" s="615"/>
      <c r="O11" s="615"/>
      <c r="P11" s="593"/>
      <c r="Q11" s="893"/>
      <c r="AB11" s="890"/>
      <c r="AC11" s="890"/>
      <c r="AD11" s="890"/>
      <c r="AE11" s="890"/>
    </row>
    <row r="12" spans="1:31" ht="15.75" x14ac:dyDescent="0.25">
      <c r="A12" s="593"/>
      <c r="B12" s="593"/>
      <c r="C12" s="592"/>
      <c r="D12" s="614"/>
      <c r="E12" s="609"/>
      <c r="F12" s="615"/>
      <c r="G12" s="615"/>
      <c r="H12" s="598"/>
      <c r="I12" s="615"/>
      <c r="J12" s="615"/>
      <c r="K12" s="615"/>
      <c r="L12" s="615"/>
      <c r="M12" s="615"/>
      <c r="N12" s="615"/>
      <c r="O12" s="615"/>
      <c r="P12" s="593"/>
      <c r="Q12" s="893"/>
      <c r="AB12" s="890"/>
      <c r="AC12" s="890"/>
      <c r="AD12" s="890"/>
      <c r="AE12" s="890"/>
    </row>
    <row r="13" spans="1:31" ht="15.75" x14ac:dyDescent="0.25">
      <c r="A13" s="593"/>
      <c r="B13" s="593"/>
      <c r="C13" s="592"/>
      <c r="D13" s="614"/>
      <c r="E13" s="609"/>
      <c r="F13" s="615"/>
      <c r="G13" s="615"/>
      <c r="H13" s="598"/>
      <c r="I13" s="615"/>
      <c r="J13" s="615"/>
      <c r="K13" s="615"/>
      <c r="L13" s="615"/>
      <c r="M13" s="615"/>
      <c r="N13" s="615"/>
      <c r="O13" s="615"/>
      <c r="P13" s="593"/>
      <c r="Q13" s="893"/>
      <c r="AB13" s="890"/>
      <c r="AC13" s="890"/>
      <c r="AD13" s="890"/>
      <c r="AE13" s="890"/>
    </row>
    <row r="14" spans="1:31" ht="15.75" x14ac:dyDescent="0.25">
      <c r="A14" s="593"/>
      <c r="B14" s="593"/>
      <c r="C14" s="592"/>
      <c r="D14" s="614"/>
      <c r="E14" s="609"/>
      <c r="F14" s="615"/>
      <c r="G14" s="615"/>
      <c r="H14" s="598"/>
      <c r="I14" s="615"/>
      <c r="J14" s="615"/>
      <c r="K14" s="615"/>
      <c r="L14" s="615"/>
      <c r="M14" s="615"/>
      <c r="N14" s="615"/>
      <c r="O14" s="615"/>
      <c r="P14" s="593"/>
      <c r="Q14" s="893"/>
      <c r="AB14" s="890"/>
      <c r="AC14" s="890"/>
      <c r="AD14" s="890"/>
      <c r="AE14" s="890"/>
    </row>
    <row r="15" spans="1:31" ht="15.75" x14ac:dyDescent="0.25">
      <c r="A15" s="593"/>
      <c r="B15" s="593"/>
      <c r="C15" s="592"/>
      <c r="D15" s="614"/>
      <c r="E15" s="609"/>
      <c r="F15" s="615"/>
      <c r="G15" s="615"/>
      <c r="H15" s="598"/>
      <c r="I15" s="615"/>
      <c r="J15" s="615"/>
      <c r="K15" s="615"/>
      <c r="L15" s="615"/>
      <c r="M15" s="615"/>
      <c r="N15" s="615"/>
      <c r="O15" s="615"/>
      <c r="P15" s="593"/>
      <c r="Q15" s="893"/>
      <c r="AB15" s="890"/>
      <c r="AC15" s="890"/>
      <c r="AD15" s="890"/>
      <c r="AE15" s="890"/>
    </row>
    <row r="16" spans="1:31" ht="15.75" x14ac:dyDescent="0.25">
      <c r="A16" s="593"/>
      <c r="B16" s="593"/>
      <c r="C16" s="592"/>
      <c r="D16" s="614"/>
      <c r="E16" s="609"/>
      <c r="F16" s="615"/>
      <c r="G16" s="615"/>
      <c r="H16" s="598"/>
      <c r="I16" s="615"/>
      <c r="J16" s="615"/>
      <c r="K16" s="615"/>
      <c r="L16" s="615"/>
      <c r="M16" s="615"/>
      <c r="N16" s="615"/>
      <c r="O16" s="615"/>
      <c r="P16" s="593"/>
      <c r="Q16" s="893"/>
      <c r="AB16" s="890"/>
      <c r="AC16" s="890"/>
      <c r="AD16" s="890"/>
      <c r="AE16" s="890"/>
    </row>
    <row r="17" spans="1:31" ht="15.75" x14ac:dyDescent="0.25">
      <c r="A17" s="593"/>
      <c r="B17" s="593"/>
      <c r="C17" s="592"/>
      <c r="D17" s="614"/>
      <c r="E17" s="609"/>
      <c r="F17" s="615"/>
      <c r="G17" s="615"/>
      <c r="H17" s="598"/>
      <c r="I17" s="615"/>
      <c r="J17" s="615"/>
      <c r="K17" s="615"/>
      <c r="L17" s="615"/>
      <c r="M17" s="615"/>
      <c r="N17" s="615"/>
      <c r="O17" s="615"/>
      <c r="P17" s="593"/>
      <c r="Q17" s="893"/>
      <c r="AB17" s="890"/>
      <c r="AC17" s="890"/>
      <c r="AD17" s="890"/>
      <c r="AE17" s="890"/>
    </row>
    <row r="18" spans="1:31" ht="15.75" x14ac:dyDescent="0.25">
      <c r="A18" s="593"/>
      <c r="B18" s="593"/>
      <c r="C18" s="592"/>
      <c r="D18" s="614"/>
      <c r="E18" s="609"/>
      <c r="F18" s="615"/>
      <c r="G18" s="615"/>
      <c r="H18" s="598"/>
      <c r="I18" s="615"/>
      <c r="J18" s="615"/>
      <c r="K18" s="615"/>
      <c r="L18" s="615"/>
      <c r="M18" s="615"/>
      <c r="N18" s="615"/>
      <c r="O18" s="615"/>
      <c r="P18" s="593"/>
      <c r="Q18" s="893"/>
      <c r="AB18" s="890"/>
      <c r="AC18" s="890"/>
      <c r="AD18" s="890"/>
      <c r="AE18" s="890"/>
    </row>
    <row r="19" spans="1:31" ht="15.75" x14ac:dyDescent="0.25">
      <c r="A19" s="593"/>
      <c r="B19" s="593"/>
      <c r="C19" s="592"/>
      <c r="D19" s="614"/>
      <c r="E19" s="609"/>
      <c r="F19" s="615"/>
      <c r="G19" s="615"/>
      <c r="H19" s="598"/>
      <c r="I19" s="615"/>
      <c r="J19" s="615"/>
      <c r="K19" s="615"/>
      <c r="L19" s="615"/>
      <c r="M19" s="615"/>
      <c r="N19" s="615"/>
      <c r="O19" s="615"/>
      <c r="P19" s="593"/>
      <c r="Q19" s="893"/>
      <c r="AB19" s="890"/>
      <c r="AC19" s="890"/>
      <c r="AD19" s="890"/>
      <c r="AE19" s="890"/>
    </row>
    <row r="20" spans="1:31" ht="15.75" x14ac:dyDescent="0.25">
      <c r="A20" s="593"/>
      <c r="B20" s="593"/>
      <c r="C20" s="592"/>
      <c r="D20" s="614"/>
      <c r="E20" s="609"/>
      <c r="F20" s="615"/>
      <c r="G20" s="615"/>
      <c r="H20" s="598"/>
      <c r="I20" s="615"/>
      <c r="J20" s="615"/>
      <c r="K20" s="615"/>
      <c r="L20" s="615"/>
      <c r="M20" s="615"/>
      <c r="N20" s="615"/>
      <c r="O20" s="615"/>
      <c r="P20" s="593"/>
      <c r="Q20" s="893"/>
      <c r="AB20" s="890"/>
      <c r="AC20" s="890"/>
      <c r="AD20" s="890"/>
      <c r="AE20" s="890"/>
    </row>
    <row r="21" spans="1:31" ht="15.75" x14ac:dyDescent="0.25">
      <c r="A21" s="593"/>
      <c r="B21" s="593"/>
      <c r="C21" s="592"/>
      <c r="D21" s="614"/>
      <c r="E21" s="609"/>
      <c r="F21" s="615"/>
      <c r="G21" s="615"/>
      <c r="H21" s="598"/>
      <c r="I21" s="615"/>
      <c r="J21" s="615"/>
      <c r="K21" s="615"/>
      <c r="L21" s="615"/>
      <c r="M21" s="615"/>
      <c r="N21" s="615"/>
      <c r="O21" s="615"/>
      <c r="P21" s="593"/>
      <c r="Q21" s="893"/>
      <c r="AB21" s="890"/>
      <c r="AC21" s="890"/>
      <c r="AD21" s="890"/>
      <c r="AE21" s="890"/>
    </row>
    <row r="22" spans="1:31" ht="15.75" x14ac:dyDescent="0.25">
      <c r="A22" s="593"/>
      <c r="B22" s="593"/>
      <c r="C22" s="592"/>
      <c r="D22" s="614"/>
      <c r="E22" s="609"/>
      <c r="F22" s="615"/>
      <c r="G22" s="615"/>
      <c r="H22" s="598"/>
      <c r="I22" s="615"/>
      <c r="J22" s="615"/>
      <c r="K22" s="615"/>
      <c r="L22" s="615"/>
      <c r="M22" s="615"/>
      <c r="N22" s="615"/>
      <c r="O22" s="615"/>
      <c r="P22" s="593"/>
      <c r="Q22" s="893"/>
      <c r="AB22" s="890"/>
      <c r="AC22" s="890"/>
      <c r="AD22" s="890"/>
      <c r="AE22" s="890"/>
    </row>
    <row r="23" spans="1:31" ht="15.75" x14ac:dyDescent="0.25">
      <c r="A23" s="593"/>
      <c r="B23" s="593"/>
      <c r="C23" s="592"/>
      <c r="D23" s="614"/>
      <c r="E23" s="609"/>
      <c r="F23" s="615"/>
      <c r="G23" s="615"/>
      <c r="H23" s="598"/>
      <c r="I23" s="615"/>
      <c r="J23" s="615"/>
      <c r="K23" s="615"/>
      <c r="L23" s="615"/>
      <c r="M23" s="615"/>
      <c r="N23" s="615"/>
      <c r="O23" s="615"/>
      <c r="P23" s="593"/>
      <c r="Q23" s="893"/>
      <c r="AB23" s="890"/>
      <c r="AC23" s="890"/>
      <c r="AD23" s="890"/>
      <c r="AE23" s="890"/>
    </row>
    <row r="24" spans="1:31" ht="15.75" x14ac:dyDescent="0.25">
      <c r="A24" s="593"/>
      <c r="B24" s="593"/>
      <c r="C24" s="592"/>
      <c r="D24" s="614"/>
      <c r="E24" s="609"/>
      <c r="F24" s="615"/>
      <c r="G24" s="615"/>
      <c r="H24" s="598"/>
      <c r="I24" s="615"/>
      <c r="J24" s="615"/>
      <c r="K24" s="615"/>
      <c r="L24" s="615"/>
      <c r="M24" s="615"/>
      <c r="N24" s="615"/>
      <c r="O24" s="615"/>
      <c r="P24" s="593"/>
      <c r="Q24" s="893"/>
      <c r="AB24" s="890"/>
      <c r="AC24" s="890"/>
      <c r="AD24" s="890"/>
      <c r="AE24" s="890"/>
    </row>
    <row r="25" spans="1:31" ht="15.75" x14ac:dyDescent="0.25">
      <c r="A25" s="593"/>
      <c r="B25" s="593"/>
      <c r="C25" s="592"/>
      <c r="D25" s="614"/>
      <c r="E25" s="609"/>
      <c r="F25" s="615"/>
      <c r="G25" s="615"/>
      <c r="H25" s="598"/>
      <c r="I25" s="615"/>
      <c r="J25" s="615"/>
      <c r="K25" s="615"/>
      <c r="L25" s="615"/>
      <c r="M25" s="615"/>
      <c r="N25" s="615"/>
      <c r="O25" s="615"/>
      <c r="P25" s="593"/>
      <c r="Q25" s="893"/>
      <c r="AB25" s="890"/>
      <c r="AC25" s="890"/>
      <c r="AD25" s="890"/>
      <c r="AE25" s="890"/>
    </row>
    <row r="26" spans="1:31" ht="15.75" x14ac:dyDescent="0.25">
      <c r="A26" s="593"/>
      <c r="B26" s="593"/>
      <c r="C26" s="592"/>
      <c r="D26" s="614"/>
      <c r="E26" s="609"/>
      <c r="F26" s="615"/>
      <c r="G26" s="615"/>
      <c r="H26" s="598"/>
      <c r="I26" s="615"/>
      <c r="J26" s="615"/>
      <c r="K26" s="615"/>
      <c r="L26" s="615"/>
      <c r="M26" s="615"/>
      <c r="N26" s="615"/>
      <c r="O26" s="615"/>
      <c r="P26" s="593"/>
      <c r="Q26" s="893"/>
      <c r="AB26" s="890"/>
      <c r="AC26" s="890"/>
      <c r="AD26" s="890"/>
      <c r="AE26" s="890"/>
    </row>
    <row r="27" spans="1:31" ht="15.75" x14ac:dyDescent="0.25">
      <c r="A27" s="593"/>
      <c r="B27" s="593"/>
      <c r="C27" s="592"/>
      <c r="D27" s="614"/>
      <c r="E27" s="609"/>
      <c r="F27" s="615"/>
      <c r="G27" s="615"/>
      <c r="H27" s="598"/>
      <c r="I27" s="615"/>
      <c r="J27" s="615"/>
      <c r="K27" s="615"/>
      <c r="L27" s="615"/>
      <c r="M27" s="615"/>
      <c r="N27" s="615"/>
      <c r="O27" s="615"/>
      <c r="P27" s="593"/>
      <c r="Q27" s="893"/>
      <c r="AB27" s="890"/>
      <c r="AC27" s="890"/>
      <c r="AD27" s="890"/>
      <c r="AE27" s="890"/>
    </row>
    <row r="28" spans="1:31" ht="15.75" x14ac:dyDescent="0.25">
      <c r="A28" s="593"/>
      <c r="B28" s="593"/>
      <c r="C28" s="592"/>
      <c r="D28" s="614"/>
      <c r="E28" s="609"/>
      <c r="F28" s="615"/>
      <c r="G28" s="615"/>
      <c r="H28" s="598"/>
      <c r="I28" s="615"/>
      <c r="J28" s="615"/>
      <c r="K28" s="615"/>
      <c r="L28" s="615"/>
      <c r="M28" s="615"/>
      <c r="N28" s="615"/>
      <c r="O28" s="615"/>
      <c r="P28" s="593"/>
      <c r="Q28" s="893"/>
      <c r="AB28" s="890"/>
      <c r="AC28" s="890"/>
      <c r="AD28" s="890"/>
      <c r="AE28" s="890"/>
    </row>
    <row r="29" spans="1:31" ht="15.75" x14ac:dyDescent="0.25">
      <c r="A29" s="593"/>
      <c r="B29" s="593"/>
      <c r="C29" s="592"/>
      <c r="D29" s="614"/>
      <c r="E29" s="609"/>
      <c r="F29" s="615"/>
      <c r="G29" s="615"/>
      <c r="H29" s="598"/>
      <c r="I29" s="615"/>
      <c r="J29" s="615"/>
      <c r="K29" s="615"/>
      <c r="L29" s="615"/>
      <c r="M29" s="615"/>
      <c r="N29" s="615"/>
      <c r="O29" s="615"/>
      <c r="P29" s="593"/>
      <c r="Q29" s="893"/>
      <c r="AB29" s="890"/>
      <c r="AC29" s="890"/>
      <c r="AD29" s="890"/>
      <c r="AE29" s="890"/>
    </row>
    <row r="30" spans="1:31" ht="15.75" x14ac:dyDescent="0.25">
      <c r="A30" s="593"/>
      <c r="B30" s="593"/>
      <c r="C30" s="592"/>
      <c r="D30" s="614"/>
      <c r="E30" s="609"/>
      <c r="F30" s="615"/>
      <c r="G30" s="615"/>
      <c r="H30" s="598"/>
      <c r="I30" s="615"/>
      <c r="J30" s="615"/>
      <c r="K30" s="615"/>
      <c r="L30" s="615"/>
      <c r="M30" s="615"/>
      <c r="N30" s="615"/>
      <c r="O30" s="615"/>
      <c r="P30" s="593"/>
      <c r="Q30" s="893"/>
      <c r="AB30" s="890"/>
      <c r="AC30" s="890"/>
      <c r="AD30" s="890"/>
      <c r="AE30" s="890"/>
    </row>
    <row r="31" spans="1:31" ht="15.75" x14ac:dyDescent="0.25">
      <c r="A31" s="593"/>
      <c r="B31" s="593"/>
      <c r="C31" s="592"/>
      <c r="D31" s="614"/>
      <c r="E31" s="609"/>
      <c r="F31" s="615"/>
      <c r="G31" s="615"/>
      <c r="H31" s="598"/>
      <c r="I31" s="615"/>
      <c r="J31" s="615"/>
      <c r="K31" s="615"/>
      <c r="L31" s="615"/>
      <c r="M31" s="615"/>
      <c r="N31" s="615"/>
      <c r="O31" s="615"/>
      <c r="P31" s="593"/>
      <c r="Q31" s="893"/>
      <c r="AB31" s="890"/>
      <c r="AC31" s="890"/>
      <c r="AD31" s="890"/>
      <c r="AE31" s="890"/>
    </row>
    <row r="32" spans="1:31" ht="15.75" x14ac:dyDescent="0.25">
      <c r="A32" s="593"/>
      <c r="B32" s="593"/>
      <c r="C32" s="592"/>
      <c r="D32" s="614"/>
      <c r="E32" s="609"/>
      <c r="F32" s="615"/>
      <c r="G32" s="615"/>
      <c r="H32" s="598"/>
      <c r="I32" s="615"/>
      <c r="J32" s="615"/>
      <c r="K32" s="615"/>
      <c r="L32" s="615"/>
      <c r="M32" s="615"/>
      <c r="N32" s="615"/>
      <c r="O32" s="615"/>
      <c r="P32" s="593"/>
      <c r="Q32" s="893"/>
      <c r="AB32" s="890"/>
      <c r="AC32" s="890"/>
      <c r="AD32" s="890"/>
      <c r="AE32" s="890"/>
    </row>
    <row r="33" spans="1:31" ht="15.75" x14ac:dyDescent="0.25">
      <c r="A33" s="593"/>
      <c r="B33" s="593"/>
      <c r="C33" s="592"/>
      <c r="D33" s="614"/>
      <c r="E33" s="609"/>
      <c r="F33" s="615"/>
      <c r="G33" s="615"/>
      <c r="H33" s="598"/>
      <c r="I33" s="615"/>
      <c r="J33" s="615"/>
      <c r="K33" s="615"/>
      <c r="L33" s="615"/>
      <c r="M33" s="615"/>
      <c r="N33" s="615"/>
      <c r="O33" s="615"/>
      <c r="P33" s="593"/>
      <c r="Q33" s="893"/>
      <c r="AB33" s="890"/>
      <c r="AC33" s="890"/>
      <c r="AD33" s="890"/>
      <c r="AE33" s="890"/>
    </row>
    <row r="34" spans="1:31" ht="15.75" x14ac:dyDescent="0.25">
      <c r="A34" s="593"/>
      <c r="B34" s="593"/>
      <c r="C34" s="592"/>
      <c r="D34" s="614"/>
      <c r="E34" s="609"/>
      <c r="F34" s="615"/>
      <c r="G34" s="615"/>
      <c r="H34" s="598"/>
      <c r="I34" s="615"/>
      <c r="J34" s="615"/>
      <c r="K34" s="615"/>
      <c r="L34" s="615"/>
      <c r="M34" s="615"/>
      <c r="N34" s="615"/>
      <c r="O34" s="615"/>
      <c r="P34" s="593"/>
      <c r="Q34" s="893"/>
      <c r="AB34" s="890"/>
      <c r="AC34" s="890"/>
      <c r="AD34" s="890"/>
      <c r="AE34" s="890"/>
    </row>
    <row r="35" spans="1:31" ht="15.75" x14ac:dyDescent="0.25">
      <c r="A35" s="593"/>
      <c r="B35" s="593"/>
      <c r="C35" s="592"/>
      <c r="D35" s="614"/>
      <c r="E35" s="609"/>
      <c r="F35" s="615"/>
      <c r="G35" s="615"/>
      <c r="H35" s="598"/>
      <c r="I35" s="615"/>
      <c r="J35" s="615"/>
      <c r="K35" s="615"/>
      <c r="L35" s="615"/>
      <c r="M35" s="615"/>
      <c r="N35" s="615"/>
      <c r="O35" s="615"/>
      <c r="P35" s="593"/>
      <c r="Q35" s="893"/>
      <c r="AB35" s="890"/>
      <c r="AC35" s="890"/>
      <c r="AD35" s="890"/>
      <c r="AE35" s="890"/>
    </row>
    <row r="36" spans="1:31" ht="15.75" x14ac:dyDescent="0.25">
      <c r="A36" s="593"/>
      <c r="B36" s="593"/>
      <c r="C36" s="592"/>
      <c r="D36" s="614"/>
      <c r="E36" s="609"/>
      <c r="F36" s="615"/>
      <c r="G36" s="615"/>
      <c r="H36" s="598"/>
      <c r="I36" s="615"/>
      <c r="J36" s="615"/>
      <c r="K36" s="615"/>
      <c r="L36" s="615"/>
      <c r="M36" s="615"/>
      <c r="N36" s="615"/>
      <c r="O36" s="615"/>
      <c r="P36" s="593"/>
      <c r="Q36" s="893"/>
      <c r="AB36" s="890"/>
      <c r="AC36" s="890"/>
      <c r="AD36" s="890"/>
      <c r="AE36" s="890"/>
    </row>
    <row r="37" spans="1:31" ht="15.75" x14ac:dyDescent="0.25">
      <c r="A37" s="593"/>
      <c r="B37" s="593"/>
      <c r="C37" s="592"/>
      <c r="D37" s="614"/>
      <c r="E37" s="609"/>
      <c r="F37" s="615"/>
      <c r="G37" s="615"/>
      <c r="H37" s="598"/>
      <c r="I37" s="615"/>
      <c r="J37" s="615"/>
      <c r="K37" s="615"/>
      <c r="L37" s="615"/>
      <c r="M37" s="615"/>
      <c r="N37" s="615"/>
      <c r="O37" s="615"/>
      <c r="P37" s="593"/>
      <c r="Q37" s="893"/>
      <c r="AB37" s="890"/>
      <c r="AC37" s="890"/>
      <c r="AD37" s="890"/>
      <c r="AE37" s="890"/>
    </row>
    <row r="38" spans="1:31" ht="15.75" x14ac:dyDescent="0.25">
      <c r="A38" s="593"/>
      <c r="B38" s="593"/>
      <c r="C38" s="592"/>
      <c r="D38" s="614"/>
      <c r="E38" s="609"/>
      <c r="F38" s="615"/>
      <c r="G38" s="615"/>
      <c r="H38" s="598"/>
      <c r="I38" s="615"/>
      <c r="J38" s="615"/>
      <c r="K38" s="615"/>
      <c r="L38" s="615"/>
      <c r="M38" s="615"/>
      <c r="N38" s="615"/>
      <c r="O38" s="615"/>
      <c r="P38" s="593"/>
      <c r="Q38" s="893"/>
      <c r="AB38" s="890"/>
      <c r="AC38" s="890"/>
      <c r="AD38" s="890"/>
      <c r="AE38" s="890"/>
    </row>
    <row r="39" spans="1:31" ht="15.75" x14ac:dyDescent="0.25">
      <c r="A39" s="593"/>
      <c r="B39" s="593"/>
      <c r="C39" s="592"/>
      <c r="D39" s="614"/>
      <c r="E39" s="609"/>
      <c r="F39" s="615"/>
      <c r="G39" s="615"/>
      <c r="H39" s="598"/>
      <c r="I39" s="615"/>
      <c r="J39" s="615"/>
      <c r="K39" s="615"/>
      <c r="L39" s="615"/>
      <c r="M39" s="615"/>
      <c r="N39" s="615"/>
      <c r="O39" s="615"/>
      <c r="P39" s="593"/>
      <c r="Q39" s="893"/>
      <c r="AB39" s="890"/>
      <c r="AC39" s="890"/>
      <c r="AD39" s="890"/>
      <c r="AE39" s="890"/>
    </row>
    <row r="40" spans="1:31" ht="15.75" x14ac:dyDescent="0.25">
      <c r="A40" s="593"/>
      <c r="B40" s="593"/>
      <c r="C40" s="592"/>
      <c r="D40" s="614"/>
      <c r="E40" s="609"/>
      <c r="F40" s="615"/>
      <c r="G40" s="615"/>
      <c r="H40" s="598"/>
      <c r="I40" s="615"/>
      <c r="J40" s="615"/>
      <c r="K40" s="615"/>
      <c r="L40" s="615"/>
      <c r="M40" s="615"/>
      <c r="N40" s="615"/>
      <c r="O40" s="615"/>
      <c r="P40" s="593"/>
      <c r="Q40" s="893"/>
      <c r="AB40" s="890"/>
      <c r="AC40" s="890"/>
      <c r="AD40" s="890"/>
      <c r="AE40" s="890"/>
    </row>
    <row r="41" spans="1:31" ht="15.75" x14ac:dyDescent="0.25">
      <c r="A41" s="593"/>
      <c r="B41" s="593"/>
      <c r="C41" s="592"/>
      <c r="D41" s="614"/>
      <c r="E41" s="609"/>
      <c r="F41" s="615"/>
      <c r="G41" s="615"/>
      <c r="H41" s="598"/>
      <c r="I41" s="615"/>
      <c r="J41" s="615"/>
      <c r="K41" s="615"/>
      <c r="L41" s="615"/>
      <c r="M41" s="615"/>
      <c r="N41" s="615"/>
      <c r="O41" s="615"/>
      <c r="P41" s="593"/>
      <c r="Q41" s="893"/>
    </row>
    <row r="42" spans="1:31" ht="15.75" x14ac:dyDescent="0.25">
      <c r="A42" s="593"/>
      <c r="B42" s="593"/>
      <c r="C42" s="592"/>
      <c r="D42" s="614"/>
      <c r="E42" s="609"/>
      <c r="F42" s="615"/>
      <c r="G42" s="615"/>
      <c r="H42" s="598"/>
      <c r="I42" s="615"/>
      <c r="J42" s="615"/>
      <c r="K42" s="615"/>
      <c r="L42" s="615"/>
      <c r="M42" s="615"/>
      <c r="N42" s="615"/>
      <c r="O42" s="615"/>
      <c r="P42" s="593"/>
      <c r="Q42" s="893"/>
    </row>
    <row r="43" spans="1:31" ht="15.75" x14ac:dyDescent="0.25">
      <c r="A43" s="593"/>
      <c r="B43" s="593"/>
      <c r="C43" s="592"/>
      <c r="D43" s="614"/>
      <c r="E43" s="609"/>
      <c r="F43" s="615"/>
      <c r="G43" s="615"/>
      <c r="H43" s="598"/>
      <c r="I43" s="615"/>
      <c r="J43" s="615"/>
      <c r="K43" s="615"/>
      <c r="L43" s="615"/>
      <c r="M43" s="615"/>
      <c r="N43" s="615"/>
      <c r="O43" s="615"/>
      <c r="P43" s="593"/>
      <c r="Q43" s="893"/>
    </row>
    <row r="44" spans="1:31" ht="15.75" x14ac:dyDescent="0.25">
      <c r="A44" s="593"/>
      <c r="B44" s="593"/>
      <c r="C44" s="592"/>
      <c r="D44" s="614"/>
      <c r="E44" s="609"/>
      <c r="F44" s="615"/>
      <c r="G44" s="615"/>
      <c r="H44" s="598"/>
      <c r="I44" s="615"/>
      <c r="J44" s="615"/>
      <c r="K44" s="615"/>
      <c r="L44" s="615"/>
      <c r="M44" s="615"/>
      <c r="N44" s="615"/>
      <c r="O44" s="615"/>
      <c r="P44" s="593"/>
      <c r="Q44" s="893"/>
    </row>
    <row r="45" spans="1:31" ht="15.75" x14ac:dyDescent="0.25">
      <c r="A45" s="593"/>
      <c r="B45" s="593"/>
      <c r="C45" s="592"/>
      <c r="D45" s="614"/>
      <c r="E45" s="609"/>
      <c r="F45" s="615"/>
      <c r="G45" s="615"/>
      <c r="H45" s="598"/>
      <c r="I45" s="615"/>
      <c r="J45" s="615"/>
      <c r="K45" s="615"/>
      <c r="L45" s="615"/>
      <c r="M45" s="615"/>
      <c r="N45" s="615"/>
      <c r="O45" s="615"/>
      <c r="P45" s="593"/>
      <c r="Q45" s="893"/>
      <c r="R45" s="407" t="s">
        <v>163</v>
      </c>
      <c r="S45" s="408" t="s">
        <v>164</v>
      </c>
      <c r="U45" s="406"/>
      <c r="V45" s="406"/>
      <c r="W45" s="406"/>
    </row>
    <row r="46" spans="1:31" ht="15.75" x14ac:dyDescent="0.25">
      <c r="A46" s="593"/>
      <c r="B46" s="593"/>
      <c r="C46" s="592"/>
      <c r="D46" s="614"/>
      <c r="E46" s="609"/>
      <c r="F46" s="615"/>
      <c r="G46" s="615"/>
      <c r="H46" s="598"/>
      <c r="I46" s="615"/>
      <c r="J46" s="615"/>
      <c r="K46" s="615"/>
      <c r="L46" s="615"/>
      <c r="M46" s="615"/>
      <c r="N46" s="615"/>
      <c r="O46" s="615"/>
      <c r="P46" s="593"/>
      <c r="Q46" s="893"/>
      <c r="R46" s="407" t="s">
        <v>165</v>
      </c>
      <c r="S46" s="408" t="s">
        <v>304</v>
      </c>
      <c r="U46" s="406"/>
      <c r="V46" s="406"/>
      <c r="W46" s="406"/>
    </row>
    <row r="47" spans="1:31" ht="15.75" x14ac:dyDescent="0.25">
      <c r="A47" s="593"/>
      <c r="B47" s="593"/>
      <c r="C47" s="592"/>
      <c r="D47" s="614"/>
      <c r="E47" s="609"/>
      <c r="F47" s="615"/>
      <c r="G47" s="615"/>
      <c r="H47" s="598"/>
      <c r="I47" s="615"/>
      <c r="J47" s="615"/>
      <c r="K47" s="615"/>
      <c r="L47" s="615"/>
      <c r="M47" s="615"/>
      <c r="N47" s="615"/>
      <c r="O47" s="615"/>
      <c r="P47" s="593"/>
      <c r="Q47" s="893"/>
      <c r="R47" s="407" t="s">
        <v>1056</v>
      </c>
      <c r="S47" s="408" t="s">
        <v>1057</v>
      </c>
      <c r="U47" s="406"/>
      <c r="V47" s="406"/>
      <c r="W47" s="406"/>
    </row>
    <row r="48" spans="1:31" ht="15.75" x14ac:dyDescent="0.25">
      <c r="A48" s="593"/>
      <c r="B48" s="593"/>
      <c r="C48" s="592"/>
      <c r="D48" s="614"/>
      <c r="E48" s="609"/>
      <c r="F48" s="615"/>
      <c r="G48" s="615"/>
      <c r="H48" s="598"/>
      <c r="I48" s="615"/>
      <c r="J48" s="615"/>
      <c r="K48" s="615"/>
      <c r="L48" s="615"/>
      <c r="M48" s="615"/>
      <c r="N48" s="615"/>
      <c r="O48" s="615"/>
      <c r="P48" s="593"/>
      <c r="Q48" s="893"/>
      <c r="R48" s="407" t="s">
        <v>1202</v>
      </c>
      <c r="S48" s="408" t="s">
        <v>306</v>
      </c>
      <c r="U48" s="406"/>
      <c r="V48" s="406"/>
      <c r="W48" s="406"/>
    </row>
    <row r="49" spans="1:31" s="408" customFormat="1" x14ac:dyDescent="0.25">
      <c r="A49" s="891"/>
      <c r="B49" s="890"/>
      <c r="C49" s="892"/>
      <c r="D49" s="890"/>
      <c r="E49" s="890"/>
      <c r="F49" s="890"/>
      <c r="G49" s="890"/>
      <c r="H49" s="890"/>
      <c r="I49" s="890"/>
      <c r="J49" s="890"/>
      <c r="K49" s="890"/>
      <c r="L49" s="890"/>
      <c r="M49" s="890"/>
      <c r="N49" s="890"/>
      <c r="O49" s="890"/>
      <c r="P49" s="890"/>
      <c r="Q49" s="893"/>
    </row>
    <row r="50" spans="1:31" s="408" customFormat="1" x14ac:dyDescent="0.25">
      <c r="A50" s="891"/>
      <c r="B50" s="890"/>
      <c r="C50" s="892"/>
      <c r="D50" s="890"/>
      <c r="E50" s="890"/>
      <c r="F50" s="890"/>
      <c r="G50" s="890"/>
      <c r="H50" s="890"/>
      <c r="I50" s="890"/>
      <c r="J50" s="890"/>
      <c r="K50" s="890"/>
      <c r="L50" s="890"/>
      <c r="M50" s="890"/>
      <c r="N50" s="890"/>
      <c r="O50" s="890"/>
      <c r="P50" s="890"/>
      <c r="Q50" s="893"/>
      <c r="R50" s="408" t="s">
        <v>1994</v>
      </c>
      <c r="S50" s="408" t="s">
        <v>312</v>
      </c>
    </row>
    <row r="51" spans="1:31" s="408" customFormat="1" ht="15.75" x14ac:dyDescent="0.25">
      <c r="A51" s="891"/>
      <c r="B51" s="890"/>
      <c r="C51" s="1147" t="s">
        <v>1225</v>
      </c>
      <c r="D51" s="1148" t="s">
        <v>1226</v>
      </c>
      <c r="E51" s="1148" t="s">
        <v>1227</v>
      </c>
      <c r="F51" s="1148" t="s">
        <v>1228</v>
      </c>
      <c r="G51" s="1148" t="s">
        <v>1229</v>
      </c>
      <c r="H51" s="1148" t="s">
        <v>1230</v>
      </c>
      <c r="I51" s="1148" t="s">
        <v>1231</v>
      </c>
      <c r="J51" s="1148" t="s">
        <v>1232</v>
      </c>
      <c r="K51" s="1148" t="s">
        <v>1233</v>
      </c>
      <c r="L51" s="1148" t="s">
        <v>1234</v>
      </c>
      <c r="M51" s="1148" t="s">
        <v>1235</v>
      </c>
      <c r="N51" s="1148" t="s">
        <v>1236</v>
      </c>
      <c r="O51" s="1148" t="s">
        <v>1237</v>
      </c>
      <c r="P51" s="1148" t="s">
        <v>1074</v>
      </c>
      <c r="Q51" s="893"/>
      <c r="R51" s="408" t="s">
        <v>327</v>
      </c>
      <c r="S51" s="408" t="s">
        <v>770</v>
      </c>
      <c r="T51" s="408" t="s">
        <v>771</v>
      </c>
      <c r="U51" s="408" t="s">
        <v>1214</v>
      </c>
      <c r="V51" s="408" t="s">
        <v>1215</v>
      </c>
      <c r="W51" s="408" t="s">
        <v>1216</v>
      </c>
      <c r="X51" s="408" t="s">
        <v>1217</v>
      </c>
      <c r="Y51" s="408" t="s">
        <v>1218</v>
      </c>
      <c r="Z51" s="408" t="s">
        <v>1219</v>
      </c>
      <c r="AA51" s="408" t="s">
        <v>1220</v>
      </c>
      <c r="AB51" s="408" t="s">
        <v>1221</v>
      </c>
      <c r="AC51" s="408" t="s">
        <v>1222</v>
      </c>
      <c r="AD51" s="408" t="s">
        <v>1223</v>
      </c>
      <c r="AE51" s="408" t="s">
        <v>302</v>
      </c>
    </row>
    <row r="52" spans="1:31" s="408" customFormat="1" ht="15.75" x14ac:dyDescent="0.25">
      <c r="A52" s="891"/>
      <c r="B52" s="890"/>
      <c r="C52" s="894" t="s">
        <v>119</v>
      </c>
      <c r="D52" s="895">
        <v>788.84238699999992</v>
      </c>
      <c r="E52" s="895">
        <v>743.38112799999988</v>
      </c>
      <c r="F52" s="895">
        <v>745.24158699999998</v>
      </c>
      <c r="G52" s="895">
        <v>676.39446799999996</v>
      </c>
      <c r="H52" s="895">
        <v>741.06155799999999</v>
      </c>
      <c r="I52" s="895">
        <v>768.87543899999991</v>
      </c>
      <c r="J52" s="895">
        <v>901.88333999999998</v>
      </c>
      <c r="K52" s="895">
        <v>1022.7537370000001</v>
      </c>
      <c r="L52" s="895">
        <v>951.40427099999999</v>
      </c>
      <c r="M52" s="895">
        <v>1028.8383979999999</v>
      </c>
      <c r="N52" s="895">
        <v>975.83051000000012</v>
      </c>
      <c r="O52" s="895">
        <v>960.36907799999983</v>
      </c>
      <c r="P52" s="896">
        <f>SUM(D52:O52)</f>
        <v>10304.875900999999</v>
      </c>
      <c r="Q52" s="893"/>
      <c r="R52" s="408" t="s">
        <v>119</v>
      </c>
      <c r="S52" s="408">
        <v>788.84238699999992</v>
      </c>
      <c r="T52" s="408">
        <v>743.38112799999988</v>
      </c>
      <c r="U52" s="408">
        <v>745.24158699999998</v>
      </c>
      <c r="V52" s="408">
        <v>676.39446799999996</v>
      </c>
      <c r="W52" s="408">
        <v>741.06155799999999</v>
      </c>
      <c r="X52" s="408">
        <v>768.87543899999991</v>
      </c>
      <c r="Y52" s="408">
        <v>901.88333999999998</v>
      </c>
      <c r="Z52" s="408">
        <v>1022.7537370000001</v>
      </c>
      <c r="AA52" s="408">
        <v>951.40427099999999</v>
      </c>
      <c r="AB52" s="408">
        <v>1028.8383979999999</v>
      </c>
      <c r="AC52" s="408">
        <v>975.83051000000012</v>
      </c>
      <c r="AD52" s="408">
        <v>960.36907799999983</v>
      </c>
      <c r="AE52" s="408">
        <v>10304.875900999999</v>
      </c>
    </row>
    <row r="53" spans="1:31" s="408" customFormat="1" ht="15.75" x14ac:dyDescent="0.25">
      <c r="A53" s="891"/>
      <c r="B53" s="890"/>
      <c r="C53" s="894" t="s">
        <v>96</v>
      </c>
      <c r="D53" s="895">
        <v>444.93066699999997</v>
      </c>
      <c r="E53" s="895">
        <v>220.10488199999998</v>
      </c>
      <c r="F53" s="895">
        <v>316.15241299999991</v>
      </c>
      <c r="G53" s="895">
        <v>433.69517700000006</v>
      </c>
      <c r="H53" s="895">
        <v>541.97622799999988</v>
      </c>
      <c r="I53" s="895">
        <v>627.48771799999986</v>
      </c>
      <c r="J53" s="895">
        <v>723.53302999999983</v>
      </c>
      <c r="K53" s="895">
        <v>683.54646200000002</v>
      </c>
      <c r="L53" s="895">
        <v>708.68248199999994</v>
      </c>
      <c r="M53" s="895">
        <v>704.76038799999992</v>
      </c>
      <c r="N53" s="895">
        <v>834.85165600000005</v>
      </c>
      <c r="O53" s="895">
        <v>863.27194400000008</v>
      </c>
      <c r="P53" s="896">
        <f t="shared" ref="P53:P57" si="0">SUM(D53:O53)</f>
        <v>7102.9930469999999</v>
      </c>
      <c r="Q53" s="893"/>
      <c r="R53" s="408" t="s">
        <v>96</v>
      </c>
      <c r="S53" s="408">
        <v>444.93066699999997</v>
      </c>
      <c r="T53" s="408">
        <v>220.10488199999998</v>
      </c>
      <c r="U53" s="408">
        <v>316.15241299999991</v>
      </c>
      <c r="V53" s="408">
        <v>433.69517700000006</v>
      </c>
      <c r="W53" s="408">
        <v>541.97622799999988</v>
      </c>
      <c r="X53" s="408">
        <v>627.48771799999986</v>
      </c>
      <c r="Y53" s="408">
        <v>723.53302999999983</v>
      </c>
      <c r="Z53" s="408">
        <v>683.54646200000002</v>
      </c>
      <c r="AA53" s="408">
        <v>708.68248199999994</v>
      </c>
      <c r="AB53" s="408">
        <v>704.76038799999992</v>
      </c>
      <c r="AC53" s="408">
        <v>834.85165600000005</v>
      </c>
      <c r="AD53" s="408">
        <v>863.27194400000008</v>
      </c>
      <c r="AE53" s="408">
        <v>7102.9930469999999</v>
      </c>
    </row>
    <row r="54" spans="1:31" s="408" customFormat="1" ht="15.75" x14ac:dyDescent="0.25">
      <c r="A54" s="891"/>
      <c r="B54" s="890"/>
      <c r="C54" s="894" t="s">
        <v>88</v>
      </c>
      <c r="D54" s="895">
        <v>464.58021000000002</v>
      </c>
      <c r="E54" s="895">
        <v>456.40198399999997</v>
      </c>
      <c r="F54" s="895">
        <v>649.36220500000002</v>
      </c>
      <c r="G54" s="895">
        <v>493.61393199999998</v>
      </c>
      <c r="H54" s="895">
        <v>580.239643</v>
      </c>
      <c r="I54" s="895">
        <v>610.76099499999998</v>
      </c>
      <c r="J54" s="895">
        <v>629.58780000000002</v>
      </c>
      <c r="K54" s="895">
        <v>585.93440399999986</v>
      </c>
      <c r="L54" s="895">
        <v>598.52170600000011</v>
      </c>
      <c r="M54" s="895">
        <v>640.67513399999973</v>
      </c>
      <c r="N54" s="895">
        <v>709.76736000000005</v>
      </c>
      <c r="O54" s="895">
        <v>674.3198359999999</v>
      </c>
      <c r="P54" s="896">
        <f t="shared" si="0"/>
        <v>7093.7652089999992</v>
      </c>
      <c r="Q54" s="893"/>
      <c r="R54" s="408" t="s">
        <v>88</v>
      </c>
      <c r="S54" s="408">
        <v>464.58021000000002</v>
      </c>
      <c r="T54" s="408">
        <v>456.40198399999997</v>
      </c>
      <c r="U54" s="408">
        <v>649.36220500000002</v>
      </c>
      <c r="V54" s="408">
        <v>493.61393199999998</v>
      </c>
      <c r="W54" s="408">
        <v>580.239643</v>
      </c>
      <c r="X54" s="408">
        <v>610.76099499999998</v>
      </c>
      <c r="Y54" s="408">
        <v>629.58780000000002</v>
      </c>
      <c r="Z54" s="408">
        <v>585.93440399999986</v>
      </c>
      <c r="AA54" s="408">
        <v>598.52170600000011</v>
      </c>
      <c r="AB54" s="408">
        <v>640.67513399999973</v>
      </c>
      <c r="AC54" s="408">
        <v>709.76736000000005</v>
      </c>
      <c r="AD54" s="408">
        <v>674.3198359999999</v>
      </c>
      <c r="AE54" s="408">
        <v>7093.7652089999992</v>
      </c>
    </row>
    <row r="55" spans="1:31" s="408" customFormat="1" ht="15.75" x14ac:dyDescent="0.25">
      <c r="A55" s="891"/>
      <c r="B55" s="890"/>
      <c r="C55" s="894" t="s">
        <v>56</v>
      </c>
      <c r="D55" s="895">
        <v>620.06689800000004</v>
      </c>
      <c r="E55" s="895">
        <v>561.09198700000002</v>
      </c>
      <c r="F55" s="895">
        <v>508.42331799999999</v>
      </c>
      <c r="G55" s="895">
        <v>575.02864499999998</v>
      </c>
      <c r="H55" s="895">
        <v>624.43300299999987</v>
      </c>
      <c r="I55" s="895">
        <v>602.84424299999989</v>
      </c>
      <c r="J55" s="895">
        <v>622.61854700000004</v>
      </c>
      <c r="K55" s="895">
        <v>579.964249</v>
      </c>
      <c r="L55" s="895">
        <v>536.77286300000003</v>
      </c>
      <c r="M55" s="895">
        <v>541.18844200000001</v>
      </c>
      <c r="N55" s="895">
        <v>506.41637700000007</v>
      </c>
      <c r="O55" s="895">
        <v>476.11719799999997</v>
      </c>
      <c r="P55" s="896">
        <f t="shared" si="0"/>
        <v>6754.9657699999998</v>
      </c>
      <c r="Q55" s="893"/>
      <c r="R55" s="408" t="s">
        <v>56</v>
      </c>
      <c r="S55" s="408">
        <v>620.06689800000004</v>
      </c>
      <c r="T55" s="408">
        <v>561.09198700000002</v>
      </c>
      <c r="U55" s="408">
        <v>508.42331799999999</v>
      </c>
      <c r="V55" s="408">
        <v>575.02864499999998</v>
      </c>
      <c r="W55" s="408">
        <v>624.43300299999987</v>
      </c>
      <c r="X55" s="408">
        <v>602.84424299999989</v>
      </c>
      <c r="Y55" s="408">
        <v>622.61854700000004</v>
      </c>
      <c r="Z55" s="408">
        <v>579.964249</v>
      </c>
      <c r="AA55" s="408">
        <v>536.77286300000003</v>
      </c>
      <c r="AB55" s="408">
        <v>541.18844200000001</v>
      </c>
      <c r="AC55" s="408">
        <v>506.41637700000007</v>
      </c>
      <c r="AD55" s="408">
        <v>476.11719799999997</v>
      </c>
      <c r="AE55" s="408">
        <v>6754.9657699999998</v>
      </c>
    </row>
    <row r="56" spans="1:31" s="408" customFormat="1" ht="15.75" x14ac:dyDescent="0.25">
      <c r="A56" s="891"/>
      <c r="B56" s="890"/>
      <c r="C56" s="894" t="s">
        <v>98</v>
      </c>
      <c r="D56" s="895">
        <v>361.14856199999997</v>
      </c>
      <c r="E56" s="895">
        <v>323.40601700000002</v>
      </c>
      <c r="F56" s="895">
        <v>342.73902399999997</v>
      </c>
      <c r="G56" s="895">
        <v>154.409459</v>
      </c>
      <c r="H56" s="895">
        <v>378.17861299999998</v>
      </c>
      <c r="I56" s="895">
        <v>386.31228299999998</v>
      </c>
      <c r="J56" s="895">
        <v>386.13993900000003</v>
      </c>
      <c r="K56" s="895">
        <v>396.30538899999999</v>
      </c>
      <c r="L56" s="895">
        <v>390.43313599999999</v>
      </c>
      <c r="M56" s="895">
        <v>400.86216099999996</v>
      </c>
      <c r="N56" s="895">
        <v>396.48611099999999</v>
      </c>
      <c r="O56" s="895">
        <v>404.85676999999998</v>
      </c>
      <c r="P56" s="896">
        <f t="shared" si="0"/>
        <v>4321.2774640000007</v>
      </c>
      <c r="Q56" s="893"/>
      <c r="R56" s="408" t="s">
        <v>98</v>
      </c>
      <c r="S56" s="408">
        <v>361.14856199999997</v>
      </c>
      <c r="T56" s="408">
        <v>323.40601700000002</v>
      </c>
      <c r="U56" s="408">
        <v>342.73902399999997</v>
      </c>
      <c r="V56" s="408">
        <v>154.409459</v>
      </c>
      <c r="W56" s="408">
        <v>378.17861299999998</v>
      </c>
      <c r="X56" s="408">
        <v>386.31228299999998</v>
      </c>
      <c r="Y56" s="408">
        <v>386.13993900000003</v>
      </c>
      <c r="Z56" s="408">
        <v>396.30538899999999</v>
      </c>
      <c r="AA56" s="408">
        <v>390.43313599999999</v>
      </c>
      <c r="AB56" s="408">
        <v>400.86216099999996</v>
      </c>
      <c r="AC56" s="408">
        <v>396.48611099999999</v>
      </c>
      <c r="AD56" s="408">
        <v>404.85676999999998</v>
      </c>
      <c r="AE56" s="408">
        <v>4321.2774640000007</v>
      </c>
    </row>
    <row r="57" spans="1:31" s="408" customFormat="1" ht="15.75" x14ac:dyDescent="0.25">
      <c r="A57" s="891"/>
      <c r="B57" s="890"/>
      <c r="C57" s="894" t="s">
        <v>151</v>
      </c>
      <c r="D57" s="895">
        <v>203.28710000000001</v>
      </c>
      <c r="E57" s="895">
        <v>243.72024499999998</v>
      </c>
      <c r="F57" s="895">
        <v>269.611647</v>
      </c>
      <c r="G57" s="895">
        <v>255.86076200000002</v>
      </c>
      <c r="H57" s="895">
        <v>210.44621399999997</v>
      </c>
      <c r="I57" s="895">
        <v>171.90991100000002</v>
      </c>
      <c r="J57" s="895">
        <v>160.52060599999996</v>
      </c>
      <c r="K57" s="895">
        <v>154.78046600000002</v>
      </c>
      <c r="L57" s="895">
        <v>146.82310199999995</v>
      </c>
      <c r="M57" s="895">
        <v>145.02225899999996</v>
      </c>
      <c r="N57" s="895">
        <v>133.49257800000001</v>
      </c>
      <c r="O57" s="895">
        <v>163.591329</v>
      </c>
      <c r="P57" s="896">
        <f t="shared" si="0"/>
        <v>2259.0662189999994</v>
      </c>
      <c r="Q57" s="893"/>
      <c r="R57" s="408" t="s">
        <v>151</v>
      </c>
      <c r="S57" s="408">
        <v>203.28710000000001</v>
      </c>
      <c r="T57" s="408">
        <v>243.72024499999998</v>
      </c>
      <c r="U57" s="408">
        <v>269.611647</v>
      </c>
      <c r="V57" s="408">
        <v>255.86076200000002</v>
      </c>
      <c r="W57" s="408">
        <v>210.44621399999997</v>
      </c>
      <c r="X57" s="408">
        <v>171.90991100000002</v>
      </c>
      <c r="Y57" s="408">
        <v>160.52060599999996</v>
      </c>
      <c r="Z57" s="408">
        <v>154.78046600000002</v>
      </c>
      <c r="AA57" s="408">
        <v>146.82310199999995</v>
      </c>
      <c r="AB57" s="408">
        <v>145.02225899999996</v>
      </c>
      <c r="AC57" s="408">
        <v>133.49257800000001</v>
      </c>
      <c r="AD57" s="408">
        <v>163.591329</v>
      </c>
      <c r="AE57" s="408">
        <v>2259.0662189999994</v>
      </c>
    </row>
    <row r="58" spans="1:31" s="408" customFormat="1" x14ac:dyDescent="0.25">
      <c r="R58" s="408" t="s">
        <v>302</v>
      </c>
      <c r="S58" s="408">
        <v>2882.8558239999998</v>
      </c>
      <c r="T58" s="408">
        <v>2548.1062429999997</v>
      </c>
      <c r="U58" s="408">
        <v>2831.5301939999999</v>
      </c>
      <c r="V58" s="408">
        <v>2589.0024430000003</v>
      </c>
      <c r="W58" s="408">
        <v>3076.335259</v>
      </c>
      <c r="X58" s="408">
        <v>3168.1905889999998</v>
      </c>
      <c r="Y58" s="408">
        <v>3424.2832619999999</v>
      </c>
      <c r="Z58" s="408">
        <v>3423.2847069999998</v>
      </c>
      <c r="AA58" s="408">
        <v>3332.6375599999997</v>
      </c>
      <c r="AB58" s="408">
        <v>3461.3467819999992</v>
      </c>
      <c r="AC58" s="408">
        <v>3556.8445920000004</v>
      </c>
      <c r="AD58" s="408">
        <v>3542.5261549999996</v>
      </c>
      <c r="AE58" s="408">
        <v>37836.943610000002</v>
      </c>
    </row>
    <row r="59" spans="1:31" s="408" customFormat="1" x14ac:dyDescent="0.25"/>
    <row r="60" spans="1:31" x14ac:dyDescent="0.25">
      <c r="P60" s="919"/>
    </row>
    <row r="137" ht="15.95" customHeight="1" x14ac:dyDescent="0.25"/>
    <row r="138" ht="15.95" customHeight="1" x14ac:dyDescent="0.25"/>
    <row r="139" ht="15.95" customHeight="1" x14ac:dyDescent="0.25"/>
    <row r="140" ht="15.95" customHeight="1" x14ac:dyDescent="0.25"/>
    <row r="141" ht="15.95" customHeight="1" x14ac:dyDescent="0.25"/>
    <row r="142" ht="15.95" customHeight="1" x14ac:dyDescent="0.25"/>
    <row r="143" ht="15.95" customHeight="1" x14ac:dyDescent="0.25"/>
    <row r="144" ht="15.95" customHeight="1" x14ac:dyDescent="0.25"/>
    <row r="145" ht="15.95" customHeight="1" x14ac:dyDescent="0.25"/>
    <row r="146" ht="15.95" customHeight="1" x14ac:dyDescent="0.25"/>
    <row r="147" ht="15.95" customHeight="1" x14ac:dyDescent="0.25"/>
    <row r="148" ht="15.95" customHeight="1" x14ac:dyDescent="0.25"/>
    <row r="149" ht="15.95" customHeight="1" x14ac:dyDescent="0.25"/>
    <row r="150" ht="15.95" customHeight="1" x14ac:dyDescent="0.25"/>
    <row r="151" ht="15.95" customHeight="1" x14ac:dyDescent="0.25"/>
    <row r="152" ht="15.95" customHeight="1" x14ac:dyDescent="0.25"/>
    <row r="153" ht="15.95" customHeight="1" x14ac:dyDescent="0.25"/>
    <row r="154" ht="15.95" customHeight="1" x14ac:dyDescent="0.25"/>
    <row r="155" ht="15.95" customHeight="1" x14ac:dyDescent="0.25"/>
    <row r="156" ht="15.95" customHeight="1" x14ac:dyDescent="0.25"/>
    <row r="157" ht="15.95" customHeight="1" x14ac:dyDescent="0.25"/>
    <row r="158" ht="15.95" customHeight="1" x14ac:dyDescent="0.25"/>
    <row r="159" ht="15.95" customHeight="1" x14ac:dyDescent="0.25"/>
    <row r="160" ht="15.95" customHeight="1" x14ac:dyDescent="0.25"/>
    <row r="161" ht="15.95" customHeight="1" x14ac:dyDescent="0.25"/>
    <row r="162" ht="15.95" customHeight="1" x14ac:dyDescent="0.25"/>
    <row r="163" ht="15.95" customHeight="1" x14ac:dyDescent="0.25"/>
    <row r="164" ht="15.95" customHeight="1" x14ac:dyDescent="0.25"/>
    <row r="165" ht="15.95" customHeight="1" x14ac:dyDescent="0.25"/>
    <row r="166" ht="15.95" customHeight="1" x14ac:dyDescent="0.25"/>
    <row r="167" ht="15.95" customHeight="1" x14ac:dyDescent="0.25"/>
    <row r="168" ht="15.95" customHeight="1" x14ac:dyDescent="0.25"/>
    <row r="169" ht="15.95" customHeight="1" x14ac:dyDescent="0.25"/>
    <row r="170" ht="15.95" customHeight="1" x14ac:dyDescent="0.25"/>
    <row r="171" ht="15.95" customHeight="1" x14ac:dyDescent="0.25"/>
    <row r="172" ht="15.95" customHeight="1" x14ac:dyDescent="0.25"/>
    <row r="173" ht="15.95" customHeight="1" x14ac:dyDescent="0.25"/>
    <row r="174" ht="15.95" customHeight="1" x14ac:dyDescent="0.25"/>
    <row r="175" ht="15.95" customHeight="1" x14ac:dyDescent="0.25"/>
    <row r="176" ht="15.95" customHeight="1" x14ac:dyDescent="0.25"/>
    <row r="177" ht="15.95" customHeight="1" x14ac:dyDescent="0.25"/>
    <row r="178" ht="15.95" customHeight="1" x14ac:dyDescent="0.25"/>
    <row r="179" ht="15.95" customHeight="1" x14ac:dyDescent="0.25"/>
    <row r="180" ht="15.95" customHeight="1" x14ac:dyDescent="0.25"/>
    <row r="181" ht="15.95" customHeight="1" x14ac:dyDescent="0.25"/>
    <row r="182" ht="15.95" customHeight="1" x14ac:dyDescent="0.25"/>
    <row r="183" ht="15.95" customHeight="1" x14ac:dyDescent="0.25"/>
    <row r="184" ht="15.95" customHeight="1" x14ac:dyDescent="0.25"/>
    <row r="185" ht="15.95" customHeight="1" x14ac:dyDescent="0.25"/>
    <row r="186" ht="15.95" customHeight="1" x14ac:dyDescent="0.25"/>
    <row r="187" ht="15.95" customHeight="1" x14ac:dyDescent="0.25"/>
    <row r="188" ht="15.95" customHeight="1" x14ac:dyDescent="0.25"/>
    <row r="189" ht="15.95" customHeight="1" x14ac:dyDescent="0.25"/>
    <row r="190" ht="15.95" customHeight="1" x14ac:dyDescent="0.25"/>
    <row r="191" ht="15.95" customHeight="1" x14ac:dyDescent="0.25"/>
    <row r="192" ht="15.95" customHeight="1" x14ac:dyDescent="0.25"/>
    <row r="193" ht="15.95" customHeight="1" x14ac:dyDescent="0.25"/>
    <row r="194" ht="15.95" customHeight="1" x14ac:dyDescent="0.25"/>
    <row r="195" ht="15.95" customHeight="1" x14ac:dyDescent="0.25"/>
    <row r="196" ht="15.95" customHeight="1" x14ac:dyDescent="0.25"/>
    <row r="197" ht="15.95" customHeight="1" x14ac:dyDescent="0.25"/>
    <row r="198" ht="15.95" customHeight="1" x14ac:dyDescent="0.25"/>
    <row r="199" ht="15.95" customHeight="1" x14ac:dyDescent="0.25"/>
    <row r="200" ht="15.95" customHeight="1" x14ac:dyDescent="0.25"/>
    <row r="201" ht="15.95" customHeight="1" x14ac:dyDescent="0.25"/>
    <row r="202" ht="15.95" customHeight="1" x14ac:dyDescent="0.25"/>
    <row r="203" ht="15.95" customHeight="1" x14ac:dyDescent="0.25"/>
    <row r="204" ht="15.95" customHeight="1" x14ac:dyDescent="0.25"/>
    <row r="205" ht="15.95" customHeight="1" x14ac:dyDescent="0.25"/>
    <row r="206" ht="15.95" customHeight="1" x14ac:dyDescent="0.25"/>
    <row r="207" ht="15.95" customHeight="1" x14ac:dyDescent="0.25"/>
    <row r="208" ht="15.95" customHeight="1" x14ac:dyDescent="0.25"/>
    <row r="209" ht="15.95" customHeight="1" x14ac:dyDescent="0.25"/>
    <row r="210" ht="15.95" customHeight="1" x14ac:dyDescent="0.25"/>
    <row r="211" ht="15.95" customHeight="1" x14ac:dyDescent="0.25"/>
    <row r="212" ht="15.95" customHeight="1" x14ac:dyDescent="0.25"/>
    <row r="213" ht="15.9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22.5" customHeight="1" x14ac:dyDescent="0.25"/>
    <row r="221" ht="22.5" customHeight="1" x14ac:dyDescent="0.25"/>
    <row r="222" ht="22.5" customHeight="1" x14ac:dyDescent="0.25"/>
    <row r="223" ht="22.5" customHeight="1" x14ac:dyDescent="0.25"/>
    <row r="224" ht="22.5" customHeight="1" x14ac:dyDescent="0.25"/>
    <row r="225" ht="22.5" customHeight="1" x14ac:dyDescent="0.25"/>
  </sheetData>
  <pageMargins left="0.78740157480314965" right="0.59055118110236227" top="0.59055118110236227" bottom="0.59055118110236227" header="0" footer="0"/>
  <pageSetup paperSize="9" scale="45" fitToHeight="0" orientation="landscape" copies="2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8">
    <pageSetUpPr fitToPage="1"/>
  </sheetPr>
  <dimension ref="A1:AW99"/>
  <sheetViews>
    <sheetView view="pageBreakPreview" zoomScale="90" zoomScaleNormal="55" zoomScaleSheetLayoutView="90" zoomScalePageLayoutView="90" workbookViewId="0">
      <pane ySplit="4" topLeftCell="A5" activePane="bottomLeft" state="frozen"/>
      <selection activeCell="Q41" sqref="Q41"/>
      <selection pane="bottomLeft" activeCell="C62" sqref="C62"/>
    </sheetView>
  </sheetViews>
  <sheetFormatPr baseColWidth="10" defaultRowHeight="15" x14ac:dyDescent="0.25"/>
  <cols>
    <col min="1" max="1" width="2.5703125" customWidth="1"/>
    <col min="2" max="2" width="6.5703125" customWidth="1"/>
    <col min="3" max="3" width="71.85546875" customWidth="1"/>
    <col min="4" max="15" width="15.85546875" customWidth="1"/>
    <col min="16" max="16" width="19.7109375" customWidth="1"/>
    <col min="17" max="17" width="5.7109375" customWidth="1"/>
    <col min="18" max="18" width="56.42578125" style="408" bestFit="1" customWidth="1"/>
    <col min="19" max="19" width="30.28515625" style="408" bestFit="1" customWidth="1"/>
    <col min="20" max="22" width="12.28515625" style="408" bestFit="1" customWidth="1"/>
    <col min="23" max="23" width="13.42578125" style="408" bestFit="1" customWidth="1"/>
    <col min="24" max="24" width="14.7109375" style="408" bestFit="1" customWidth="1"/>
    <col min="25" max="26" width="12.28515625" style="408" bestFit="1" customWidth="1"/>
    <col min="27" max="28" width="14.7109375" style="408" bestFit="1" customWidth="1"/>
    <col min="29" max="29" width="12.28515625" style="408" bestFit="1" customWidth="1"/>
    <col min="30" max="30" width="14.7109375" style="408" bestFit="1" customWidth="1"/>
    <col min="31" max="31" width="16.42578125" style="408" bestFit="1" customWidth="1"/>
    <col min="32" max="32" width="14.28515625" style="408" bestFit="1" customWidth="1"/>
    <col min="33" max="33" width="53.140625" style="408" bestFit="1" customWidth="1"/>
    <col min="34" max="34" width="22.42578125" bestFit="1" customWidth="1"/>
    <col min="35" max="45" width="10.28515625" bestFit="1" customWidth="1"/>
    <col min="46" max="46" width="12.5703125" bestFit="1" customWidth="1"/>
    <col min="47" max="47" width="18.42578125" bestFit="1" customWidth="1"/>
  </cols>
  <sheetData>
    <row r="1" spans="1:47" s="45" customFormat="1" ht="25.5" customHeight="1" x14ac:dyDescent="0.25">
      <c r="A1" s="597" t="s">
        <v>1238</v>
      </c>
      <c r="C1" s="72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408" t="s">
        <v>163</v>
      </c>
      <c r="S1" s="408" t="s">
        <v>164</v>
      </c>
      <c r="T1" s="408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</row>
    <row r="2" spans="1:47" s="45" customFormat="1" ht="8.25" customHeight="1" x14ac:dyDescent="0.25">
      <c r="A2" s="597"/>
      <c r="C2" s="72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408" t="s">
        <v>165</v>
      </c>
      <c r="S2" s="408" t="s">
        <v>166</v>
      </c>
      <c r="T2" s="408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</row>
    <row r="3" spans="1:47" s="45" customFormat="1" ht="8.25" customHeight="1" x14ac:dyDescent="0.25">
      <c r="C3" s="592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408" t="s">
        <v>1994</v>
      </c>
      <c r="S3" s="408" t="s">
        <v>312</v>
      </c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8"/>
      <c r="AE3" s="408"/>
      <c r="AF3" s="406"/>
      <c r="AG3" s="406"/>
    </row>
    <row r="4" spans="1:47" s="618" customFormat="1" ht="36.75" customHeight="1" thickBot="1" x14ac:dyDescent="0.3">
      <c r="A4" s="616"/>
      <c r="B4" s="1710" t="s">
        <v>3</v>
      </c>
      <c r="C4" s="1710" t="s">
        <v>1204</v>
      </c>
      <c r="D4" s="1710" t="s">
        <v>1088</v>
      </c>
      <c r="E4" s="1711" t="s">
        <v>1205</v>
      </c>
      <c r="F4" s="1710" t="s">
        <v>1206</v>
      </c>
      <c r="G4" s="1711" t="s">
        <v>1207</v>
      </c>
      <c r="H4" s="1710" t="s">
        <v>1208</v>
      </c>
      <c r="I4" s="1711" t="s">
        <v>1209</v>
      </c>
      <c r="J4" s="1710" t="s">
        <v>1115</v>
      </c>
      <c r="K4" s="1711" t="s">
        <v>1210</v>
      </c>
      <c r="L4" s="1710" t="s">
        <v>1211</v>
      </c>
      <c r="M4" s="1711" t="s">
        <v>1212</v>
      </c>
      <c r="N4" s="1710" t="s">
        <v>1116</v>
      </c>
      <c r="O4" s="1712" t="s">
        <v>1213</v>
      </c>
      <c r="P4" s="1713" t="s">
        <v>1239</v>
      </c>
      <c r="Q4" s="617"/>
      <c r="R4" s="408" t="s">
        <v>327</v>
      </c>
      <c r="S4" s="408" t="s">
        <v>770</v>
      </c>
      <c r="T4" s="408" t="s">
        <v>771</v>
      </c>
      <c r="U4" s="408" t="s">
        <v>1214</v>
      </c>
      <c r="V4" s="408" t="s">
        <v>1215</v>
      </c>
      <c r="W4" s="408" t="s">
        <v>1216</v>
      </c>
      <c r="X4" s="408" t="s">
        <v>1217</v>
      </c>
      <c r="Y4" s="408" t="s">
        <v>1218</v>
      </c>
      <c r="Z4" s="408" t="s">
        <v>1219</v>
      </c>
      <c r="AA4" s="408" t="s">
        <v>1220</v>
      </c>
      <c r="AB4" s="408" t="s">
        <v>1221</v>
      </c>
      <c r="AC4" s="408" t="s">
        <v>1222</v>
      </c>
      <c r="AD4" s="408" t="s">
        <v>1223</v>
      </c>
      <c r="AE4" s="408" t="s">
        <v>302</v>
      </c>
      <c r="AF4" s="897"/>
      <c r="AG4" s="897"/>
    </row>
    <row r="5" spans="1:47" s="624" customFormat="1" ht="22.5" customHeight="1" thickTop="1" x14ac:dyDescent="0.25">
      <c r="A5" s="604"/>
      <c r="B5" s="619">
        <v>1</v>
      </c>
      <c r="C5" s="620" t="s">
        <v>169</v>
      </c>
      <c r="D5" s="621">
        <v>2.1071229999999996</v>
      </c>
      <c r="E5" s="621">
        <v>2.3499019999999997</v>
      </c>
      <c r="F5" s="621">
        <v>2.3253379999999999</v>
      </c>
      <c r="G5" s="621">
        <v>2.0511690000000002</v>
      </c>
      <c r="H5" s="621">
        <v>2.3828210000000003</v>
      </c>
      <c r="I5" s="621">
        <v>2.4685830000000002</v>
      </c>
      <c r="J5" s="621">
        <v>2.4030549999999997</v>
      </c>
      <c r="K5" s="621">
        <v>2.862365</v>
      </c>
      <c r="L5" s="621">
        <v>2.7195110000000002</v>
      </c>
      <c r="M5" s="621">
        <v>2.7484349999999997</v>
      </c>
      <c r="N5" s="621">
        <v>2.6572360000000002</v>
      </c>
      <c r="O5" s="621">
        <v>2.7310090000000002</v>
      </c>
      <c r="P5" s="622">
        <f t="shared" ref="P5:P69" si="0">SUM(D5:O5)</f>
        <v>29.806547000000002</v>
      </c>
      <c r="Q5" s="623"/>
      <c r="R5" s="408" t="s">
        <v>169</v>
      </c>
      <c r="S5" s="408">
        <v>2.1071229999999996</v>
      </c>
      <c r="T5" s="408">
        <v>2.3499019999999997</v>
      </c>
      <c r="U5" s="408">
        <v>2.3253379999999999</v>
      </c>
      <c r="V5" s="408">
        <v>2.0511690000000002</v>
      </c>
      <c r="W5" s="408">
        <v>2.3828210000000003</v>
      </c>
      <c r="X5" s="408">
        <v>2.4685830000000002</v>
      </c>
      <c r="Y5" s="408">
        <v>2.4030549999999997</v>
      </c>
      <c r="Z5" s="408">
        <v>2.862365</v>
      </c>
      <c r="AA5" s="408">
        <v>2.7195110000000002</v>
      </c>
      <c r="AB5" s="408">
        <v>2.7484349999999997</v>
      </c>
      <c r="AC5" s="408">
        <v>2.6572360000000002</v>
      </c>
      <c r="AD5" s="408">
        <v>2.7310090000000002</v>
      </c>
      <c r="AE5" s="408">
        <v>29.806547000000002</v>
      </c>
      <c r="AF5" s="1409"/>
      <c r="AG5" s="1409"/>
      <c r="AU5"/>
    </row>
    <row r="6" spans="1:47" s="624" customFormat="1" ht="22.5" customHeight="1" x14ac:dyDescent="0.25">
      <c r="A6" s="604"/>
      <c r="B6" s="625">
        <f>+B5+1</f>
        <v>2</v>
      </c>
      <c r="C6" s="626" t="s">
        <v>171</v>
      </c>
      <c r="D6" s="627">
        <v>0.15845799999999999</v>
      </c>
      <c r="E6" s="627">
        <v>0.15216499999999999</v>
      </c>
      <c r="F6" s="627">
        <v>0.16197600000000001</v>
      </c>
      <c r="G6" s="627">
        <v>0.16220699999999999</v>
      </c>
      <c r="H6" s="627">
        <v>0.17755699999999999</v>
      </c>
      <c r="I6" s="627">
        <v>0.17658799999999999</v>
      </c>
      <c r="J6" s="627">
        <v>0.194739</v>
      </c>
      <c r="K6" s="627">
        <v>0.192499</v>
      </c>
      <c r="L6" s="627">
        <v>0.140013</v>
      </c>
      <c r="M6" s="627">
        <v>0.12245199999999999</v>
      </c>
      <c r="N6" s="627">
        <v>0.151036</v>
      </c>
      <c r="O6" s="627">
        <v>0.16184100000000001</v>
      </c>
      <c r="P6" s="628">
        <f t="shared" si="0"/>
        <v>1.9515309999999997</v>
      </c>
      <c r="Q6" s="623"/>
      <c r="R6" s="408" t="s">
        <v>171</v>
      </c>
      <c r="S6" s="408">
        <v>0.15845799999999999</v>
      </c>
      <c r="T6" s="408">
        <v>0.15216499999999999</v>
      </c>
      <c r="U6" s="408">
        <v>0.16197600000000001</v>
      </c>
      <c r="V6" s="408">
        <v>0.16220699999999999</v>
      </c>
      <c r="W6" s="408">
        <v>0.17755699999999999</v>
      </c>
      <c r="X6" s="408">
        <v>0.17658799999999999</v>
      </c>
      <c r="Y6" s="408">
        <v>0.194739</v>
      </c>
      <c r="Z6" s="408">
        <v>0.192499</v>
      </c>
      <c r="AA6" s="408">
        <v>0.140013</v>
      </c>
      <c r="AB6" s="408">
        <v>0.12245199999999999</v>
      </c>
      <c r="AC6" s="408">
        <v>0.151036</v>
      </c>
      <c r="AD6" s="408">
        <v>0.16184100000000001</v>
      </c>
      <c r="AE6" s="408">
        <v>1.9515309999999997</v>
      </c>
      <c r="AF6" s="1409"/>
      <c r="AG6" s="1409"/>
      <c r="AU6"/>
    </row>
    <row r="7" spans="1:47" s="624" customFormat="1" ht="22.5" customHeight="1" x14ac:dyDescent="0.25">
      <c r="A7" s="604"/>
      <c r="B7" s="625">
        <f t="shared" ref="B7:B72" si="1">+B6+1</f>
        <v>3</v>
      </c>
      <c r="C7" s="626" t="s">
        <v>2089</v>
      </c>
      <c r="D7" s="627">
        <v>0.54807000000000006</v>
      </c>
      <c r="E7" s="627">
        <v>0.49604000000000004</v>
      </c>
      <c r="F7" s="627">
        <v>0.54019000000000006</v>
      </c>
      <c r="G7" s="627">
        <v>0.43089</v>
      </c>
      <c r="H7" s="627">
        <v>0.51422000000000001</v>
      </c>
      <c r="I7" s="627">
        <v>0.49425999999999998</v>
      </c>
      <c r="J7" s="627">
        <v>0.44455</v>
      </c>
      <c r="K7" s="627">
        <v>0.45600000000000002</v>
      </c>
      <c r="L7" s="627">
        <v>0.42699999999999999</v>
      </c>
      <c r="M7" s="627">
        <v>0.27721499999999999</v>
      </c>
      <c r="N7" s="627">
        <v>0.19161900000000001</v>
      </c>
      <c r="O7" s="627">
        <v>0.21799299999999999</v>
      </c>
      <c r="P7" s="628">
        <f t="shared" si="0"/>
        <v>5.0380470000000006</v>
      </c>
      <c r="Q7" s="623"/>
      <c r="R7" s="408" t="s">
        <v>2089</v>
      </c>
      <c r="S7" s="408">
        <v>0.54807000000000006</v>
      </c>
      <c r="T7" s="408">
        <v>0.49604000000000004</v>
      </c>
      <c r="U7" s="408">
        <v>0.54019000000000006</v>
      </c>
      <c r="V7" s="408">
        <v>0.43089</v>
      </c>
      <c r="W7" s="408">
        <v>0.51422000000000001</v>
      </c>
      <c r="X7" s="408">
        <v>0.49425999999999998</v>
      </c>
      <c r="Y7" s="408">
        <v>0.44455</v>
      </c>
      <c r="Z7" s="408">
        <v>0.45600000000000002</v>
      </c>
      <c r="AA7" s="408">
        <v>0.42699999999999999</v>
      </c>
      <c r="AB7" s="408">
        <v>0.27721499999999999</v>
      </c>
      <c r="AC7" s="408">
        <v>0.19161900000000001</v>
      </c>
      <c r="AD7" s="408">
        <v>0.21799299999999999</v>
      </c>
      <c r="AE7" s="408">
        <v>5.0380470000000006</v>
      </c>
      <c r="AF7" s="1409"/>
      <c r="AG7" s="1409"/>
      <c r="AU7"/>
    </row>
    <row r="8" spans="1:47" s="624" customFormat="1" ht="22.5" customHeight="1" x14ac:dyDescent="0.25">
      <c r="A8" s="604"/>
      <c r="B8" s="625">
        <f t="shared" si="1"/>
        <v>4</v>
      </c>
      <c r="C8" s="626" t="s">
        <v>2091</v>
      </c>
      <c r="D8" s="627">
        <v>5.9999999999999995E-4</v>
      </c>
      <c r="E8" s="627">
        <v>0</v>
      </c>
      <c r="F8" s="627">
        <v>0</v>
      </c>
      <c r="G8" s="627">
        <v>0</v>
      </c>
      <c r="H8" s="627">
        <v>0</v>
      </c>
      <c r="I8" s="627">
        <v>0</v>
      </c>
      <c r="J8" s="627">
        <v>0</v>
      </c>
      <c r="K8" s="627">
        <v>0</v>
      </c>
      <c r="L8" s="627">
        <v>0</v>
      </c>
      <c r="M8" s="627">
        <v>0</v>
      </c>
      <c r="N8" s="627">
        <v>5.9999999999999995E-4</v>
      </c>
      <c r="O8" s="627">
        <v>0</v>
      </c>
      <c r="P8" s="628">
        <f t="shared" si="0"/>
        <v>1.1999999999999999E-3</v>
      </c>
      <c r="Q8" s="623"/>
      <c r="R8" s="408" t="s">
        <v>2091</v>
      </c>
      <c r="S8" s="408">
        <v>5.9999999999999995E-4</v>
      </c>
      <c r="T8" s="408">
        <v>0</v>
      </c>
      <c r="U8" s="408">
        <v>0</v>
      </c>
      <c r="V8" s="408">
        <v>0</v>
      </c>
      <c r="W8" s="408">
        <v>0</v>
      </c>
      <c r="X8" s="408">
        <v>0</v>
      </c>
      <c r="Y8" s="408">
        <v>0</v>
      </c>
      <c r="Z8" s="408">
        <v>0</v>
      </c>
      <c r="AA8" s="408">
        <v>0</v>
      </c>
      <c r="AB8" s="408">
        <v>0</v>
      </c>
      <c r="AC8" s="408">
        <v>5.9999999999999995E-4</v>
      </c>
      <c r="AD8" s="408">
        <v>0</v>
      </c>
      <c r="AE8" s="408">
        <v>1.1999999999999999E-3</v>
      </c>
      <c r="AF8" s="1409"/>
      <c r="AG8" s="1409"/>
      <c r="AU8"/>
    </row>
    <row r="9" spans="1:47" s="624" customFormat="1" ht="22.5" customHeight="1" x14ac:dyDescent="0.25">
      <c r="A9" s="604"/>
      <c r="B9" s="625">
        <f t="shared" si="1"/>
        <v>5</v>
      </c>
      <c r="C9" s="626" t="s">
        <v>173</v>
      </c>
      <c r="D9" s="627">
        <v>0.69406899999999994</v>
      </c>
      <c r="E9" s="627">
        <v>0.55602499999999999</v>
      </c>
      <c r="F9" s="627">
        <v>0.46762200000000004</v>
      </c>
      <c r="G9" s="627">
        <v>0.23772199999999999</v>
      </c>
      <c r="H9" s="627">
        <v>0.68476300000000001</v>
      </c>
      <c r="I9" s="627">
        <v>0.48728699999999997</v>
      </c>
      <c r="J9" s="627">
        <v>0.55292999999999992</v>
      </c>
      <c r="K9" s="627">
        <v>0.57563999999999993</v>
      </c>
      <c r="L9" s="627">
        <v>0.6553000000000001</v>
      </c>
      <c r="M9" s="627">
        <v>0.606819</v>
      </c>
      <c r="N9" s="627">
        <v>0.56374299999999999</v>
      </c>
      <c r="O9" s="627">
        <v>0.42380099999999998</v>
      </c>
      <c r="P9" s="628">
        <f t="shared" si="0"/>
        <v>6.5057209999999994</v>
      </c>
      <c r="Q9" s="623"/>
      <c r="R9" s="408" t="s">
        <v>173</v>
      </c>
      <c r="S9" s="408">
        <v>0.69406899999999994</v>
      </c>
      <c r="T9" s="408">
        <v>0.55602499999999999</v>
      </c>
      <c r="U9" s="408">
        <v>0.46762200000000004</v>
      </c>
      <c r="V9" s="408">
        <v>0.23772199999999999</v>
      </c>
      <c r="W9" s="408">
        <v>0.68476300000000001</v>
      </c>
      <c r="X9" s="408">
        <v>0.48728699999999997</v>
      </c>
      <c r="Y9" s="408">
        <v>0.55292999999999992</v>
      </c>
      <c r="Z9" s="408">
        <v>0.57563999999999993</v>
      </c>
      <c r="AA9" s="408">
        <v>0.6553000000000001</v>
      </c>
      <c r="AB9" s="408">
        <v>0.606819</v>
      </c>
      <c r="AC9" s="408">
        <v>0.56374299999999999</v>
      </c>
      <c r="AD9" s="408">
        <v>0.42380099999999998</v>
      </c>
      <c r="AE9" s="408">
        <v>6.5057209999999994</v>
      </c>
      <c r="AF9" s="1409"/>
      <c r="AG9" s="1409"/>
      <c r="AU9"/>
    </row>
    <row r="10" spans="1:47" s="624" customFormat="1" ht="22.5" customHeight="1" x14ac:dyDescent="0.25">
      <c r="A10" s="604"/>
      <c r="B10" s="625">
        <f t="shared" si="1"/>
        <v>6</v>
      </c>
      <c r="C10" s="626" t="s">
        <v>1986</v>
      </c>
      <c r="D10" s="627">
        <v>0</v>
      </c>
      <c r="E10" s="627">
        <v>6.8060000000000004E-3</v>
      </c>
      <c r="F10" s="627">
        <v>1.9047000000000001E-2</v>
      </c>
      <c r="G10" s="627">
        <v>2.4489E-2</v>
      </c>
      <c r="H10" s="627">
        <v>2.2850000000000001E-3</v>
      </c>
      <c r="I10" s="627">
        <v>1.8140000000000001E-3</v>
      </c>
      <c r="J10" s="627">
        <v>4.535E-3</v>
      </c>
      <c r="K10" s="627">
        <v>5.4419999999999998E-3</v>
      </c>
      <c r="L10" s="627">
        <v>2.0819000000000001E-2</v>
      </c>
      <c r="M10" s="627">
        <v>7.2629999999999995E-3</v>
      </c>
      <c r="N10" s="627">
        <v>4.4999999999999999E-4</v>
      </c>
      <c r="O10" s="627">
        <v>2.271E-3</v>
      </c>
      <c r="P10" s="628">
        <f t="shared" si="0"/>
        <v>9.5221000000000014E-2</v>
      </c>
      <c r="Q10" s="623"/>
      <c r="R10" s="408" t="s">
        <v>1986</v>
      </c>
      <c r="S10" s="408">
        <v>0</v>
      </c>
      <c r="T10" s="408">
        <v>6.8060000000000004E-3</v>
      </c>
      <c r="U10" s="408">
        <v>1.9047000000000001E-2</v>
      </c>
      <c r="V10" s="408">
        <v>2.4489E-2</v>
      </c>
      <c r="W10" s="408">
        <v>2.2850000000000001E-3</v>
      </c>
      <c r="X10" s="408">
        <v>1.8140000000000001E-3</v>
      </c>
      <c r="Y10" s="408">
        <v>4.535E-3</v>
      </c>
      <c r="Z10" s="408">
        <v>5.4419999999999998E-3</v>
      </c>
      <c r="AA10" s="408">
        <v>2.0819000000000001E-2</v>
      </c>
      <c r="AB10" s="408">
        <v>7.2629999999999995E-3</v>
      </c>
      <c r="AC10" s="408">
        <v>4.4999999999999999E-4</v>
      </c>
      <c r="AD10" s="408">
        <v>2.271E-3</v>
      </c>
      <c r="AE10" s="408">
        <v>9.5221000000000014E-2</v>
      </c>
      <c r="AF10" s="1409"/>
      <c r="AG10" s="1409"/>
      <c r="AU10"/>
    </row>
    <row r="11" spans="1:47" s="624" customFormat="1" ht="22.5" customHeight="1" x14ac:dyDescent="0.25">
      <c r="A11" s="604"/>
      <c r="B11" s="625">
        <f t="shared" si="1"/>
        <v>7</v>
      </c>
      <c r="C11" s="626" t="s">
        <v>175</v>
      </c>
      <c r="D11" s="627">
        <v>0.236646</v>
      </c>
      <c r="E11" s="627">
        <v>0.34088799999999997</v>
      </c>
      <c r="F11" s="627">
        <v>0.21793499999999999</v>
      </c>
      <c r="G11" s="627">
        <v>0.178839</v>
      </c>
      <c r="H11" s="627">
        <v>0.17106399999999999</v>
      </c>
      <c r="I11" s="627">
        <v>0.19824400000000003</v>
      </c>
      <c r="J11" s="627">
        <v>0.199159</v>
      </c>
      <c r="K11" s="627">
        <v>0.21556200000000003</v>
      </c>
      <c r="L11" s="627">
        <v>0.17124</v>
      </c>
      <c r="M11" s="627">
        <v>0.107654</v>
      </c>
      <c r="N11" s="627">
        <v>7.4684000000000014E-2</v>
      </c>
      <c r="O11" s="627">
        <v>9.7510000000000013E-2</v>
      </c>
      <c r="P11" s="628">
        <f t="shared" si="0"/>
        <v>2.2094250000000004</v>
      </c>
      <c r="Q11" s="623"/>
      <c r="R11" s="408" t="s">
        <v>175</v>
      </c>
      <c r="S11" s="408">
        <v>0.236646</v>
      </c>
      <c r="T11" s="408">
        <v>0.34088799999999997</v>
      </c>
      <c r="U11" s="408">
        <v>0.21793499999999999</v>
      </c>
      <c r="V11" s="408">
        <v>0.178839</v>
      </c>
      <c r="W11" s="408">
        <v>0.17106399999999999</v>
      </c>
      <c r="X11" s="408">
        <v>0.19824400000000003</v>
      </c>
      <c r="Y11" s="408">
        <v>0.199159</v>
      </c>
      <c r="Z11" s="408">
        <v>0.21556200000000003</v>
      </c>
      <c r="AA11" s="408">
        <v>0.17124</v>
      </c>
      <c r="AB11" s="408">
        <v>0.107654</v>
      </c>
      <c r="AC11" s="408">
        <v>7.4684000000000014E-2</v>
      </c>
      <c r="AD11" s="408">
        <v>9.7510000000000013E-2</v>
      </c>
      <c r="AE11" s="408">
        <v>2.2094250000000004</v>
      </c>
      <c r="AF11" s="1409"/>
      <c r="AG11" s="1409"/>
      <c r="AU11"/>
    </row>
    <row r="12" spans="1:47" s="624" customFormat="1" ht="22.5" customHeight="1" x14ac:dyDescent="0.25">
      <c r="A12" s="604"/>
      <c r="B12" s="625">
        <f t="shared" si="1"/>
        <v>8</v>
      </c>
      <c r="C12" s="626" t="s">
        <v>177</v>
      </c>
      <c r="D12" s="627">
        <v>0.55511500000000003</v>
      </c>
      <c r="E12" s="627">
        <v>0.38026799999999999</v>
      </c>
      <c r="F12" s="627">
        <v>0.44764999999999999</v>
      </c>
      <c r="G12" s="627">
        <v>0.45163499999999995</v>
      </c>
      <c r="H12" s="627">
        <v>0.45124799999999998</v>
      </c>
      <c r="I12" s="627">
        <v>0.414769</v>
      </c>
      <c r="J12" s="627">
        <v>0.40963099999999997</v>
      </c>
      <c r="K12" s="627">
        <v>0.45477800000000002</v>
      </c>
      <c r="L12" s="627">
        <v>0.38648199999999999</v>
      </c>
      <c r="M12" s="627">
        <v>0.38786999999999999</v>
      </c>
      <c r="N12" s="627">
        <v>0.34714200000000001</v>
      </c>
      <c r="O12" s="627">
        <v>0.26911600000000002</v>
      </c>
      <c r="P12" s="628">
        <f t="shared" si="0"/>
        <v>4.9557040000000008</v>
      </c>
      <c r="Q12" s="623"/>
      <c r="R12" s="408" t="s">
        <v>177</v>
      </c>
      <c r="S12" s="408">
        <v>0.55511500000000003</v>
      </c>
      <c r="T12" s="408">
        <v>0.38026799999999999</v>
      </c>
      <c r="U12" s="408">
        <v>0.44764999999999999</v>
      </c>
      <c r="V12" s="408">
        <v>0.45163499999999995</v>
      </c>
      <c r="W12" s="408">
        <v>0.45124799999999998</v>
      </c>
      <c r="X12" s="408">
        <v>0.414769</v>
      </c>
      <c r="Y12" s="408">
        <v>0.40963099999999997</v>
      </c>
      <c r="Z12" s="408">
        <v>0.45477800000000002</v>
      </c>
      <c r="AA12" s="408">
        <v>0.38648199999999999</v>
      </c>
      <c r="AB12" s="408">
        <v>0.38786999999999999</v>
      </c>
      <c r="AC12" s="408">
        <v>0.34714200000000001</v>
      </c>
      <c r="AD12" s="408">
        <v>0.26911600000000002</v>
      </c>
      <c r="AE12" s="408">
        <v>4.9557040000000008</v>
      </c>
      <c r="AF12" s="1409"/>
      <c r="AG12" s="1409"/>
      <c r="AU12"/>
    </row>
    <row r="13" spans="1:47" s="624" customFormat="1" ht="22.5" customHeight="1" x14ac:dyDescent="0.25">
      <c r="A13" s="604"/>
      <c r="B13" s="625">
        <f t="shared" si="1"/>
        <v>9</v>
      </c>
      <c r="C13" s="626" t="s">
        <v>2128</v>
      </c>
      <c r="D13" s="627">
        <v>0</v>
      </c>
      <c r="E13" s="627">
        <v>0</v>
      </c>
      <c r="F13" s="627">
        <v>0.29011999999999999</v>
      </c>
      <c r="G13" s="627">
        <v>0</v>
      </c>
      <c r="H13" s="627">
        <v>0</v>
      </c>
      <c r="I13" s="627">
        <v>0</v>
      </c>
      <c r="J13" s="627">
        <v>2.5649999999999999E-2</v>
      </c>
      <c r="K13" s="627">
        <v>6.4549999999999996E-2</v>
      </c>
      <c r="L13" s="627">
        <v>0</v>
      </c>
      <c r="M13" s="627">
        <v>8.1079999999999999E-2</v>
      </c>
      <c r="N13" s="627">
        <v>4.8299999999999996E-2</v>
      </c>
      <c r="O13" s="627">
        <v>0</v>
      </c>
      <c r="P13" s="628">
        <f t="shared" si="0"/>
        <v>0.50969999999999993</v>
      </c>
      <c r="Q13" s="623"/>
      <c r="R13" s="408" t="s">
        <v>2128</v>
      </c>
      <c r="S13" s="408">
        <v>0</v>
      </c>
      <c r="T13" s="408">
        <v>0</v>
      </c>
      <c r="U13" s="408">
        <v>0.29011999999999999</v>
      </c>
      <c r="V13" s="408">
        <v>0</v>
      </c>
      <c r="W13" s="408">
        <v>0</v>
      </c>
      <c r="X13" s="408">
        <v>0</v>
      </c>
      <c r="Y13" s="408">
        <v>2.5649999999999999E-2</v>
      </c>
      <c r="Z13" s="408">
        <v>6.4549999999999996E-2</v>
      </c>
      <c r="AA13" s="408">
        <v>0</v>
      </c>
      <c r="AB13" s="408">
        <v>8.1079999999999999E-2</v>
      </c>
      <c r="AC13" s="408">
        <v>4.8299999999999996E-2</v>
      </c>
      <c r="AD13" s="408">
        <v>0</v>
      </c>
      <c r="AE13" s="408">
        <v>0.50969999999999993</v>
      </c>
      <c r="AF13" s="1409"/>
      <c r="AG13" s="1409"/>
      <c r="AU13"/>
    </row>
    <row r="14" spans="1:47" s="624" customFormat="1" ht="22.5" customHeight="1" x14ac:dyDescent="0.25">
      <c r="A14" s="604"/>
      <c r="B14" s="625">
        <f t="shared" si="1"/>
        <v>10</v>
      </c>
      <c r="C14" s="626" t="s">
        <v>179</v>
      </c>
      <c r="D14" s="627">
        <v>3.5996E-2</v>
      </c>
      <c r="E14" s="627">
        <v>7.2444999999999996E-2</v>
      </c>
      <c r="F14" s="627">
        <v>4.5630999999999998E-2</v>
      </c>
      <c r="G14" s="627">
        <v>1.6056000000000001E-2</v>
      </c>
      <c r="H14" s="627">
        <v>2.2919999999999998E-3</v>
      </c>
      <c r="I14" s="627">
        <v>4.3220000000000003E-3</v>
      </c>
      <c r="J14" s="627">
        <v>3.8300000000000001E-3</v>
      </c>
      <c r="K14" s="627">
        <v>7.4267E-2</v>
      </c>
      <c r="L14" s="627">
        <v>2.3059999999999999E-3</v>
      </c>
      <c r="M14" s="627">
        <v>2.6160000000000003E-3</v>
      </c>
      <c r="N14" s="627">
        <v>7.8413999999999998E-2</v>
      </c>
      <c r="O14" s="627">
        <v>5.1414000000000001E-2</v>
      </c>
      <c r="P14" s="628">
        <f t="shared" si="0"/>
        <v>0.38958899999999996</v>
      </c>
      <c r="Q14" s="623"/>
      <c r="R14" s="408" t="s">
        <v>179</v>
      </c>
      <c r="S14" s="408">
        <v>3.5996E-2</v>
      </c>
      <c r="T14" s="408">
        <v>7.2444999999999996E-2</v>
      </c>
      <c r="U14" s="408">
        <v>4.5630999999999998E-2</v>
      </c>
      <c r="V14" s="408">
        <v>1.6056000000000001E-2</v>
      </c>
      <c r="W14" s="408">
        <v>2.2919999999999998E-3</v>
      </c>
      <c r="X14" s="408">
        <v>4.3220000000000003E-3</v>
      </c>
      <c r="Y14" s="408">
        <v>3.8300000000000001E-3</v>
      </c>
      <c r="Z14" s="408">
        <v>7.4267E-2</v>
      </c>
      <c r="AA14" s="408">
        <v>2.3059999999999999E-3</v>
      </c>
      <c r="AB14" s="408">
        <v>2.6160000000000003E-3</v>
      </c>
      <c r="AC14" s="408">
        <v>7.8413999999999998E-2</v>
      </c>
      <c r="AD14" s="408">
        <v>5.1414000000000001E-2</v>
      </c>
      <c r="AE14" s="408">
        <v>0.38958899999999996</v>
      </c>
      <c r="AF14" s="1409"/>
      <c r="AG14" s="1409"/>
      <c r="AU14"/>
    </row>
    <row r="15" spans="1:47" s="624" customFormat="1" ht="22.5" customHeight="1" x14ac:dyDescent="0.25">
      <c r="A15" s="604"/>
      <c r="B15" s="625">
        <f t="shared" si="1"/>
        <v>11</v>
      </c>
      <c r="C15" s="626" t="s">
        <v>181</v>
      </c>
      <c r="D15" s="627">
        <v>8.3308999999999994E-2</v>
      </c>
      <c r="E15" s="627">
        <v>1.0412000000000001E-2</v>
      </c>
      <c r="F15" s="627">
        <v>0</v>
      </c>
      <c r="G15" s="627">
        <v>9.9860000000000001E-3</v>
      </c>
      <c r="H15" s="627">
        <v>5.2100000000000002E-3</v>
      </c>
      <c r="I15" s="627">
        <v>1.839E-2</v>
      </c>
      <c r="J15" s="627">
        <v>8.678799999999999E-2</v>
      </c>
      <c r="K15" s="627">
        <v>0</v>
      </c>
      <c r="L15" s="627">
        <v>0</v>
      </c>
      <c r="M15" s="627">
        <v>1.2808999999999999E-2</v>
      </c>
      <c r="N15" s="627">
        <v>0</v>
      </c>
      <c r="O15" s="627">
        <v>1.16E-3</v>
      </c>
      <c r="P15" s="628">
        <f t="shared" si="0"/>
        <v>0.22806399999999996</v>
      </c>
      <c r="Q15" s="623"/>
      <c r="R15" s="408" t="s">
        <v>181</v>
      </c>
      <c r="S15" s="408">
        <v>8.3308999999999994E-2</v>
      </c>
      <c r="T15" s="408">
        <v>1.0412000000000001E-2</v>
      </c>
      <c r="U15" s="408">
        <v>0</v>
      </c>
      <c r="V15" s="408">
        <v>9.9860000000000001E-3</v>
      </c>
      <c r="W15" s="408">
        <v>5.2100000000000002E-3</v>
      </c>
      <c r="X15" s="408">
        <v>1.839E-2</v>
      </c>
      <c r="Y15" s="408">
        <v>8.678799999999999E-2</v>
      </c>
      <c r="Z15" s="408">
        <v>0</v>
      </c>
      <c r="AA15" s="408">
        <v>0</v>
      </c>
      <c r="AB15" s="408">
        <v>1.2808999999999999E-2</v>
      </c>
      <c r="AC15" s="408">
        <v>0</v>
      </c>
      <c r="AD15" s="408">
        <v>1.16E-3</v>
      </c>
      <c r="AE15" s="408">
        <v>0.22806399999999996</v>
      </c>
      <c r="AF15" s="1409"/>
      <c r="AG15" s="1409"/>
      <c r="AU15"/>
    </row>
    <row r="16" spans="1:47" s="624" customFormat="1" ht="22.5" customHeight="1" x14ac:dyDescent="0.25">
      <c r="A16" s="604"/>
      <c r="B16" s="625">
        <f t="shared" si="1"/>
        <v>12</v>
      </c>
      <c r="C16" s="626" t="s">
        <v>183</v>
      </c>
      <c r="D16" s="627">
        <v>5.7199999999999992E-4</v>
      </c>
      <c r="E16" s="627">
        <v>0</v>
      </c>
      <c r="F16" s="627">
        <v>1.2230000000000001E-3</v>
      </c>
      <c r="G16" s="627">
        <v>2.392E-3</v>
      </c>
      <c r="H16" s="627">
        <v>3.8478999999999999E-2</v>
      </c>
      <c r="I16" s="627">
        <v>4.1199999999999999E-4</v>
      </c>
      <c r="J16" s="627">
        <v>0</v>
      </c>
      <c r="K16" s="627">
        <v>0</v>
      </c>
      <c r="L16" s="627">
        <v>1.6130000000000001E-3</v>
      </c>
      <c r="M16" s="627">
        <v>2.9970000000000001E-3</v>
      </c>
      <c r="N16" s="627">
        <v>0</v>
      </c>
      <c r="O16" s="627">
        <v>0</v>
      </c>
      <c r="P16" s="628">
        <f t="shared" si="0"/>
        <v>4.7688000000000001E-2</v>
      </c>
      <c r="Q16" s="623"/>
      <c r="R16" s="408" t="s">
        <v>183</v>
      </c>
      <c r="S16" s="408">
        <v>5.7199999999999992E-4</v>
      </c>
      <c r="T16" s="408">
        <v>0</v>
      </c>
      <c r="U16" s="408">
        <v>1.2230000000000001E-3</v>
      </c>
      <c r="V16" s="408">
        <v>2.392E-3</v>
      </c>
      <c r="W16" s="408">
        <v>3.8478999999999999E-2</v>
      </c>
      <c r="X16" s="408">
        <v>4.1199999999999999E-4</v>
      </c>
      <c r="Y16" s="408">
        <v>0</v>
      </c>
      <c r="Z16" s="408">
        <v>0</v>
      </c>
      <c r="AA16" s="408">
        <v>1.6130000000000001E-3</v>
      </c>
      <c r="AB16" s="408">
        <v>2.9970000000000001E-3</v>
      </c>
      <c r="AC16" s="408">
        <v>0</v>
      </c>
      <c r="AD16" s="408">
        <v>0</v>
      </c>
      <c r="AE16" s="408">
        <v>4.7688000000000001E-2</v>
      </c>
      <c r="AF16" s="1409"/>
      <c r="AG16" s="1409"/>
      <c r="AU16"/>
    </row>
    <row r="17" spans="1:47" s="624" customFormat="1" ht="22.5" customHeight="1" x14ac:dyDescent="0.25">
      <c r="A17" s="604"/>
      <c r="B17" s="625">
        <f t="shared" si="1"/>
        <v>13</v>
      </c>
      <c r="C17" s="626" t="s">
        <v>2095</v>
      </c>
      <c r="D17" s="627">
        <v>1.7055400000000001</v>
      </c>
      <c r="E17" s="627">
        <v>1.24501</v>
      </c>
      <c r="F17" s="627">
        <v>1.8645699999999998</v>
      </c>
      <c r="G17" s="627">
        <v>1.73159</v>
      </c>
      <c r="H17" s="627">
        <v>1.6654599999999999</v>
      </c>
      <c r="I17" s="627">
        <v>1.548</v>
      </c>
      <c r="J17" s="627">
        <v>1.6152</v>
      </c>
      <c r="K17" s="627">
        <v>1.5863</v>
      </c>
      <c r="L17" s="627">
        <v>1.3687400000000001</v>
      </c>
      <c r="M17" s="627">
        <v>1.6205699999999998</v>
      </c>
      <c r="N17" s="627">
        <v>1.34517</v>
      </c>
      <c r="O17" s="627">
        <v>1.5880300000000001</v>
      </c>
      <c r="P17" s="628">
        <f t="shared" si="0"/>
        <v>18.884179999999997</v>
      </c>
      <c r="Q17" s="623"/>
      <c r="R17" s="408" t="s">
        <v>2095</v>
      </c>
      <c r="S17" s="408">
        <v>1.7055400000000001</v>
      </c>
      <c r="T17" s="408">
        <v>1.24501</v>
      </c>
      <c r="U17" s="408">
        <v>1.8645699999999998</v>
      </c>
      <c r="V17" s="408">
        <v>1.73159</v>
      </c>
      <c r="W17" s="408">
        <v>1.6654599999999999</v>
      </c>
      <c r="X17" s="408">
        <v>1.548</v>
      </c>
      <c r="Y17" s="408">
        <v>1.6152</v>
      </c>
      <c r="Z17" s="408">
        <v>1.5863</v>
      </c>
      <c r="AA17" s="408">
        <v>1.3687400000000001</v>
      </c>
      <c r="AB17" s="408">
        <v>1.6205699999999998</v>
      </c>
      <c r="AC17" s="408">
        <v>1.34517</v>
      </c>
      <c r="AD17" s="408">
        <v>1.5880300000000001</v>
      </c>
      <c r="AE17" s="408">
        <v>18.884179999999997</v>
      </c>
      <c r="AF17" s="1409"/>
      <c r="AG17" s="1409"/>
      <c r="AU17"/>
    </row>
    <row r="18" spans="1:47" s="624" customFormat="1" ht="22.5" customHeight="1" x14ac:dyDescent="0.25">
      <c r="A18" s="604"/>
      <c r="B18" s="625">
        <f t="shared" si="1"/>
        <v>14</v>
      </c>
      <c r="C18" s="626" t="s">
        <v>185</v>
      </c>
      <c r="D18" s="627">
        <v>6.3869480000000003</v>
      </c>
      <c r="E18" s="627">
        <v>5.5496099999999995</v>
      </c>
      <c r="F18" s="627">
        <v>6.3104959999999997</v>
      </c>
      <c r="G18" s="627">
        <v>5.7115349999999996</v>
      </c>
      <c r="H18" s="627">
        <v>5.7002360000000003</v>
      </c>
      <c r="I18" s="627">
        <v>5.4465310000000002</v>
      </c>
      <c r="J18" s="627">
        <v>7.1945919999999992</v>
      </c>
      <c r="K18" s="627">
        <v>1.6576220000000002</v>
      </c>
      <c r="L18" s="627">
        <v>0.61839300000000008</v>
      </c>
      <c r="M18" s="627">
        <v>6.1872830000000008</v>
      </c>
      <c r="N18" s="627">
        <v>5.6014679999999997</v>
      </c>
      <c r="O18" s="627">
        <v>6.427441</v>
      </c>
      <c r="P18" s="628">
        <f t="shared" si="0"/>
        <v>62.792155000000001</v>
      </c>
      <c r="Q18" s="623"/>
      <c r="R18" s="408" t="s">
        <v>185</v>
      </c>
      <c r="S18" s="408">
        <v>6.3869480000000003</v>
      </c>
      <c r="T18" s="408">
        <v>5.5496099999999995</v>
      </c>
      <c r="U18" s="408">
        <v>6.3104959999999997</v>
      </c>
      <c r="V18" s="408">
        <v>5.7115349999999996</v>
      </c>
      <c r="W18" s="408">
        <v>5.7002360000000003</v>
      </c>
      <c r="X18" s="408">
        <v>5.4465310000000002</v>
      </c>
      <c r="Y18" s="408">
        <v>7.1945919999999992</v>
      </c>
      <c r="Z18" s="408">
        <v>1.6576220000000002</v>
      </c>
      <c r="AA18" s="408">
        <v>0.61839300000000008</v>
      </c>
      <c r="AB18" s="408">
        <v>6.1872830000000008</v>
      </c>
      <c r="AC18" s="408">
        <v>5.6014679999999997</v>
      </c>
      <c r="AD18" s="408">
        <v>6.427441</v>
      </c>
      <c r="AE18" s="408">
        <v>62.792155000000001</v>
      </c>
      <c r="AF18" s="1409"/>
      <c r="AG18" s="1409"/>
      <c r="AU18"/>
    </row>
    <row r="19" spans="1:47" s="624" customFormat="1" ht="22.5" customHeight="1" x14ac:dyDescent="0.25">
      <c r="A19" s="604"/>
      <c r="B19" s="625">
        <f t="shared" si="1"/>
        <v>15</v>
      </c>
      <c r="C19" s="626" t="s">
        <v>187</v>
      </c>
      <c r="D19" s="627">
        <v>8.1328720000000008</v>
      </c>
      <c r="E19" s="627">
        <v>7.0066760000000006</v>
      </c>
      <c r="F19" s="627">
        <v>6.3291189999999995</v>
      </c>
      <c r="G19" s="627">
        <v>0</v>
      </c>
      <c r="H19" s="627">
        <v>5.3618300000000003</v>
      </c>
      <c r="I19" s="627">
        <v>7.7315399999999999</v>
      </c>
      <c r="J19" s="627">
        <v>11.352589999999999</v>
      </c>
      <c r="K19" s="627">
        <v>13.677897999999999</v>
      </c>
      <c r="L19" s="627">
        <v>11.588138000000001</v>
      </c>
      <c r="M19" s="627">
        <v>13.29884</v>
      </c>
      <c r="N19" s="627">
        <v>13.799513999999999</v>
      </c>
      <c r="O19" s="627">
        <v>13.064988</v>
      </c>
      <c r="P19" s="628">
        <f t="shared" si="0"/>
        <v>111.34400500000001</v>
      </c>
      <c r="Q19" s="623"/>
      <c r="R19" s="408" t="s">
        <v>187</v>
      </c>
      <c r="S19" s="408">
        <v>8.1328720000000008</v>
      </c>
      <c r="T19" s="408">
        <v>7.0066760000000006</v>
      </c>
      <c r="U19" s="408">
        <v>6.3291189999999995</v>
      </c>
      <c r="V19" s="408">
        <v>0</v>
      </c>
      <c r="W19" s="408">
        <v>5.3618300000000003</v>
      </c>
      <c r="X19" s="408">
        <v>7.7315399999999999</v>
      </c>
      <c r="Y19" s="408">
        <v>11.352589999999999</v>
      </c>
      <c r="Z19" s="408">
        <v>13.677897999999999</v>
      </c>
      <c r="AA19" s="408">
        <v>11.588138000000001</v>
      </c>
      <c r="AB19" s="408">
        <v>13.29884</v>
      </c>
      <c r="AC19" s="408">
        <v>13.799513999999999</v>
      </c>
      <c r="AD19" s="408">
        <v>13.064988</v>
      </c>
      <c r="AE19" s="408">
        <v>111.34400500000001</v>
      </c>
      <c r="AF19" s="1409"/>
      <c r="AG19" s="1409"/>
      <c r="AU19"/>
    </row>
    <row r="20" spans="1:47" s="624" customFormat="1" ht="22.5" customHeight="1" x14ac:dyDescent="0.25">
      <c r="A20" s="604"/>
      <c r="B20" s="625">
        <f t="shared" si="1"/>
        <v>16</v>
      </c>
      <c r="C20" s="626" t="s">
        <v>189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7">
        <v>0</v>
      </c>
      <c r="J20" s="627">
        <v>0</v>
      </c>
      <c r="K20" s="627">
        <v>0</v>
      </c>
      <c r="L20" s="627">
        <v>0</v>
      </c>
      <c r="M20" s="627">
        <v>0</v>
      </c>
      <c r="N20" s="627">
        <v>0</v>
      </c>
      <c r="O20" s="627">
        <v>0</v>
      </c>
      <c r="P20" s="628">
        <f t="shared" si="0"/>
        <v>0</v>
      </c>
      <c r="Q20" s="623"/>
      <c r="R20" s="408" t="s">
        <v>189</v>
      </c>
      <c r="S20" s="408">
        <v>0</v>
      </c>
      <c r="T20" s="408">
        <v>0</v>
      </c>
      <c r="U20" s="408">
        <v>0</v>
      </c>
      <c r="V20" s="408">
        <v>0</v>
      </c>
      <c r="W20" s="408">
        <v>0</v>
      </c>
      <c r="X20" s="408">
        <v>0</v>
      </c>
      <c r="Y20" s="408">
        <v>0</v>
      </c>
      <c r="Z20" s="408">
        <v>0</v>
      </c>
      <c r="AA20" s="408">
        <v>0</v>
      </c>
      <c r="AB20" s="408">
        <v>0</v>
      </c>
      <c r="AC20" s="408">
        <v>0</v>
      </c>
      <c r="AD20" s="408">
        <v>0</v>
      </c>
      <c r="AE20" s="408">
        <v>0</v>
      </c>
      <c r="AF20" s="1409"/>
      <c r="AG20" s="1409"/>
      <c r="AU20"/>
    </row>
    <row r="21" spans="1:47" s="624" customFormat="1" ht="22.5" customHeight="1" x14ac:dyDescent="0.25">
      <c r="A21" s="604"/>
      <c r="B21" s="625">
        <f t="shared" si="1"/>
        <v>17</v>
      </c>
      <c r="C21" s="626" t="s">
        <v>191</v>
      </c>
      <c r="D21" s="627">
        <v>0</v>
      </c>
      <c r="E21" s="627">
        <v>0</v>
      </c>
      <c r="F21" s="627">
        <v>0</v>
      </c>
      <c r="G21" s="627">
        <v>0</v>
      </c>
      <c r="H21" s="627">
        <v>0</v>
      </c>
      <c r="I21" s="627">
        <v>0</v>
      </c>
      <c r="J21" s="627">
        <v>0</v>
      </c>
      <c r="K21" s="627">
        <v>0</v>
      </c>
      <c r="L21" s="627">
        <v>0</v>
      </c>
      <c r="M21" s="627">
        <v>0</v>
      </c>
      <c r="N21" s="627">
        <v>0</v>
      </c>
      <c r="O21" s="627">
        <v>0</v>
      </c>
      <c r="P21" s="628">
        <f t="shared" si="0"/>
        <v>0</v>
      </c>
      <c r="Q21" s="623"/>
      <c r="R21" s="408" t="s">
        <v>191</v>
      </c>
      <c r="S21" s="408">
        <v>0</v>
      </c>
      <c r="T21" s="408">
        <v>0</v>
      </c>
      <c r="U21" s="408">
        <v>0</v>
      </c>
      <c r="V21" s="408">
        <v>0</v>
      </c>
      <c r="W21" s="408">
        <v>0</v>
      </c>
      <c r="X21" s="408">
        <v>0</v>
      </c>
      <c r="Y21" s="408">
        <v>0</v>
      </c>
      <c r="Z21" s="408">
        <v>0</v>
      </c>
      <c r="AA21" s="408">
        <v>0</v>
      </c>
      <c r="AB21" s="408">
        <v>0</v>
      </c>
      <c r="AC21" s="408">
        <v>0</v>
      </c>
      <c r="AD21" s="408">
        <v>0</v>
      </c>
      <c r="AE21" s="408">
        <v>0</v>
      </c>
      <c r="AF21" s="1409"/>
      <c r="AG21" s="1409"/>
      <c r="AU21"/>
    </row>
    <row r="22" spans="1:47" s="624" customFormat="1" ht="22.5" customHeight="1" x14ac:dyDescent="0.25">
      <c r="A22" s="604"/>
      <c r="B22" s="625">
        <f t="shared" si="1"/>
        <v>18</v>
      </c>
      <c r="C22" s="626" t="s">
        <v>193</v>
      </c>
      <c r="D22" s="627">
        <v>1.1188E-2</v>
      </c>
      <c r="E22" s="627">
        <v>1.1188E-2</v>
      </c>
      <c r="F22" s="627">
        <v>1.1188E-2</v>
      </c>
      <c r="G22" s="627">
        <v>1.1188E-2</v>
      </c>
      <c r="H22" s="627">
        <v>1.1188E-2</v>
      </c>
      <c r="I22" s="627">
        <v>1.1188E-2</v>
      </c>
      <c r="J22" s="627">
        <v>1.1188E-2</v>
      </c>
      <c r="K22" s="627">
        <v>1.1188E-2</v>
      </c>
      <c r="L22" s="627">
        <v>1.1188E-2</v>
      </c>
      <c r="M22" s="627">
        <v>1.1188E-2</v>
      </c>
      <c r="N22" s="627">
        <v>1.1188E-2</v>
      </c>
      <c r="O22" s="627">
        <v>1.1188E-2</v>
      </c>
      <c r="P22" s="628">
        <f t="shared" si="0"/>
        <v>0.13425600000000001</v>
      </c>
      <c r="Q22" s="623"/>
      <c r="R22" s="408" t="s">
        <v>193</v>
      </c>
      <c r="S22" s="408">
        <v>1.1188E-2</v>
      </c>
      <c r="T22" s="408">
        <v>1.1188E-2</v>
      </c>
      <c r="U22" s="408">
        <v>1.1188E-2</v>
      </c>
      <c r="V22" s="408">
        <v>1.1188E-2</v>
      </c>
      <c r="W22" s="408">
        <v>1.1188E-2</v>
      </c>
      <c r="X22" s="408">
        <v>1.1188E-2</v>
      </c>
      <c r="Y22" s="408">
        <v>1.1188E-2</v>
      </c>
      <c r="Z22" s="408">
        <v>1.1188E-2</v>
      </c>
      <c r="AA22" s="408">
        <v>1.1188E-2</v>
      </c>
      <c r="AB22" s="408">
        <v>1.1188E-2</v>
      </c>
      <c r="AC22" s="408">
        <v>1.1188E-2</v>
      </c>
      <c r="AD22" s="408">
        <v>1.1188E-2</v>
      </c>
      <c r="AE22" s="408">
        <v>0.13425600000000001</v>
      </c>
      <c r="AF22" s="1409"/>
      <c r="AG22" s="1409"/>
      <c r="AU22"/>
    </row>
    <row r="23" spans="1:47" s="624" customFormat="1" ht="22.5" customHeight="1" x14ac:dyDescent="0.25">
      <c r="A23" s="604"/>
      <c r="B23" s="625">
        <f t="shared" si="1"/>
        <v>19</v>
      </c>
      <c r="C23" s="626" t="s">
        <v>195</v>
      </c>
      <c r="D23" s="627">
        <v>0</v>
      </c>
      <c r="E23" s="627">
        <v>0</v>
      </c>
      <c r="F23" s="627">
        <v>0</v>
      </c>
      <c r="G23" s="627">
        <v>0</v>
      </c>
      <c r="H23" s="627">
        <v>0</v>
      </c>
      <c r="I23" s="627">
        <v>0</v>
      </c>
      <c r="J23" s="627">
        <v>0</v>
      </c>
      <c r="K23" s="627">
        <v>0</v>
      </c>
      <c r="L23" s="627">
        <v>0</v>
      </c>
      <c r="M23" s="627"/>
      <c r="N23" s="627">
        <v>0</v>
      </c>
      <c r="O23" s="627">
        <v>0</v>
      </c>
      <c r="P23" s="628">
        <f t="shared" si="0"/>
        <v>0</v>
      </c>
      <c r="Q23" s="623"/>
      <c r="R23" s="408" t="s">
        <v>195</v>
      </c>
      <c r="S23" s="408">
        <v>0</v>
      </c>
      <c r="T23" s="408">
        <v>0</v>
      </c>
      <c r="U23" s="408">
        <v>0</v>
      </c>
      <c r="V23" s="408">
        <v>0</v>
      </c>
      <c r="W23" s="408">
        <v>0</v>
      </c>
      <c r="X23" s="408">
        <v>0</v>
      </c>
      <c r="Y23" s="408">
        <v>0</v>
      </c>
      <c r="Z23" s="408">
        <v>0</v>
      </c>
      <c r="AA23" s="408">
        <v>0</v>
      </c>
      <c r="AB23" s="408"/>
      <c r="AC23" s="408">
        <v>0</v>
      </c>
      <c r="AD23" s="408">
        <v>0</v>
      </c>
      <c r="AE23" s="408">
        <v>0</v>
      </c>
      <c r="AF23" s="1409"/>
      <c r="AG23" s="1409"/>
      <c r="AU23"/>
    </row>
    <row r="24" spans="1:47" s="624" customFormat="1" ht="22.5" customHeight="1" x14ac:dyDescent="0.25">
      <c r="A24" s="604"/>
      <c r="B24" s="625">
        <f t="shared" si="1"/>
        <v>20</v>
      </c>
      <c r="C24" s="626" t="s">
        <v>197</v>
      </c>
      <c r="D24" s="627">
        <v>0</v>
      </c>
      <c r="E24" s="627">
        <v>0</v>
      </c>
      <c r="F24" s="627">
        <v>0</v>
      </c>
      <c r="G24" s="627">
        <v>0</v>
      </c>
      <c r="H24" s="627">
        <v>0</v>
      </c>
      <c r="I24" s="627">
        <v>0</v>
      </c>
      <c r="J24" s="627">
        <v>0</v>
      </c>
      <c r="K24" s="627">
        <v>8.209999999999999E-4</v>
      </c>
      <c r="L24" s="627">
        <v>0</v>
      </c>
      <c r="M24" s="627">
        <v>0</v>
      </c>
      <c r="N24" s="627">
        <v>8.0920000000000002E-3</v>
      </c>
      <c r="O24" s="627">
        <v>0</v>
      </c>
      <c r="P24" s="628">
        <f t="shared" si="0"/>
        <v>8.9130000000000008E-3</v>
      </c>
      <c r="Q24" s="623"/>
      <c r="R24" s="408" t="s">
        <v>197</v>
      </c>
      <c r="S24" s="408">
        <v>0</v>
      </c>
      <c r="T24" s="408">
        <v>0</v>
      </c>
      <c r="U24" s="408">
        <v>0</v>
      </c>
      <c r="V24" s="408">
        <v>0</v>
      </c>
      <c r="W24" s="408">
        <v>0</v>
      </c>
      <c r="X24" s="408">
        <v>0</v>
      </c>
      <c r="Y24" s="408">
        <v>0</v>
      </c>
      <c r="Z24" s="408">
        <v>8.209999999999999E-4</v>
      </c>
      <c r="AA24" s="408">
        <v>0</v>
      </c>
      <c r="AB24" s="408">
        <v>0</v>
      </c>
      <c r="AC24" s="408">
        <v>8.0920000000000002E-3</v>
      </c>
      <c r="AD24" s="408">
        <v>0</v>
      </c>
      <c r="AE24" s="408">
        <v>8.9130000000000008E-3</v>
      </c>
      <c r="AF24" s="1409"/>
      <c r="AG24" s="1409"/>
      <c r="AU24"/>
    </row>
    <row r="25" spans="1:47" s="624" customFormat="1" ht="22.5" customHeight="1" x14ac:dyDescent="0.25">
      <c r="A25" s="604"/>
      <c r="B25" s="625">
        <f t="shared" si="1"/>
        <v>21</v>
      </c>
      <c r="C25" s="626" t="s">
        <v>199</v>
      </c>
      <c r="D25" s="627">
        <v>0.65271199999999996</v>
      </c>
      <c r="E25" s="627">
        <v>0.63826300000000002</v>
      </c>
      <c r="F25" s="627">
        <v>1.2917000000000001</v>
      </c>
      <c r="G25" s="627">
        <v>1.24952</v>
      </c>
      <c r="H25" s="627">
        <v>1.070182</v>
      </c>
      <c r="I25" s="627">
        <v>0.90374300000000007</v>
      </c>
      <c r="J25" s="627">
        <v>0.93454700000000002</v>
      </c>
      <c r="K25" s="627">
        <v>1.1194709999999999</v>
      </c>
      <c r="L25" s="627">
        <v>1.3364479999999999</v>
      </c>
      <c r="M25" s="627">
        <v>1.812524</v>
      </c>
      <c r="N25" s="627">
        <v>2.1027550000000002</v>
      </c>
      <c r="O25" s="627">
        <v>1.7005349999999999</v>
      </c>
      <c r="P25" s="628">
        <f t="shared" si="0"/>
        <v>14.8124</v>
      </c>
      <c r="Q25" s="623"/>
      <c r="R25" s="408" t="s">
        <v>199</v>
      </c>
      <c r="S25" s="408">
        <v>0.65271199999999996</v>
      </c>
      <c r="T25" s="408">
        <v>0.63826300000000002</v>
      </c>
      <c r="U25" s="408">
        <v>1.2917000000000001</v>
      </c>
      <c r="V25" s="408">
        <v>1.24952</v>
      </c>
      <c r="W25" s="408">
        <v>1.070182</v>
      </c>
      <c r="X25" s="408">
        <v>0.90374300000000007</v>
      </c>
      <c r="Y25" s="408">
        <v>0.93454700000000002</v>
      </c>
      <c r="Z25" s="408">
        <v>1.1194709999999999</v>
      </c>
      <c r="AA25" s="408">
        <v>1.3364479999999999</v>
      </c>
      <c r="AB25" s="408">
        <v>1.812524</v>
      </c>
      <c r="AC25" s="408">
        <v>2.1027550000000002</v>
      </c>
      <c r="AD25" s="408">
        <v>1.7005349999999999</v>
      </c>
      <c r="AE25" s="408">
        <v>14.8124</v>
      </c>
      <c r="AF25" s="1409"/>
      <c r="AG25" s="1409"/>
      <c r="AU25"/>
    </row>
    <row r="26" spans="1:47" s="624" customFormat="1" ht="22.5" customHeight="1" x14ac:dyDescent="0.25">
      <c r="A26" s="604"/>
      <c r="B26" s="625">
        <f t="shared" si="1"/>
        <v>22</v>
      </c>
      <c r="C26" s="626" t="s">
        <v>201</v>
      </c>
      <c r="D26" s="627">
        <v>2.0310830000000002</v>
      </c>
      <c r="E26" s="627">
        <v>1.878981</v>
      </c>
      <c r="F26" s="627">
        <v>2.483657</v>
      </c>
      <c r="G26" s="627">
        <v>2.6927220000000003</v>
      </c>
      <c r="H26" s="627">
        <v>2.379162</v>
      </c>
      <c r="I26" s="627">
        <v>1.545385</v>
      </c>
      <c r="J26" s="627">
        <v>1.2660719999999999</v>
      </c>
      <c r="K26" s="627">
        <v>1.74614</v>
      </c>
      <c r="L26" s="627">
        <v>1.9262429999999999</v>
      </c>
      <c r="M26" s="627">
        <v>1.1012680000000001</v>
      </c>
      <c r="N26" s="627">
        <v>1.932366</v>
      </c>
      <c r="O26" s="627">
        <v>2.1041180000000002</v>
      </c>
      <c r="P26" s="628">
        <f t="shared" si="0"/>
        <v>23.087196999999996</v>
      </c>
      <c r="Q26" s="623"/>
      <c r="R26" s="408" t="s">
        <v>201</v>
      </c>
      <c r="S26" s="408">
        <v>2.0310830000000002</v>
      </c>
      <c r="T26" s="408">
        <v>1.878981</v>
      </c>
      <c r="U26" s="408">
        <v>2.483657</v>
      </c>
      <c r="V26" s="408">
        <v>2.6927220000000003</v>
      </c>
      <c r="W26" s="408">
        <v>2.379162</v>
      </c>
      <c r="X26" s="408">
        <v>1.545385</v>
      </c>
      <c r="Y26" s="408">
        <v>1.2660719999999999</v>
      </c>
      <c r="Z26" s="408">
        <v>1.74614</v>
      </c>
      <c r="AA26" s="408">
        <v>1.9262429999999999</v>
      </c>
      <c r="AB26" s="408">
        <v>1.1012680000000001</v>
      </c>
      <c r="AC26" s="408">
        <v>1.932366</v>
      </c>
      <c r="AD26" s="408">
        <v>2.1041180000000002</v>
      </c>
      <c r="AE26" s="408">
        <v>23.087196999999996</v>
      </c>
      <c r="AF26" s="1409"/>
      <c r="AG26" s="1409"/>
      <c r="AU26"/>
    </row>
    <row r="27" spans="1:47" s="624" customFormat="1" ht="22.5" customHeight="1" x14ac:dyDescent="0.25">
      <c r="A27" s="604"/>
      <c r="B27" s="625">
        <f t="shared" si="1"/>
        <v>23</v>
      </c>
      <c r="C27" s="626" t="s">
        <v>203</v>
      </c>
      <c r="D27" s="627">
        <v>2.9308670000000001</v>
      </c>
      <c r="E27" s="627">
        <v>2.7032359999999995</v>
      </c>
      <c r="F27" s="627">
        <v>3.1144500000000002</v>
      </c>
      <c r="G27" s="627">
        <v>3.059221</v>
      </c>
      <c r="H27" s="627">
        <v>2.5810089999999999</v>
      </c>
      <c r="I27" s="627">
        <v>1.6847700000000001</v>
      </c>
      <c r="J27" s="627">
        <v>1.092924</v>
      </c>
      <c r="K27" s="627">
        <v>1.245198</v>
      </c>
      <c r="L27" s="627">
        <v>1.5272590000000001</v>
      </c>
      <c r="M27" s="627">
        <v>2.013109</v>
      </c>
      <c r="N27" s="627">
        <v>1.663618</v>
      </c>
      <c r="O27" s="627">
        <v>2.2898359999999998</v>
      </c>
      <c r="P27" s="628">
        <f t="shared" si="0"/>
        <v>25.905496999999997</v>
      </c>
      <c r="Q27" s="623"/>
      <c r="R27" s="408" t="s">
        <v>203</v>
      </c>
      <c r="S27" s="408">
        <v>2.9308670000000001</v>
      </c>
      <c r="T27" s="408">
        <v>2.7032359999999995</v>
      </c>
      <c r="U27" s="408">
        <v>3.1144500000000002</v>
      </c>
      <c r="V27" s="408">
        <v>3.059221</v>
      </c>
      <c r="W27" s="408">
        <v>2.5810089999999999</v>
      </c>
      <c r="X27" s="408">
        <v>1.6847700000000001</v>
      </c>
      <c r="Y27" s="408">
        <v>1.092924</v>
      </c>
      <c r="Z27" s="408">
        <v>1.245198</v>
      </c>
      <c r="AA27" s="408">
        <v>1.5272590000000001</v>
      </c>
      <c r="AB27" s="408">
        <v>2.013109</v>
      </c>
      <c r="AC27" s="408">
        <v>1.663618</v>
      </c>
      <c r="AD27" s="408">
        <v>2.2898359999999998</v>
      </c>
      <c r="AE27" s="408">
        <v>25.905496999999997</v>
      </c>
      <c r="AF27" s="1409"/>
      <c r="AG27" s="1409"/>
      <c r="AU27"/>
    </row>
    <row r="28" spans="1:47" s="624" customFormat="1" ht="22.5" customHeight="1" x14ac:dyDescent="0.25">
      <c r="A28" s="604"/>
      <c r="B28" s="625">
        <f t="shared" si="1"/>
        <v>24</v>
      </c>
      <c r="C28" s="626" t="s">
        <v>205</v>
      </c>
      <c r="D28" s="627">
        <v>3.1970419999999997</v>
      </c>
      <c r="E28" s="627">
        <v>2.8676329999999997</v>
      </c>
      <c r="F28" s="627">
        <v>3.2185509999999997</v>
      </c>
      <c r="G28" s="627">
        <v>3.048028</v>
      </c>
      <c r="H28" s="627">
        <v>3.0169000000000001</v>
      </c>
      <c r="I28" s="627">
        <v>2.998313</v>
      </c>
      <c r="J28" s="627">
        <v>3.0624419999999999</v>
      </c>
      <c r="K28" s="627">
        <v>3.115561</v>
      </c>
      <c r="L28" s="627">
        <v>3.0097959999999997</v>
      </c>
      <c r="M28" s="627">
        <v>3.0939490000000003</v>
      </c>
      <c r="N28" s="627">
        <v>2.9794960000000001</v>
      </c>
      <c r="O28" s="627">
        <v>3.065102</v>
      </c>
      <c r="P28" s="628">
        <f t="shared" si="0"/>
        <v>36.672813000000005</v>
      </c>
      <c r="Q28" s="623"/>
      <c r="R28" s="408" t="s">
        <v>205</v>
      </c>
      <c r="S28" s="408">
        <v>3.1970419999999997</v>
      </c>
      <c r="T28" s="408">
        <v>2.8676329999999997</v>
      </c>
      <c r="U28" s="408">
        <v>3.2185509999999997</v>
      </c>
      <c r="V28" s="408">
        <v>3.048028</v>
      </c>
      <c r="W28" s="408">
        <v>3.0169000000000001</v>
      </c>
      <c r="X28" s="408">
        <v>2.998313</v>
      </c>
      <c r="Y28" s="408">
        <v>3.0624419999999999</v>
      </c>
      <c r="Z28" s="408">
        <v>3.115561</v>
      </c>
      <c r="AA28" s="408">
        <v>3.0097959999999997</v>
      </c>
      <c r="AB28" s="408">
        <v>3.0939490000000003</v>
      </c>
      <c r="AC28" s="408">
        <v>2.9794960000000001</v>
      </c>
      <c r="AD28" s="408">
        <v>3.065102</v>
      </c>
      <c r="AE28" s="408">
        <v>36.672813000000005</v>
      </c>
      <c r="AF28" s="1409"/>
      <c r="AG28" s="1409"/>
      <c r="AU28"/>
    </row>
    <row r="29" spans="1:47" s="624" customFormat="1" ht="22.5" customHeight="1" x14ac:dyDescent="0.25">
      <c r="A29" s="604"/>
      <c r="B29" s="625">
        <f t="shared" si="1"/>
        <v>25</v>
      </c>
      <c r="C29" s="626" t="s">
        <v>207</v>
      </c>
      <c r="D29" s="627">
        <v>1.9483259999999998</v>
      </c>
      <c r="E29" s="627">
        <v>2.0067750000000002</v>
      </c>
      <c r="F29" s="627">
        <v>1.886369</v>
      </c>
      <c r="G29" s="627">
        <v>1.7165929999999998</v>
      </c>
      <c r="H29" s="627">
        <v>1.8024226499999998</v>
      </c>
      <c r="I29" s="627">
        <v>1.7303257999999999</v>
      </c>
      <c r="J29" s="627">
        <v>1.880789</v>
      </c>
      <c r="K29" s="627">
        <v>1.922148</v>
      </c>
      <c r="L29" s="627">
        <v>1.9990349420629574</v>
      </c>
      <c r="M29" s="627">
        <v>2.1589580683050915</v>
      </c>
      <c r="N29" s="627">
        <v>2.02942</v>
      </c>
      <c r="O29" s="627">
        <v>2.1308866754831377</v>
      </c>
      <c r="P29" s="628">
        <f t="shared" si="0"/>
        <v>23.212048135851187</v>
      </c>
      <c r="Q29" s="623"/>
      <c r="R29" s="408" t="s">
        <v>207</v>
      </c>
      <c r="S29" s="408">
        <v>1.9483259999999998</v>
      </c>
      <c r="T29" s="408">
        <v>2.0067750000000002</v>
      </c>
      <c r="U29" s="408">
        <v>1.886369</v>
      </c>
      <c r="V29" s="408">
        <v>1.7165929999999998</v>
      </c>
      <c r="W29" s="408">
        <v>1.8024226499999998</v>
      </c>
      <c r="X29" s="408">
        <v>1.7303257999999999</v>
      </c>
      <c r="Y29" s="408">
        <v>1.880789</v>
      </c>
      <c r="Z29" s="408">
        <v>1.922148</v>
      </c>
      <c r="AA29" s="408">
        <v>1.9990349420629574</v>
      </c>
      <c r="AB29" s="408">
        <v>2.1589580683050915</v>
      </c>
      <c r="AC29" s="408">
        <v>2.02942</v>
      </c>
      <c r="AD29" s="408">
        <v>2.1308866754831377</v>
      </c>
      <c r="AE29" s="408">
        <v>23.212048135851187</v>
      </c>
      <c r="AF29" s="1409"/>
      <c r="AG29" s="1409"/>
      <c r="AU29"/>
    </row>
    <row r="30" spans="1:47" s="624" customFormat="1" ht="22.5" customHeight="1" x14ac:dyDescent="0.25">
      <c r="A30" s="604"/>
      <c r="B30" s="625">
        <f t="shared" si="1"/>
        <v>26</v>
      </c>
      <c r="C30" s="626" t="s">
        <v>209</v>
      </c>
      <c r="D30" s="627">
        <v>5.4130000000000003E-3</v>
      </c>
      <c r="E30" s="627">
        <v>2.2000000000000001E-3</v>
      </c>
      <c r="F30" s="627">
        <v>4.0289999999999996E-3</v>
      </c>
      <c r="G30" s="627">
        <v>1.1674E-2</v>
      </c>
      <c r="H30" s="627">
        <v>1.0726000000000001E-2</v>
      </c>
      <c r="I30" s="627">
        <v>1.6786000000000002E-2</v>
      </c>
      <c r="J30" s="627">
        <v>4.7270000000000003E-3</v>
      </c>
      <c r="K30" s="627">
        <v>2.5999999999999999E-3</v>
      </c>
      <c r="L30" s="627">
        <v>5.0000000000000001E-3</v>
      </c>
      <c r="M30" s="627">
        <v>4.9398999999999998E-2</v>
      </c>
      <c r="N30" s="627">
        <v>6.7390000000000002E-3</v>
      </c>
      <c r="O30" s="627">
        <v>6.6550000000000003E-3</v>
      </c>
      <c r="P30" s="628">
        <f t="shared" si="0"/>
        <v>0.125948</v>
      </c>
      <c r="Q30" s="623"/>
      <c r="R30" s="408" t="s">
        <v>209</v>
      </c>
      <c r="S30" s="408">
        <v>5.4130000000000003E-3</v>
      </c>
      <c r="T30" s="408">
        <v>2.2000000000000001E-3</v>
      </c>
      <c r="U30" s="408">
        <v>4.0289999999999996E-3</v>
      </c>
      <c r="V30" s="408">
        <v>1.1674E-2</v>
      </c>
      <c r="W30" s="408">
        <v>1.0726000000000001E-2</v>
      </c>
      <c r="X30" s="408">
        <v>1.6786000000000002E-2</v>
      </c>
      <c r="Y30" s="408">
        <v>4.7270000000000003E-3</v>
      </c>
      <c r="Z30" s="408">
        <v>2.5999999999999999E-3</v>
      </c>
      <c r="AA30" s="408">
        <v>5.0000000000000001E-3</v>
      </c>
      <c r="AB30" s="408">
        <v>4.9398999999999998E-2</v>
      </c>
      <c r="AC30" s="408">
        <v>6.7390000000000002E-3</v>
      </c>
      <c r="AD30" s="408">
        <v>6.6550000000000003E-3</v>
      </c>
      <c r="AE30" s="408">
        <v>0.125948</v>
      </c>
      <c r="AF30" s="1409"/>
      <c r="AG30" s="1409"/>
      <c r="AU30"/>
    </row>
    <row r="31" spans="1:47" s="624" customFormat="1" ht="22.5" customHeight="1" x14ac:dyDescent="0.25">
      <c r="A31" s="604"/>
      <c r="B31" s="625">
        <f t="shared" si="1"/>
        <v>27</v>
      </c>
      <c r="C31" s="626" t="s">
        <v>211</v>
      </c>
      <c r="D31" s="627">
        <v>4.5693000000000004E-2</v>
      </c>
      <c r="E31" s="627">
        <v>3.5040000000000002E-3</v>
      </c>
      <c r="F31" s="627">
        <v>4.5100000000000001E-4</v>
      </c>
      <c r="G31" s="627">
        <v>2.15E-3</v>
      </c>
      <c r="H31" s="627">
        <v>1.794E-3</v>
      </c>
      <c r="I31" s="627">
        <v>0.45625300000000002</v>
      </c>
      <c r="J31" s="627">
        <v>6.0320000000000009E-3</v>
      </c>
      <c r="K31" s="627">
        <v>0.113092</v>
      </c>
      <c r="L31" s="627">
        <v>2.2400000000000002E-3</v>
      </c>
      <c r="M31" s="627">
        <v>8.9990000000000001E-3</v>
      </c>
      <c r="N31" s="627">
        <v>8.6775000000000005E-2</v>
      </c>
      <c r="O31" s="627">
        <v>4.3560000000000005E-3</v>
      </c>
      <c r="P31" s="628">
        <f t="shared" si="0"/>
        <v>0.73133900000000007</v>
      </c>
      <c r="Q31" s="623"/>
      <c r="R31" s="408" t="s">
        <v>211</v>
      </c>
      <c r="S31" s="408">
        <v>4.5693000000000004E-2</v>
      </c>
      <c r="T31" s="408">
        <v>3.5040000000000002E-3</v>
      </c>
      <c r="U31" s="408">
        <v>4.5100000000000001E-4</v>
      </c>
      <c r="V31" s="408">
        <v>2.15E-3</v>
      </c>
      <c r="W31" s="408">
        <v>1.794E-3</v>
      </c>
      <c r="X31" s="408">
        <v>0.45625300000000002</v>
      </c>
      <c r="Y31" s="408">
        <v>6.0320000000000009E-3</v>
      </c>
      <c r="Z31" s="408">
        <v>0.113092</v>
      </c>
      <c r="AA31" s="408">
        <v>2.2400000000000002E-3</v>
      </c>
      <c r="AB31" s="408">
        <v>8.9990000000000001E-3</v>
      </c>
      <c r="AC31" s="408">
        <v>8.6775000000000005E-2</v>
      </c>
      <c r="AD31" s="408">
        <v>4.3560000000000005E-3</v>
      </c>
      <c r="AE31" s="408">
        <v>0.73133900000000007</v>
      </c>
      <c r="AF31" s="1409"/>
      <c r="AG31" s="1409"/>
      <c r="AU31"/>
    </row>
    <row r="32" spans="1:47" s="624" customFormat="1" ht="22.5" customHeight="1" x14ac:dyDescent="0.25">
      <c r="A32" s="604"/>
      <c r="B32" s="625">
        <f t="shared" si="1"/>
        <v>28</v>
      </c>
      <c r="C32" s="626" t="s">
        <v>213</v>
      </c>
      <c r="D32" s="627">
        <v>0.20297700000000002</v>
      </c>
      <c r="E32" s="627">
        <v>0.220194</v>
      </c>
      <c r="F32" s="627">
        <v>0.30757899999999999</v>
      </c>
      <c r="G32" s="627">
        <v>0.33745000000000003</v>
      </c>
      <c r="H32" s="627">
        <v>0.44183899999999998</v>
      </c>
      <c r="I32" s="627">
        <v>0.42556700000000003</v>
      </c>
      <c r="J32" s="627">
        <v>0.31987599999999999</v>
      </c>
      <c r="K32" s="627">
        <v>0.20960099999999998</v>
      </c>
      <c r="L32" s="627">
        <v>0.28124199999999999</v>
      </c>
      <c r="M32" s="627">
        <v>0.331177</v>
      </c>
      <c r="N32" s="627">
        <v>0.275225</v>
      </c>
      <c r="O32" s="627">
        <v>0.21194800000000003</v>
      </c>
      <c r="P32" s="628">
        <f t="shared" si="0"/>
        <v>3.5646749999999994</v>
      </c>
      <c r="Q32" s="623"/>
      <c r="R32" s="408" t="s">
        <v>213</v>
      </c>
      <c r="S32" s="408">
        <v>0.20297700000000002</v>
      </c>
      <c r="T32" s="408">
        <v>0.220194</v>
      </c>
      <c r="U32" s="408">
        <v>0.30757899999999999</v>
      </c>
      <c r="V32" s="408">
        <v>0.33745000000000003</v>
      </c>
      <c r="W32" s="408">
        <v>0.44183899999999998</v>
      </c>
      <c r="X32" s="408">
        <v>0.42556700000000003</v>
      </c>
      <c r="Y32" s="408">
        <v>0.31987599999999999</v>
      </c>
      <c r="Z32" s="408">
        <v>0.20960099999999998</v>
      </c>
      <c r="AA32" s="408">
        <v>0.28124199999999999</v>
      </c>
      <c r="AB32" s="408">
        <v>0.331177</v>
      </c>
      <c r="AC32" s="408">
        <v>0.275225</v>
      </c>
      <c r="AD32" s="408">
        <v>0.21194800000000003</v>
      </c>
      <c r="AE32" s="408">
        <v>3.5646749999999994</v>
      </c>
      <c r="AF32" s="1409"/>
      <c r="AG32" s="1409"/>
      <c r="AU32"/>
    </row>
    <row r="33" spans="1:47" s="624" customFormat="1" ht="22.5" customHeight="1" x14ac:dyDescent="0.25">
      <c r="A33" s="604"/>
      <c r="B33" s="625">
        <f t="shared" si="1"/>
        <v>29</v>
      </c>
      <c r="C33" s="626" t="s">
        <v>215</v>
      </c>
      <c r="D33" s="627">
        <v>13.005929999999999</v>
      </c>
      <c r="E33" s="627">
        <v>12.648218</v>
      </c>
      <c r="F33" s="627">
        <v>14.357661</v>
      </c>
      <c r="G33" s="627">
        <v>14.078303</v>
      </c>
      <c r="H33" s="627">
        <v>12.828652</v>
      </c>
      <c r="I33" s="627">
        <v>9.8265650000000004</v>
      </c>
      <c r="J33" s="627">
        <v>8.8259999999999987</v>
      </c>
      <c r="K33" s="627">
        <v>10.032088999999999</v>
      </c>
      <c r="L33" s="627">
        <v>12.083894000000001</v>
      </c>
      <c r="M33" s="627">
        <v>12.378489999999999</v>
      </c>
      <c r="N33" s="627">
        <v>11.131983000000002</v>
      </c>
      <c r="O33" s="627">
        <v>11.934524999999999</v>
      </c>
      <c r="P33" s="628">
        <f t="shared" si="0"/>
        <v>143.13230999999999</v>
      </c>
      <c r="Q33" s="604"/>
      <c r="R33" s="408" t="s">
        <v>215</v>
      </c>
      <c r="S33" s="408">
        <v>13.005929999999999</v>
      </c>
      <c r="T33" s="408">
        <v>12.648218</v>
      </c>
      <c r="U33" s="408">
        <v>14.357661</v>
      </c>
      <c r="V33" s="408">
        <v>14.078303</v>
      </c>
      <c r="W33" s="408">
        <v>12.828652</v>
      </c>
      <c r="X33" s="408">
        <v>9.8265650000000004</v>
      </c>
      <c r="Y33" s="408">
        <v>8.8259999999999987</v>
      </c>
      <c r="Z33" s="408">
        <v>10.032088999999999</v>
      </c>
      <c r="AA33" s="408">
        <v>12.083894000000001</v>
      </c>
      <c r="AB33" s="408">
        <v>12.378489999999999</v>
      </c>
      <c r="AC33" s="408">
        <v>11.131983000000002</v>
      </c>
      <c r="AD33" s="408">
        <v>11.934524999999999</v>
      </c>
      <c r="AE33" s="408">
        <v>143.13230999999999</v>
      </c>
      <c r="AF33" s="1409"/>
      <c r="AG33" s="1409"/>
      <c r="AU33"/>
    </row>
    <row r="34" spans="1:47" s="624" customFormat="1" ht="22.5" customHeight="1" x14ac:dyDescent="0.25">
      <c r="A34" s="604"/>
      <c r="B34" s="625">
        <f t="shared" si="1"/>
        <v>30</v>
      </c>
      <c r="C34" s="626" t="s">
        <v>217</v>
      </c>
      <c r="D34" s="627">
        <v>3.065E-2</v>
      </c>
      <c r="E34" s="627">
        <v>3.6499999999999998E-2</v>
      </c>
      <c r="F34" s="627">
        <v>3.6499999999999998E-2</v>
      </c>
      <c r="G34" s="627">
        <v>3.6499999999999998E-2</v>
      </c>
      <c r="H34" s="627">
        <v>3.6499999999999998E-2</v>
      </c>
      <c r="I34" s="627">
        <v>3.6499999999999998E-2</v>
      </c>
      <c r="J34" s="627">
        <v>3.6499999999999998E-2</v>
      </c>
      <c r="K34" s="627">
        <v>3.6499999999999998E-2</v>
      </c>
      <c r="L34" s="627"/>
      <c r="M34" s="627">
        <v>3.6499999999999998E-2</v>
      </c>
      <c r="N34" s="627">
        <v>3.6499999999999998E-2</v>
      </c>
      <c r="O34" s="627">
        <v>3.6499999999999998E-2</v>
      </c>
      <c r="P34" s="628">
        <f t="shared" si="0"/>
        <v>0.39564999999999995</v>
      </c>
      <c r="Q34" s="45"/>
      <c r="R34" s="408" t="s">
        <v>217</v>
      </c>
      <c r="S34" s="408">
        <v>3.065E-2</v>
      </c>
      <c r="T34" s="408">
        <v>3.6499999999999998E-2</v>
      </c>
      <c r="U34" s="408">
        <v>3.6499999999999998E-2</v>
      </c>
      <c r="V34" s="408">
        <v>3.6499999999999998E-2</v>
      </c>
      <c r="W34" s="408">
        <v>3.6499999999999998E-2</v>
      </c>
      <c r="X34" s="408">
        <v>3.6499999999999998E-2</v>
      </c>
      <c r="Y34" s="408">
        <v>3.6499999999999998E-2</v>
      </c>
      <c r="Z34" s="408">
        <v>3.6499999999999998E-2</v>
      </c>
      <c r="AA34" s="408"/>
      <c r="AB34" s="408">
        <v>3.6499999999999998E-2</v>
      </c>
      <c r="AC34" s="408">
        <v>3.6499999999999998E-2</v>
      </c>
      <c r="AD34" s="408">
        <v>3.6499999999999998E-2</v>
      </c>
      <c r="AE34" s="408">
        <v>0.39564999999999995</v>
      </c>
      <c r="AF34" s="1409"/>
      <c r="AG34" s="1409"/>
      <c r="AU34"/>
    </row>
    <row r="35" spans="1:47" s="624" customFormat="1" ht="22.5" customHeight="1" x14ac:dyDescent="0.25">
      <c r="A35" s="604"/>
      <c r="B35" s="625">
        <f t="shared" si="1"/>
        <v>31</v>
      </c>
      <c r="C35" s="626" t="s">
        <v>219</v>
      </c>
      <c r="D35" s="627">
        <v>3.875988</v>
      </c>
      <c r="E35" s="627">
        <v>3.7746569999999999</v>
      </c>
      <c r="F35" s="627">
        <v>6.6944419999999996</v>
      </c>
      <c r="G35" s="627">
        <v>6.5123809999999995</v>
      </c>
      <c r="H35" s="627">
        <v>4.8331059999999999</v>
      </c>
      <c r="I35" s="627">
        <v>3.4840010000000001</v>
      </c>
      <c r="J35" s="627">
        <v>2.9641840000000004</v>
      </c>
      <c r="K35" s="627">
        <v>3.1225810000000003</v>
      </c>
      <c r="L35" s="627">
        <v>2.7202990000000002</v>
      </c>
      <c r="M35" s="627">
        <v>2.9797560000000001</v>
      </c>
      <c r="N35" s="627">
        <v>2.3540169999999998</v>
      </c>
      <c r="O35" s="627">
        <v>3.2342429999999998</v>
      </c>
      <c r="P35" s="628">
        <f t="shared" si="0"/>
        <v>46.549655000000001</v>
      </c>
      <c r="Q35" s="604"/>
      <c r="R35" s="408" t="s">
        <v>219</v>
      </c>
      <c r="S35" s="408">
        <v>3.875988</v>
      </c>
      <c r="T35" s="408">
        <v>3.7746569999999999</v>
      </c>
      <c r="U35" s="408">
        <v>6.6944419999999996</v>
      </c>
      <c r="V35" s="408">
        <v>6.5123809999999995</v>
      </c>
      <c r="W35" s="408">
        <v>4.8331059999999999</v>
      </c>
      <c r="X35" s="408">
        <v>3.4840010000000001</v>
      </c>
      <c r="Y35" s="408">
        <v>2.9641840000000004</v>
      </c>
      <c r="Z35" s="408">
        <v>3.1225810000000003</v>
      </c>
      <c r="AA35" s="408">
        <v>2.7202990000000002</v>
      </c>
      <c r="AB35" s="408">
        <v>2.9797560000000001</v>
      </c>
      <c r="AC35" s="408">
        <v>2.3540169999999998</v>
      </c>
      <c r="AD35" s="408">
        <v>3.2342429999999998</v>
      </c>
      <c r="AE35" s="408">
        <v>46.549655000000001</v>
      </c>
      <c r="AF35" s="1409"/>
      <c r="AG35" s="1409"/>
      <c r="AU35"/>
    </row>
    <row r="36" spans="1:47" s="624" customFormat="1" ht="22.5" customHeight="1" x14ac:dyDescent="0.25">
      <c r="A36" s="604"/>
      <c r="B36" s="625">
        <f t="shared" si="1"/>
        <v>32</v>
      </c>
      <c r="C36" s="626" t="s">
        <v>221</v>
      </c>
      <c r="D36" s="627">
        <v>0</v>
      </c>
      <c r="E36" s="627">
        <v>0</v>
      </c>
      <c r="F36" s="627">
        <v>0</v>
      </c>
      <c r="G36" s="627">
        <v>0</v>
      </c>
      <c r="H36" s="627">
        <v>0</v>
      </c>
      <c r="I36" s="627">
        <v>0</v>
      </c>
      <c r="J36" s="627">
        <v>0</v>
      </c>
      <c r="K36" s="627">
        <v>0</v>
      </c>
      <c r="L36" s="627">
        <v>0</v>
      </c>
      <c r="M36" s="627">
        <v>0</v>
      </c>
      <c r="N36" s="627">
        <v>0</v>
      </c>
      <c r="O36" s="627">
        <v>0</v>
      </c>
      <c r="P36" s="628">
        <f t="shared" si="0"/>
        <v>0</v>
      </c>
      <c r="Q36" s="604"/>
      <c r="R36" s="408" t="s">
        <v>221</v>
      </c>
      <c r="S36" s="408">
        <v>0</v>
      </c>
      <c r="T36" s="408">
        <v>0</v>
      </c>
      <c r="U36" s="408">
        <v>0</v>
      </c>
      <c r="V36" s="408">
        <v>0</v>
      </c>
      <c r="W36" s="408">
        <v>0</v>
      </c>
      <c r="X36" s="408">
        <v>0</v>
      </c>
      <c r="Y36" s="408">
        <v>0</v>
      </c>
      <c r="Z36" s="408">
        <v>0</v>
      </c>
      <c r="AA36" s="408">
        <v>0</v>
      </c>
      <c r="AB36" s="408">
        <v>0</v>
      </c>
      <c r="AC36" s="408">
        <v>0</v>
      </c>
      <c r="AD36" s="408">
        <v>0</v>
      </c>
      <c r="AE36" s="408">
        <v>0</v>
      </c>
      <c r="AF36" s="1409"/>
      <c r="AG36" s="1409"/>
      <c r="AU36"/>
    </row>
    <row r="37" spans="1:47" s="624" customFormat="1" ht="22.5" customHeight="1" x14ac:dyDescent="0.25">
      <c r="A37" s="604"/>
      <c r="B37" s="625">
        <f t="shared" si="1"/>
        <v>33</v>
      </c>
      <c r="C37" s="626" t="s">
        <v>223</v>
      </c>
      <c r="D37" s="627">
        <v>1.096249</v>
      </c>
      <c r="E37" s="627">
        <v>0.93684400000000001</v>
      </c>
      <c r="F37" s="627">
        <v>1.1968889999999999</v>
      </c>
      <c r="G37" s="627">
        <v>0.89099099999999998</v>
      </c>
      <c r="H37" s="627">
        <v>0.95416000000000001</v>
      </c>
      <c r="I37" s="627">
        <v>0.90599699999999994</v>
      </c>
      <c r="J37" s="627">
        <v>0.85894100000000007</v>
      </c>
      <c r="K37" s="627">
        <v>0.75353899999999996</v>
      </c>
      <c r="L37" s="627">
        <v>0.68295399999999995</v>
      </c>
      <c r="M37" s="627">
        <v>0.79118200000000005</v>
      </c>
      <c r="N37" s="627">
        <v>0.7132670000000001</v>
      </c>
      <c r="O37" s="627">
        <v>0.59786699999999993</v>
      </c>
      <c r="P37" s="628">
        <f t="shared" si="0"/>
        <v>10.378879999999999</v>
      </c>
      <c r="Q37" s="604"/>
      <c r="R37" s="408" t="s">
        <v>223</v>
      </c>
      <c r="S37" s="408">
        <v>1.096249</v>
      </c>
      <c r="T37" s="408">
        <v>0.93684400000000001</v>
      </c>
      <c r="U37" s="408">
        <v>1.1968889999999999</v>
      </c>
      <c r="V37" s="408">
        <v>0.89099099999999998</v>
      </c>
      <c r="W37" s="408">
        <v>0.95416000000000001</v>
      </c>
      <c r="X37" s="408">
        <v>0.90599699999999994</v>
      </c>
      <c r="Y37" s="408">
        <v>0.85894100000000007</v>
      </c>
      <c r="Z37" s="408">
        <v>0.75353899999999996</v>
      </c>
      <c r="AA37" s="408">
        <v>0.68295399999999995</v>
      </c>
      <c r="AB37" s="408">
        <v>0.79118200000000005</v>
      </c>
      <c r="AC37" s="408">
        <v>0.7132670000000001</v>
      </c>
      <c r="AD37" s="408">
        <v>0.59786699999999993</v>
      </c>
      <c r="AE37" s="408">
        <v>10.378879999999999</v>
      </c>
      <c r="AF37" s="1409"/>
      <c r="AG37" s="1409"/>
      <c r="AU37"/>
    </row>
    <row r="38" spans="1:47" s="624" customFormat="1" ht="22.5" customHeight="1" x14ac:dyDescent="0.25">
      <c r="A38" s="604"/>
      <c r="B38" s="625">
        <f t="shared" si="1"/>
        <v>34</v>
      </c>
      <c r="C38" s="626" t="s">
        <v>225</v>
      </c>
      <c r="D38" s="627">
        <v>0</v>
      </c>
      <c r="E38" s="627">
        <v>0</v>
      </c>
      <c r="F38" s="627">
        <v>0</v>
      </c>
      <c r="G38" s="627">
        <v>0</v>
      </c>
      <c r="H38" s="627">
        <v>0.13857999999999998</v>
      </c>
      <c r="I38" s="627">
        <v>0.12976000000000001</v>
      </c>
      <c r="J38" s="627">
        <v>8.3779999999999993E-2</v>
      </c>
      <c r="K38" s="627">
        <v>0</v>
      </c>
      <c r="L38" s="627">
        <v>0</v>
      </c>
      <c r="M38" s="627">
        <v>0</v>
      </c>
      <c r="N38" s="627">
        <v>2.444E-2</v>
      </c>
      <c r="O38" s="627">
        <v>0.111486</v>
      </c>
      <c r="P38" s="628">
        <f t="shared" si="0"/>
        <v>0.48804599999999998</v>
      </c>
      <c r="Q38" s="604"/>
      <c r="R38" s="408" t="s">
        <v>225</v>
      </c>
      <c r="S38" s="408">
        <v>0</v>
      </c>
      <c r="T38" s="408">
        <v>0</v>
      </c>
      <c r="U38" s="408">
        <v>0</v>
      </c>
      <c r="V38" s="408">
        <v>0</v>
      </c>
      <c r="W38" s="408">
        <v>0.13857999999999998</v>
      </c>
      <c r="X38" s="408">
        <v>0.12976000000000001</v>
      </c>
      <c r="Y38" s="408">
        <v>8.3779999999999993E-2</v>
      </c>
      <c r="Z38" s="408">
        <v>0</v>
      </c>
      <c r="AA38" s="408">
        <v>0</v>
      </c>
      <c r="AB38" s="408">
        <v>0</v>
      </c>
      <c r="AC38" s="408">
        <v>2.444E-2</v>
      </c>
      <c r="AD38" s="408">
        <v>0.111486</v>
      </c>
      <c r="AE38" s="408">
        <v>0.48804599999999998</v>
      </c>
      <c r="AF38" s="1409"/>
      <c r="AG38" s="1409"/>
      <c r="AU38"/>
    </row>
    <row r="39" spans="1:47" s="624" customFormat="1" ht="22.5" customHeight="1" x14ac:dyDescent="0.25">
      <c r="A39" s="604"/>
      <c r="B39" s="625">
        <f t="shared" si="1"/>
        <v>35</v>
      </c>
      <c r="C39" s="626" t="s">
        <v>2116</v>
      </c>
      <c r="D39" s="627">
        <v>0</v>
      </c>
      <c r="E39" s="627">
        <v>0</v>
      </c>
      <c r="F39" s="627">
        <v>0</v>
      </c>
      <c r="G39" s="627">
        <v>0</v>
      </c>
      <c r="H39" s="627">
        <v>0</v>
      </c>
      <c r="I39" s="627">
        <v>0</v>
      </c>
      <c r="J39" s="627">
        <v>0</v>
      </c>
      <c r="K39" s="627">
        <v>0</v>
      </c>
      <c r="L39" s="627">
        <v>0</v>
      </c>
      <c r="M39" s="627">
        <v>0</v>
      </c>
      <c r="N39" s="627">
        <v>0</v>
      </c>
      <c r="O39" s="627">
        <v>0</v>
      </c>
      <c r="P39" s="628">
        <f t="shared" si="0"/>
        <v>0</v>
      </c>
      <c r="Q39" s="604"/>
      <c r="R39" s="408" t="s">
        <v>2116</v>
      </c>
      <c r="S39" s="408">
        <v>0</v>
      </c>
      <c r="T39" s="408">
        <v>0</v>
      </c>
      <c r="U39" s="408">
        <v>0</v>
      </c>
      <c r="V39" s="408">
        <v>0</v>
      </c>
      <c r="W39" s="408">
        <v>0</v>
      </c>
      <c r="X39" s="408">
        <v>0</v>
      </c>
      <c r="Y39" s="408">
        <v>0</v>
      </c>
      <c r="Z39" s="408">
        <v>0</v>
      </c>
      <c r="AA39" s="408">
        <v>0</v>
      </c>
      <c r="AB39" s="408">
        <v>0</v>
      </c>
      <c r="AC39" s="408">
        <v>0</v>
      </c>
      <c r="AD39" s="408">
        <v>0</v>
      </c>
      <c r="AE39" s="408">
        <v>0</v>
      </c>
      <c r="AF39" s="1409"/>
      <c r="AG39" s="1409"/>
      <c r="AU39"/>
    </row>
    <row r="40" spans="1:47" s="624" customFormat="1" ht="22.5" customHeight="1" x14ac:dyDescent="0.25">
      <c r="A40" s="604"/>
      <c r="B40" s="625">
        <f t="shared" si="1"/>
        <v>36</v>
      </c>
      <c r="C40" s="626" t="s">
        <v>227</v>
      </c>
      <c r="D40" s="627">
        <v>4.7957799999999997</v>
      </c>
      <c r="E40" s="627">
        <v>5.3030099999999996</v>
      </c>
      <c r="F40" s="627">
        <v>7.8374700000000006</v>
      </c>
      <c r="G40" s="627">
        <v>7.6418999999999997</v>
      </c>
      <c r="H40" s="627">
        <v>7.8252799999999993</v>
      </c>
      <c r="I40" s="627">
        <v>5.8345500000000001</v>
      </c>
      <c r="J40" s="627">
        <v>4.3931500000000003</v>
      </c>
      <c r="K40" s="627">
        <v>4.9493099999999997</v>
      </c>
      <c r="L40" s="627">
        <v>3.0636899999999998</v>
      </c>
      <c r="M40" s="627">
        <v>3.3339499999999997</v>
      </c>
      <c r="N40" s="627">
        <v>3.3347699999999998</v>
      </c>
      <c r="O40" s="627">
        <v>3.3731800000000001</v>
      </c>
      <c r="P40" s="628">
        <f t="shared" si="0"/>
        <v>61.686039999999998</v>
      </c>
      <c r="Q40" s="604"/>
      <c r="R40" s="408" t="s">
        <v>227</v>
      </c>
      <c r="S40" s="408">
        <v>4.7957799999999997</v>
      </c>
      <c r="T40" s="408">
        <v>5.3030099999999996</v>
      </c>
      <c r="U40" s="408">
        <v>7.8374700000000006</v>
      </c>
      <c r="V40" s="408">
        <v>7.6418999999999997</v>
      </c>
      <c r="W40" s="408">
        <v>7.8252799999999993</v>
      </c>
      <c r="X40" s="408">
        <v>5.8345500000000001</v>
      </c>
      <c r="Y40" s="408">
        <v>4.3931500000000003</v>
      </c>
      <c r="Z40" s="408">
        <v>4.9493099999999997</v>
      </c>
      <c r="AA40" s="408">
        <v>3.0636899999999998</v>
      </c>
      <c r="AB40" s="408">
        <v>3.3339499999999997</v>
      </c>
      <c r="AC40" s="408">
        <v>3.3347699999999998</v>
      </c>
      <c r="AD40" s="408">
        <v>3.3731800000000001</v>
      </c>
      <c r="AE40" s="408">
        <v>61.686039999999998</v>
      </c>
      <c r="AF40" s="1409"/>
      <c r="AG40" s="1409"/>
      <c r="AU40"/>
    </row>
    <row r="41" spans="1:47" s="624" customFormat="1" ht="22.5" customHeight="1" x14ac:dyDescent="0.25">
      <c r="A41" s="604"/>
      <c r="B41" s="625">
        <f t="shared" si="1"/>
        <v>37</v>
      </c>
      <c r="C41" s="626" t="s">
        <v>229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/>
      <c r="L41" s="627"/>
      <c r="M41" s="627"/>
      <c r="N41" s="627"/>
      <c r="O41" s="627"/>
      <c r="P41" s="628">
        <f t="shared" si="0"/>
        <v>0</v>
      </c>
      <c r="Q41" s="604"/>
      <c r="R41" s="408" t="s">
        <v>229</v>
      </c>
      <c r="S41" s="408">
        <v>0</v>
      </c>
      <c r="T41" s="408">
        <v>0</v>
      </c>
      <c r="U41" s="408">
        <v>0</v>
      </c>
      <c r="V41" s="408">
        <v>0</v>
      </c>
      <c r="W41" s="408">
        <v>0</v>
      </c>
      <c r="X41" s="408">
        <v>0</v>
      </c>
      <c r="Y41" s="408">
        <v>0</v>
      </c>
      <c r="Z41" s="408"/>
      <c r="AA41" s="408"/>
      <c r="AB41" s="408"/>
      <c r="AC41" s="408"/>
      <c r="AD41" s="408"/>
      <c r="AE41" s="408">
        <v>0</v>
      </c>
      <c r="AF41" s="1409"/>
      <c r="AG41" s="1409"/>
      <c r="AU41"/>
    </row>
    <row r="42" spans="1:47" s="624" customFormat="1" ht="22.5" customHeight="1" x14ac:dyDescent="0.25">
      <c r="A42" s="604"/>
      <c r="B42" s="625">
        <f t="shared" si="1"/>
        <v>38</v>
      </c>
      <c r="C42" s="626" t="s">
        <v>231</v>
      </c>
      <c r="D42" s="627">
        <v>9.4720000000000013E-3</v>
      </c>
      <c r="E42" s="627">
        <v>9.4720000000000013E-3</v>
      </c>
      <c r="F42" s="627">
        <v>9.4720000000000013E-3</v>
      </c>
      <c r="G42" s="627">
        <v>9.4720000000000013E-3</v>
      </c>
      <c r="H42" s="627">
        <v>9.4720000000000013E-3</v>
      </c>
      <c r="I42" s="627">
        <v>9.4720000000000013E-3</v>
      </c>
      <c r="J42" s="627">
        <v>9.4720000000000013E-3</v>
      </c>
      <c r="K42" s="627">
        <v>9.4720000000000013E-3</v>
      </c>
      <c r="L42" s="627">
        <v>9.4720000000000013E-3</v>
      </c>
      <c r="M42" s="627">
        <v>9.4720000000000013E-3</v>
      </c>
      <c r="N42" s="627">
        <v>9.4720000000000013E-3</v>
      </c>
      <c r="O42" s="627">
        <v>9.4720000000000013E-3</v>
      </c>
      <c r="P42" s="628">
        <f t="shared" si="0"/>
        <v>0.11366400000000004</v>
      </c>
      <c r="Q42" s="604"/>
      <c r="R42" s="408" t="s">
        <v>231</v>
      </c>
      <c r="S42" s="408">
        <v>9.4720000000000013E-3</v>
      </c>
      <c r="T42" s="408">
        <v>9.4720000000000013E-3</v>
      </c>
      <c r="U42" s="408">
        <v>9.4720000000000013E-3</v>
      </c>
      <c r="V42" s="408">
        <v>9.4720000000000013E-3</v>
      </c>
      <c r="W42" s="408">
        <v>9.4720000000000013E-3</v>
      </c>
      <c r="X42" s="408">
        <v>9.4720000000000013E-3</v>
      </c>
      <c r="Y42" s="408">
        <v>9.4720000000000013E-3</v>
      </c>
      <c r="Z42" s="408">
        <v>9.4720000000000013E-3</v>
      </c>
      <c r="AA42" s="408">
        <v>9.4720000000000013E-3</v>
      </c>
      <c r="AB42" s="408">
        <v>9.4720000000000013E-3</v>
      </c>
      <c r="AC42" s="408">
        <v>9.4720000000000013E-3</v>
      </c>
      <c r="AD42" s="408">
        <v>9.4720000000000013E-3</v>
      </c>
      <c r="AE42" s="408">
        <v>0.11366400000000004</v>
      </c>
      <c r="AF42" s="1409"/>
      <c r="AG42" s="1409"/>
      <c r="AU42"/>
    </row>
    <row r="43" spans="1:47" s="624" customFormat="1" ht="22.5" customHeight="1" x14ac:dyDescent="0.25">
      <c r="A43" s="604"/>
      <c r="B43" s="625">
        <f t="shared" si="1"/>
        <v>39</v>
      </c>
      <c r="C43" s="626" t="s">
        <v>2111</v>
      </c>
      <c r="D43" s="627">
        <v>2.326092</v>
      </c>
      <c r="E43" s="627">
        <v>2.2270150000000002</v>
      </c>
      <c r="F43" s="627">
        <v>2.4862829999999998</v>
      </c>
      <c r="G43" s="627">
        <v>2.4853199999999998</v>
      </c>
      <c r="H43" s="627">
        <v>2.6961870000000001</v>
      </c>
      <c r="I43" s="627">
        <v>2.4933640000000001</v>
      </c>
      <c r="J43" s="627">
        <v>2.5200819999999999</v>
      </c>
      <c r="K43" s="627">
        <v>1.9789030000000001</v>
      </c>
      <c r="L43" s="627">
        <v>2.3912489999999997</v>
      </c>
      <c r="M43" s="627">
        <v>2.5622350000000003</v>
      </c>
      <c r="N43" s="627">
        <v>2.6961870000000001</v>
      </c>
      <c r="O43" s="627">
        <v>2.8448349999999998</v>
      </c>
      <c r="P43" s="628">
        <f t="shared" si="0"/>
        <v>29.707751999999996</v>
      </c>
      <c r="Q43" s="604"/>
      <c r="R43" s="408" t="s">
        <v>2111</v>
      </c>
      <c r="S43" s="408">
        <v>2.326092</v>
      </c>
      <c r="T43" s="408">
        <v>2.2270150000000002</v>
      </c>
      <c r="U43" s="408">
        <v>2.4862829999999998</v>
      </c>
      <c r="V43" s="408">
        <v>2.4853199999999998</v>
      </c>
      <c r="W43" s="408">
        <v>2.6961870000000001</v>
      </c>
      <c r="X43" s="408">
        <v>2.4933640000000001</v>
      </c>
      <c r="Y43" s="408">
        <v>2.5200819999999999</v>
      </c>
      <c r="Z43" s="408">
        <v>1.9789030000000001</v>
      </c>
      <c r="AA43" s="408">
        <v>2.3912489999999997</v>
      </c>
      <c r="AB43" s="408">
        <v>2.5622350000000003</v>
      </c>
      <c r="AC43" s="408">
        <v>2.6961870000000001</v>
      </c>
      <c r="AD43" s="408">
        <v>2.8448349999999998</v>
      </c>
      <c r="AE43" s="408">
        <v>29.707751999999996</v>
      </c>
      <c r="AF43" s="1409"/>
      <c r="AG43" s="1409"/>
      <c r="AU43"/>
    </row>
    <row r="44" spans="1:47" s="624" customFormat="1" ht="22.5" customHeight="1" x14ac:dyDescent="0.25">
      <c r="A44" s="604"/>
      <c r="B44" s="625">
        <f t="shared" si="1"/>
        <v>40</v>
      </c>
      <c r="C44" s="626" t="s">
        <v>2086</v>
      </c>
      <c r="D44" s="627">
        <v>0</v>
      </c>
      <c r="E44" s="627">
        <v>0</v>
      </c>
      <c r="F44" s="627">
        <v>0</v>
      </c>
      <c r="G44" s="627">
        <v>0</v>
      </c>
      <c r="H44" s="627">
        <v>0</v>
      </c>
      <c r="I44" s="627">
        <v>0</v>
      </c>
      <c r="J44" s="627">
        <v>0</v>
      </c>
      <c r="K44" s="627">
        <v>0</v>
      </c>
      <c r="L44" s="627">
        <v>0</v>
      </c>
      <c r="M44" s="627">
        <v>0</v>
      </c>
      <c r="N44" s="627">
        <v>0</v>
      </c>
      <c r="O44" s="627">
        <v>0</v>
      </c>
      <c r="P44" s="628">
        <f t="shared" si="0"/>
        <v>0</v>
      </c>
      <c r="Q44" s="604"/>
      <c r="R44" s="408" t="s">
        <v>2086</v>
      </c>
      <c r="S44" s="408">
        <v>0</v>
      </c>
      <c r="T44" s="408">
        <v>0</v>
      </c>
      <c r="U44" s="408">
        <v>0</v>
      </c>
      <c r="V44" s="408">
        <v>0</v>
      </c>
      <c r="W44" s="408">
        <v>0</v>
      </c>
      <c r="X44" s="408">
        <v>0</v>
      </c>
      <c r="Y44" s="408">
        <v>0</v>
      </c>
      <c r="Z44" s="408">
        <v>0</v>
      </c>
      <c r="AA44" s="408">
        <v>0</v>
      </c>
      <c r="AB44" s="408">
        <v>0</v>
      </c>
      <c r="AC44" s="408">
        <v>0</v>
      </c>
      <c r="AD44" s="408">
        <v>0</v>
      </c>
      <c r="AE44" s="408">
        <v>0</v>
      </c>
      <c r="AF44" s="1409"/>
      <c r="AG44" s="1409"/>
      <c r="AU44"/>
    </row>
    <row r="45" spans="1:47" s="624" customFormat="1" ht="22.5" customHeight="1" x14ac:dyDescent="0.25">
      <c r="A45" s="604"/>
      <c r="B45" s="625">
        <f t="shared" si="1"/>
        <v>41</v>
      </c>
      <c r="C45" s="626" t="s">
        <v>234</v>
      </c>
      <c r="D45" s="627">
        <v>0.861294</v>
      </c>
      <c r="E45" s="627">
        <v>0.75090699999999999</v>
      </c>
      <c r="F45" s="627">
        <v>1.1481250000000001</v>
      </c>
      <c r="G45" s="627">
        <v>0.86363500000000004</v>
      </c>
      <c r="H45" s="627">
        <v>0.86363500000000004</v>
      </c>
      <c r="I45" s="627">
        <v>0.59132799999999996</v>
      </c>
      <c r="J45" s="627">
        <v>0.86363500000000004</v>
      </c>
      <c r="K45" s="627">
        <v>0.59626800000000002</v>
      </c>
      <c r="L45" s="627">
        <v>0.57708300000000001</v>
      </c>
      <c r="M45" s="627">
        <v>0.143453</v>
      </c>
      <c r="N45" s="627">
        <v>0</v>
      </c>
      <c r="O45" s="627">
        <v>0</v>
      </c>
      <c r="P45" s="628">
        <f t="shared" si="0"/>
        <v>7.2593630000000005</v>
      </c>
      <c r="Q45" s="604"/>
      <c r="R45" s="408" t="s">
        <v>234</v>
      </c>
      <c r="S45" s="408">
        <v>0.861294</v>
      </c>
      <c r="T45" s="408">
        <v>0.75090699999999999</v>
      </c>
      <c r="U45" s="408">
        <v>1.1481250000000001</v>
      </c>
      <c r="V45" s="408">
        <v>0.86363500000000004</v>
      </c>
      <c r="W45" s="408">
        <v>0.86363500000000004</v>
      </c>
      <c r="X45" s="408">
        <v>0.59132799999999996</v>
      </c>
      <c r="Y45" s="408">
        <v>0.86363500000000004</v>
      </c>
      <c r="Z45" s="408">
        <v>0.59626800000000002</v>
      </c>
      <c r="AA45" s="408">
        <v>0.57708300000000001</v>
      </c>
      <c r="AB45" s="408">
        <v>0.143453</v>
      </c>
      <c r="AC45" s="408">
        <v>0</v>
      </c>
      <c r="AD45" s="408">
        <v>0</v>
      </c>
      <c r="AE45" s="408">
        <v>7.2593630000000005</v>
      </c>
      <c r="AF45" s="1409"/>
      <c r="AG45" s="1409"/>
      <c r="AU45"/>
    </row>
    <row r="46" spans="1:47" s="624" customFormat="1" ht="22.5" customHeight="1" x14ac:dyDescent="0.25">
      <c r="A46" s="604"/>
      <c r="B46" s="625">
        <f t="shared" si="1"/>
        <v>42</v>
      </c>
      <c r="C46" s="626" t="s">
        <v>1802</v>
      </c>
      <c r="D46" s="627">
        <v>0</v>
      </c>
      <c r="E46" s="627">
        <v>0</v>
      </c>
      <c r="F46" s="627">
        <v>0</v>
      </c>
      <c r="G46" s="627">
        <v>0</v>
      </c>
      <c r="H46" s="627">
        <v>0</v>
      </c>
      <c r="I46" s="627">
        <v>0</v>
      </c>
      <c r="J46" s="627">
        <v>0</v>
      </c>
      <c r="K46" s="627">
        <v>0</v>
      </c>
      <c r="L46" s="627">
        <v>0</v>
      </c>
      <c r="M46" s="627">
        <v>0</v>
      </c>
      <c r="N46" s="627">
        <v>0</v>
      </c>
      <c r="O46" s="627">
        <v>0</v>
      </c>
      <c r="P46" s="628">
        <f t="shared" si="0"/>
        <v>0</v>
      </c>
      <c r="Q46" s="604"/>
      <c r="R46" s="408" t="s">
        <v>1802</v>
      </c>
      <c r="S46" s="408">
        <v>0</v>
      </c>
      <c r="T46" s="408">
        <v>0</v>
      </c>
      <c r="U46" s="408">
        <v>0</v>
      </c>
      <c r="V46" s="408">
        <v>0</v>
      </c>
      <c r="W46" s="408">
        <v>0</v>
      </c>
      <c r="X46" s="408">
        <v>0</v>
      </c>
      <c r="Y46" s="408">
        <v>0</v>
      </c>
      <c r="Z46" s="408">
        <v>0</v>
      </c>
      <c r="AA46" s="408">
        <v>0</v>
      </c>
      <c r="AB46" s="408">
        <v>0</v>
      </c>
      <c r="AC46" s="408">
        <v>0</v>
      </c>
      <c r="AD46" s="408">
        <v>0</v>
      </c>
      <c r="AE46" s="408">
        <v>0</v>
      </c>
      <c r="AF46" s="1409"/>
      <c r="AG46" s="1409"/>
      <c r="AU46"/>
    </row>
    <row r="47" spans="1:47" s="624" customFormat="1" ht="22.5" customHeight="1" x14ac:dyDescent="0.25">
      <c r="A47" s="604"/>
      <c r="B47" s="625">
        <f t="shared" si="1"/>
        <v>43</v>
      </c>
      <c r="C47" s="626" t="s">
        <v>2130</v>
      </c>
      <c r="D47" s="627">
        <v>0</v>
      </c>
      <c r="E47" s="627">
        <v>0</v>
      </c>
      <c r="F47" s="627">
        <v>0</v>
      </c>
      <c r="G47" s="627">
        <v>0</v>
      </c>
      <c r="H47" s="627">
        <v>0</v>
      </c>
      <c r="I47" s="627">
        <v>0</v>
      </c>
      <c r="J47" s="627">
        <v>0</v>
      </c>
      <c r="K47" s="627">
        <v>0</v>
      </c>
      <c r="L47" s="627">
        <v>0</v>
      </c>
      <c r="M47" s="627">
        <v>0</v>
      </c>
      <c r="N47" s="627">
        <v>0</v>
      </c>
      <c r="O47" s="627">
        <v>0</v>
      </c>
      <c r="P47" s="628">
        <f t="shared" si="0"/>
        <v>0</v>
      </c>
      <c r="Q47" s="604"/>
      <c r="R47" s="408" t="s">
        <v>2130</v>
      </c>
      <c r="S47" s="408">
        <v>0</v>
      </c>
      <c r="T47" s="408">
        <v>0</v>
      </c>
      <c r="U47" s="408">
        <v>0</v>
      </c>
      <c r="V47" s="408">
        <v>0</v>
      </c>
      <c r="W47" s="408">
        <v>0</v>
      </c>
      <c r="X47" s="408">
        <v>0</v>
      </c>
      <c r="Y47" s="408">
        <v>0</v>
      </c>
      <c r="Z47" s="408">
        <v>0</v>
      </c>
      <c r="AA47" s="408">
        <v>0</v>
      </c>
      <c r="AB47" s="408">
        <v>0</v>
      </c>
      <c r="AC47" s="408">
        <v>0</v>
      </c>
      <c r="AD47" s="408">
        <v>0</v>
      </c>
      <c r="AE47" s="408">
        <v>0</v>
      </c>
      <c r="AF47" s="1409"/>
      <c r="AG47" s="1409"/>
      <c r="AU47"/>
    </row>
    <row r="48" spans="1:47" s="624" customFormat="1" ht="22.5" customHeight="1" x14ac:dyDescent="0.25">
      <c r="A48" s="604"/>
      <c r="B48" s="625">
        <f t="shared" si="1"/>
        <v>44</v>
      </c>
      <c r="C48" s="626" t="s">
        <v>236</v>
      </c>
      <c r="D48" s="627">
        <v>0.10178500000000001</v>
      </c>
      <c r="E48" s="627">
        <v>9.8484000000000002E-2</v>
      </c>
      <c r="F48" s="627">
        <v>0.11446200000000001</v>
      </c>
      <c r="G48" s="627">
        <v>0.111371</v>
      </c>
      <c r="H48" s="627">
        <v>0.11550299999999999</v>
      </c>
      <c r="I48" s="627">
        <v>0.101217</v>
      </c>
      <c r="J48" s="627">
        <v>0.10853399999999999</v>
      </c>
      <c r="K48" s="627">
        <v>0.102786</v>
      </c>
      <c r="L48" s="627">
        <v>0.10205799999999998</v>
      </c>
      <c r="M48" s="627">
        <v>9.9497000000000002E-2</v>
      </c>
      <c r="N48" s="627">
        <v>9.6640000000000004E-2</v>
      </c>
      <c r="O48" s="627">
        <v>0.10303999999999999</v>
      </c>
      <c r="P48" s="628">
        <f t="shared" si="0"/>
        <v>1.2553770000000002</v>
      </c>
      <c r="Q48" s="604"/>
      <c r="R48" s="408" t="s">
        <v>236</v>
      </c>
      <c r="S48" s="408">
        <v>0.10178500000000001</v>
      </c>
      <c r="T48" s="408">
        <v>9.8484000000000002E-2</v>
      </c>
      <c r="U48" s="408">
        <v>0.11446200000000001</v>
      </c>
      <c r="V48" s="408">
        <v>0.111371</v>
      </c>
      <c r="W48" s="408">
        <v>0.11550299999999999</v>
      </c>
      <c r="X48" s="408">
        <v>0.101217</v>
      </c>
      <c r="Y48" s="408">
        <v>0.10853399999999999</v>
      </c>
      <c r="Z48" s="408">
        <v>0.102786</v>
      </c>
      <c r="AA48" s="408">
        <v>0.10205799999999998</v>
      </c>
      <c r="AB48" s="408">
        <v>9.9497000000000002E-2</v>
      </c>
      <c r="AC48" s="408">
        <v>9.6640000000000004E-2</v>
      </c>
      <c r="AD48" s="408">
        <v>0.10303999999999999</v>
      </c>
      <c r="AE48" s="408">
        <v>1.2553770000000002</v>
      </c>
      <c r="AF48" s="1409"/>
      <c r="AG48" s="1409"/>
      <c r="AU48"/>
    </row>
    <row r="49" spans="1:47" s="624" customFormat="1" ht="22.5" customHeight="1" x14ac:dyDescent="0.25">
      <c r="A49" s="604"/>
      <c r="B49" s="625">
        <f t="shared" si="1"/>
        <v>45</v>
      </c>
      <c r="C49" s="626" t="s">
        <v>238</v>
      </c>
      <c r="D49" s="627">
        <v>8.5870759999999997</v>
      </c>
      <c r="E49" s="627">
        <v>7.8057819999999998</v>
      </c>
      <c r="F49" s="627">
        <v>8.8845089999999995</v>
      </c>
      <c r="G49" s="627">
        <v>7.1144570000000007</v>
      </c>
      <c r="H49" s="627">
        <v>8.5540979999999998</v>
      </c>
      <c r="I49" s="627">
        <v>7.981427</v>
      </c>
      <c r="J49" s="627">
        <v>8.6143979999999996</v>
      </c>
      <c r="K49" s="627">
        <v>8.4877189999999985</v>
      </c>
      <c r="L49" s="627">
        <v>8.85</v>
      </c>
      <c r="M49" s="627">
        <v>5.7246509999999997</v>
      </c>
      <c r="N49" s="627">
        <v>8.6352410000000006</v>
      </c>
      <c r="O49" s="627">
        <v>8.5357319999999994</v>
      </c>
      <c r="P49" s="628">
        <f t="shared" si="0"/>
        <v>97.775089999999977</v>
      </c>
      <c r="Q49" s="604"/>
      <c r="R49" s="408" t="s">
        <v>238</v>
      </c>
      <c r="S49" s="408">
        <v>8.5870759999999997</v>
      </c>
      <c r="T49" s="408">
        <v>7.8057819999999998</v>
      </c>
      <c r="U49" s="408">
        <v>8.8845089999999995</v>
      </c>
      <c r="V49" s="408">
        <v>7.1144570000000007</v>
      </c>
      <c r="W49" s="408">
        <v>8.5540979999999998</v>
      </c>
      <c r="X49" s="408">
        <v>7.981427</v>
      </c>
      <c r="Y49" s="408">
        <v>8.6143979999999996</v>
      </c>
      <c r="Z49" s="408">
        <v>8.4877189999999985</v>
      </c>
      <c r="AA49" s="408">
        <v>8.85</v>
      </c>
      <c r="AB49" s="408">
        <v>5.7246509999999997</v>
      </c>
      <c r="AC49" s="408">
        <v>8.6352410000000006</v>
      </c>
      <c r="AD49" s="408">
        <v>8.5357319999999994</v>
      </c>
      <c r="AE49" s="408">
        <v>97.775089999999977</v>
      </c>
      <c r="AF49" s="1409"/>
      <c r="AG49" s="1409"/>
      <c r="AU49"/>
    </row>
    <row r="50" spans="1:47" s="624" customFormat="1" ht="22.5" customHeight="1" x14ac:dyDescent="0.25">
      <c r="A50" s="604"/>
      <c r="B50" s="625">
        <f t="shared" si="1"/>
        <v>46</v>
      </c>
      <c r="C50" s="626" t="s">
        <v>1688</v>
      </c>
      <c r="D50" s="627">
        <v>0</v>
      </c>
      <c r="E50" s="627">
        <v>0</v>
      </c>
      <c r="F50" s="627">
        <v>0</v>
      </c>
      <c r="G50" s="627">
        <v>0</v>
      </c>
      <c r="H50" s="627">
        <v>0</v>
      </c>
      <c r="I50" s="627">
        <v>1.48E-3</v>
      </c>
      <c r="J50" s="627">
        <v>8.9999999999999998E-4</v>
      </c>
      <c r="K50" s="627">
        <v>0</v>
      </c>
      <c r="L50" s="627">
        <v>0</v>
      </c>
      <c r="M50" s="627">
        <v>0</v>
      </c>
      <c r="N50" s="627">
        <v>0</v>
      </c>
      <c r="O50" s="627">
        <v>0</v>
      </c>
      <c r="P50" s="628">
        <f t="shared" si="0"/>
        <v>2.3800000000000002E-3</v>
      </c>
      <c r="Q50" s="604"/>
      <c r="R50" s="408" t="s">
        <v>1688</v>
      </c>
      <c r="S50" s="408">
        <v>0</v>
      </c>
      <c r="T50" s="408">
        <v>0</v>
      </c>
      <c r="U50" s="408">
        <v>0</v>
      </c>
      <c r="V50" s="408">
        <v>0</v>
      </c>
      <c r="W50" s="408">
        <v>0</v>
      </c>
      <c r="X50" s="408">
        <v>1.48E-3</v>
      </c>
      <c r="Y50" s="408">
        <v>8.9999999999999998E-4</v>
      </c>
      <c r="Z50" s="408">
        <v>0</v>
      </c>
      <c r="AA50" s="408">
        <v>0</v>
      </c>
      <c r="AB50" s="408">
        <v>0</v>
      </c>
      <c r="AC50" s="408">
        <v>0</v>
      </c>
      <c r="AD50" s="408">
        <v>0</v>
      </c>
      <c r="AE50" s="408">
        <v>2.3800000000000002E-3</v>
      </c>
      <c r="AF50" s="1409"/>
      <c r="AG50" s="1409"/>
      <c r="AU50"/>
    </row>
    <row r="51" spans="1:47" s="624" customFormat="1" ht="22.5" customHeight="1" x14ac:dyDescent="0.25">
      <c r="A51" s="604"/>
      <c r="B51" s="625">
        <f t="shared" si="1"/>
        <v>47</v>
      </c>
      <c r="C51" s="626" t="s">
        <v>1813</v>
      </c>
      <c r="D51" s="627">
        <v>0</v>
      </c>
      <c r="E51" s="627">
        <v>0</v>
      </c>
      <c r="F51" s="627">
        <v>0</v>
      </c>
      <c r="G51" s="627">
        <v>0</v>
      </c>
      <c r="H51" s="627">
        <v>0</v>
      </c>
      <c r="I51" s="627">
        <v>0</v>
      </c>
      <c r="J51" s="627">
        <v>0</v>
      </c>
      <c r="K51" s="627">
        <v>0</v>
      </c>
      <c r="L51" s="627">
        <v>0</v>
      </c>
      <c r="M51" s="627">
        <v>0</v>
      </c>
      <c r="N51" s="627">
        <v>0</v>
      </c>
      <c r="O51" s="627">
        <v>0</v>
      </c>
      <c r="P51" s="628">
        <f t="shared" si="0"/>
        <v>0</v>
      </c>
      <c r="Q51" s="604"/>
      <c r="R51" s="408" t="s">
        <v>1813</v>
      </c>
      <c r="S51" s="408">
        <v>0</v>
      </c>
      <c r="T51" s="408">
        <v>0</v>
      </c>
      <c r="U51" s="408">
        <v>0</v>
      </c>
      <c r="V51" s="408">
        <v>0</v>
      </c>
      <c r="W51" s="408">
        <v>0</v>
      </c>
      <c r="X51" s="408">
        <v>0</v>
      </c>
      <c r="Y51" s="408">
        <v>0</v>
      </c>
      <c r="Z51" s="408">
        <v>0</v>
      </c>
      <c r="AA51" s="408">
        <v>0</v>
      </c>
      <c r="AB51" s="408">
        <v>0</v>
      </c>
      <c r="AC51" s="408">
        <v>0</v>
      </c>
      <c r="AD51" s="408">
        <v>0</v>
      </c>
      <c r="AE51" s="408">
        <v>0</v>
      </c>
      <c r="AF51" s="1409"/>
      <c r="AG51" s="1409"/>
      <c r="AU51"/>
    </row>
    <row r="52" spans="1:47" s="624" customFormat="1" ht="22.5" customHeight="1" x14ac:dyDescent="0.25">
      <c r="A52" s="604"/>
      <c r="B52" s="625">
        <f t="shared" si="1"/>
        <v>48</v>
      </c>
      <c r="C52" s="626" t="s">
        <v>240</v>
      </c>
      <c r="D52" s="627">
        <v>5.7880000000000006E-3</v>
      </c>
      <c r="E52" s="627">
        <v>1.75E-3</v>
      </c>
      <c r="F52" s="627">
        <v>2.5850000000000001E-3</v>
      </c>
      <c r="G52" s="627">
        <v>8.7000000000000001E-4</v>
      </c>
      <c r="H52" s="627">
        <v>1.106E-3</v>
      </c>
      <c r="I52" s="627">
        <v>5.7009999999999995E-3</v>
      </c>
      <c r="J52" s="627">
        <v>7.3609999999999995E-3</v>
      </c>
      <c r="K52" s="627">
        <v>1.709E-3</v>
      </c>
      <c r="L52" s="627">
        <v>1.2520000000000001E-3</v>
      </c>
      <c r="M52" s="627">
        <v>1.58E-3</v>
      </c>
      <c r="N52" s="627">
        <v>1.2569999999999999E-3</v>
      </c>
      <c r="O52" s="627">
        <v>1.7929999999999999E-3</v>
      </c>
      <c r="P52" s="628">
        <f t="shared" si="0"/>
        <v>3.2751999999999996E-2</v>
      </c>
      <c r="Q52" s="604"/>
      <c r="R52" s="408" t="s">
        <v>240</v>
      </c>
      <c r="S52" s="408">
        <v>5.7880000000000006E-3</v>
      </c>
      <c r="T52" s="408">
        <v>1.75E-3</v>
      </c>
      <c r="U52" s="408">
        <v>2.5850000000000001E-3</v>
      </c>
      <c r="V52" s="408">
        <v>8.7000000000000001E-4</v>
      </c>
      <c r="W52" s="408">
        <v>1.106E-3</v>
      </c>
      <c r="X52" s="408">
        <v>5.7009999999999995E-3</v>
      </c>
      <c r="Y52" s="408">
        <v>7.3609999999999995E-3</v>
      </c>
      <c r="Z52" s="408">
        <v>1.709E-3</v>
      </c>
      <c r="AA52" s="408">
        <v>1.2520000000000001E-3</v>
      </c>
      <c r="AB52" s="408">
        <v>1.58E-3</v>
      </c>
      <c r="AC52" s="408">
        <v>1.2569999999999999E-3</v>
      </c>
      <c r="AD52" s="408">
        <v>1.7929999999999999E-3</v>
      </c>
      <c r="AE52" s="408">
        <v>3.2751999999999996E-2</v>
      </c>
      <c r="AF52" s="1409"/>
      <c r="AG52" s="1409"/>
      <c r="AU52"/>
    </row>
    <row r="53" spans="1:47" s="624" customFormat="1" ht="22.5" customHeight="1" x14ac:dyDescent="0.25">
      <c r="A53" s="604"/>
      <c r="B53" s="625">
        <f t="shared" si="1"/>
        <v>49</v>
      </c>
      <c r="C53" s="626" t="s">
        <v>242</v>
      </c>
      <c r="D53" s="627">
        <v>1.5796000000000001E-2</v>
      </c>
      <c r="E53" s="627">
        <v>1.7533E-2</v>
      </c>
      <c r="F53" s="627">
        <v>2.0223000000000001E-2</v>
      </c>
      <c r="G53" s="627">
        <v>2.2298000000000002E-2</v>
      </c>
      <c r="H53" s="627">
        <v>2.9176999999999998E-2</v>
      </c>
      <c r="I53" s="627">
        <v>3.5317999999999995E-2</v>
      </c>
      <c r="J53" s="627">
        <v>3.3412000000000004E-2</v>
      </c>
      <c r="K53" s="627">
        <v>3.8969000000000004E-2</v>
      </c>
      <c r="L53" s="627">
        <v>3.8552999999999997E-2</v>
      </c>
      <c r="M53" s="627">
        <v>3.8429000000000005E-2</v>
      </c>
      <c r="N53" s="627">
        <v>3.3902999999999996E-2</v>
      </c>
      <c r="O53" s="627">
        <v>3.0765000000000001E-2</v>
      </c>
      <c r="P53" s="628">
        <f t="shared" si="0"/>
        <v>0.35437599999999997</v>
      </c>
      <c r="Q53" s="604"/>
      <c r="R53" s="408" t="s">
        <v>242</v>
      </c>
      <c r="S53" s="408">
        <v>1.5796000000000001E-2</v>
      </c>
      <c r="T53" s="408">
        <v>1.7533E-2</v>
      </c>
      <c r="U53" s="408">
        <v>2.0223000000000001E-2</v>
      </c>
      <c r="V53" s="408">
        <v>2.2298000000000002E-2</v>
      </c>
      <c r="W53" s="408">
        <v>2.9176999999999998E-2</v>
      </c>
      <c r="X53" s="408">
        <v>3.5317999999999995E-2</v>
      </c>
      <c r="Y53" s="408">
        <v>3.3412000000000004E-2</v>
      </c>
      <c r="Z53" s="408">
        <v>3.8969000000000004E-2</v>
      </c>
      <c r="AA53" s="408">
        <v>3.8552999999999997E-2</v>
      </c>
      <c r="AB53" s="408">
        <v>3.8429000000000005E-2</v>
      </c>
      <c r="AC53" s="408">
        <v>3.3902999999999996E-2</v>
      </c>
      <c r="AD53" s="408">
        <v>3.0765000000000001E-2</v>
      </c>
      <c r="AE53" s="408">
        <v>0.35437599999999997</v>
      </c>
      <c r="AF53" s="1409"/>
      <c r="AG53" s="1409"/>
      <c r="AU53"/>
    </row>
    <row r="54" spans="1:47" s="624" customFormat="1" ht="22.5" customHeight="1" x14ac:dyDescent="0.25">
      <c r="A54" s="604"/>
      <c r="B54" s="625">
        <f t="shared" si="1"/>
        <v>50</v>
      </c>
      <c r="C54" s="626" t="s">
        <v>1988</v>
      </c>
      <c r="D54" s="627">
        <v>0.50500999999999996</v>
      </c>
      <c r="E54" s="627">
        <v>0.55749000000000004</v>
      </c>
      <c r="F54" s="627">
        <v>0.55956399999999995</v>
      </c>
      <c r="G54" s="627">
        <v>0.76468800000000003</v>
      </c>
      <c r="H54" s="627">
        <v>0.81662000000000001</v>
      </c>
      <c r="I54" s="627">
        <v>0.72675999999999996</v>
      </c>
      <c r="J54" s="627">
        <v>0.69267999999999996</v>
      </c>
      <c r="K54" s="627">
        <v>0.76522999999999997</v>
      </c>
      <c r="L54" s="627">
        <v>0.69298000000000004</v>
      </c>
      <c r="M54" s="627">
        <v>0.72160000000000002</v>
      </c>
      <c r="N54" s="627">
        <v>0.75554999999999994</v>
      </c>
      <c r="O54" s="627">
        <v>0.61265000000000003</v>
      </c>
      <c r="P54" s="628">
        <f t="shared" si="0"/>
        <v>8.1708219999999994</v>
      </c>
      <c r="Q54" s="604"/>
      <c r="R54" s="408" t="s">
        <v>1988</v>
      </c>
      <c r="S54" s="408">
        <v>0.50500999999999996</v>
      </c>
      <c r="T54" s="408">
        <v>0.55749000000000004</v>
      </c>
      <c r="U54" s="408">
        <v>0.55956399999999995</v>
      </c>
      <c r="V54" s="408">
        <v>0.76468800000000003</v>
      </c>
      <c r="W54" s="408">
        <v>0.81662000000000001</v>
      </c>
      <c r="X54" s="408">
        <v>0.72675999999999996</v>
      </c>
      <c r="Y54" s="408">
        <v>0.69267999999999996</v>
      </c>
      <c r="Z54" s="408">
        <v>0.76522999999999997</v>
      </c>
      <c r="AA54" s="408">
        <v>0.69298000000000004</v>
      </c>
      <c r="AB54" s="408">
        <v>0.72160000000000002</v>
      </c>
      <c r="AC54" s="408">
        <v>0.75554999999999994</v>
      </c>
      <c r="AD54" s="408">
        <v>0.61265000000000003</v>
      </c>
      <c r="AE54" s="408">
        <v>8.1708219999999994</v>
      </c>
      <c r="AF54" s="1409"/>
      <c r="AG54" s="1409"/>
      <c r="AU54"/>
    </row>
    <row r="55" spans="1:47" s="624" customFormat="1" ht="22.5" customHeight="1" x14ac:dyDescent="0.25">
      <c r="A55" s="604"/>
      <c r="B55" s="625">
        <f t="shared" si="1"/>
        <v>51</v>
      </c>
      <c r="C55" s="626" t="s">
        <v>2105</v>
      </c>
      <c r="D55" s="627">
        <v>3.1741710000000003</v>
      </c>
      <c r="E55" s="627">
        <v>5.4660880000000001</v>
      </c>
      <c r="F55" s="627">
        <v>5.5379740000000002</v>
      </c>
      <c r="G55" s="627">
        <v>5.0263879999999999</v>
      </c>
      <c r="H55" s="627">
        <v>4.7048110000000003</v>
      </c>
      <c r="I55" s="627">
        <v>4.3970389999999995</v>
      </c>
      <c r="J55" s="627">
        <v>4.8892680000000004</v>
      </c>
      <c r="K55" s="627">
        <v>5.4649910000000004</v>
      </c>
      <c r="L55" s="627">
        <v>5.2683669999999996</v>
      </c>
      <c r="M55" s="627">
        <v>5.3122050000000005</v>
      </c>
      <c r="N55" s="627">
        <v>3.9821040000000001</v>
      </c>
      <c r="O55" s="627">
        <v>3.012902</v>
      </c>
      <c r="P55" s="628">
        <f t="shared" si="0"/>
        <v>56.236307999999987</v>
      </c>
      <c r="Q55" s="604"/>
      <c r="R55" s="408" t="s">
        <v>2105</v>
      </c>
      <c r="S55" s="408">
        <v>3.1741710000000003</v>
      </c>
      <c r="T55" s="408">
        <v>5.4660880000000001</v>
      </c>
      <c r="U55" s="408">
        <v>5.5379740000000002</v>
      </c>
      <c r="V55" s="408">
        <v>5.0263879999999999</v>
      </c>
      <c r="W55" s="408">
        <v>4.7048110000000003</v>
      </c>
      <c r="X55" s="408">
        <v>4.3970389999999995</v>
      </c>
      <c r="Y55" s="408">
        <v>4.8892680000000004</v>
      </c>
      <c r="Z55" s="408">
        <v>5.4649910000000004</v>
      </c>
      <c r="AA55" s="408">
        <v>5.2683669999999996</v>
      </c>
      <c r="AB55" s="408">
        <v>5.3122050000000005</v>
      </c>
      <c r="AC55" s="408">
        <v>3.9821040000000001</v>
      </c>
      <c r="AD55" s="408">
        <v>3.012902</v>
      </c>
      <c r="AE55" s="408">
        <v>56.236307999999987</v>
      </c>
      <c r="AF55" s="1409"/>
      <c r="AG55" s="1409"/>
      <c r="AU55"/>
    </row>
    <row r="56" spans="1:47" s="624" customFormat="1" ht="22.5" customHeight="1" x14ac:dyDescent="0.25">
      <c r="A56" s="604"/>
      <c r="B56" s="625">
        <f t="shared" si="1"/>
        <v>52</v>
      </c>
      <c r="C56" s="626" t="s">
        <v>2100</v>
      </c>
      <c r="D56" s="627">
        <v>6.9999999999999999E-4</v>
      </c>
      <c r="E56" s="627">
        <v>6.4999999999999997E-3</v>
      </c>
      <c r="F56" s="627">
        <v>4.0000000000000002E-4</v>
      </c>
      <c r="G56" s="627">
        <v>2.4799999999999999E-2</v>
      </c>
      <c r="H56" s="627">
        <v>5.9999999999999995E-4</v>
      </c>
      <c r="I56" s="627">
        <v>1.3699999999999999E-2</v>
      </c>
      <c r="J56" s="627">
        <v>5.9999999999999995E-4</v>
      </c>
      <c r="K56" s="627">
        <v>2.58E-2</v>
      </c>
      <c r="L56" s="627">
        <v>2.9999999999999997E-4</v>
      </c>
      <c r="M56" s="627">
        <v>0.10440000000000001</v>
      </c>
      <c r="N56" s="627">
        <v>2.1000000000000001E-2</v>
      </c>
      <c r="O56" s="627">
        <v>5.9999999999999995E-4</v>
      </c>
      <c r="P56" s="628">
        <f t="shared" si="0"/>
        <v>0.19939999999999999</v>
      </c>
      <c r="Q56" s="604"/>
      <c r="R56" s="408" t="s">
        <v>2100</v>
      </c>
      <c r="S56" s="408">
        <v>6.9999999999999999E-4</v>
      </c>
      <c r="T56" s="408">
        <v>6.4999999999999997E-3</v>
      </c>
      <c r="U56" s="408">
        <v>4.0000000000000002E-4</v>
      </c>
      <c r="V56" s="408">
        <v>2.4799999999999999E-2</v>
      </c>
      <c r="W56" s="408">
        <v>5.9999999999999995E-4</v>
      </c>
      <c r="X56" s="408">
        <v>1.3699999999999999E-2</v>
      </c>
      <c r="Y56" s="408">
        <v>5.9999999999999995E-4</v>
      </c>
      <c r="Z56" s="408">
        <v>2.58E-2</v>
      </c>
      <c r="AA56" s="408">
        <v>2.9999999999999997E-4</v>
      </c>
      <c r="AB56" s="408">
        <v>0.10440000000000001</v>
      </c>
      <c r="AC56" s="408">
        <v>2.1000000000000001E-2</v>
      </c>
      <c r="AD56" s="408">
        <v>5.9999999999999995E-4</v>
      </c>
      <c r="AE56" s="408">
        <v>0.19939999999999999</v>
      </c>
      <c r="AF56" s="1409"/>
      <c r="AG56" s="1409"/>
      <c r="AU56"/>
    </row>
    <row r="57" spans="1:47" s="624" customFormat="1" ht="22.5" customHeight="1" x14ac:dyDescent="0.25">
      <c r="A57" s="604"/>
      <c r="B57" s="625">
        <f t="shared" si="1"/>
        <v>53</v>
      </c>
      <c r="C57" s="626" t="s">
        <v>244</v>
      </c>
      <c r="D57" s="627">
        <v>0</v>
      </c>
      <c r="E57" s="627">
        <v>0</v>
      </c>
      <c r="F57" s="627">
        <v>0</v>
      </c>
      <c r="G57" s="627">
        <v>0</v>
      </c>
      <c r="H57" s="627">
        <v>0</v>
      </c>
      <c r="I57" s="627">
        <v>0</v>
      </c>
      <c r="J57" s="627">
        <v>0</v>
      </c>
      <c r="K57" s="627">
        <v>0</v>
      </c>
      <c r="L57" s="627">
        <v>0</v>
      </c>
      <c r="M57" s="627">
        <v>0</v>
      </c>
      <c r="N57" s="627">
        <v>0</v>
      </c>
      <c r="O57" s="627">
        <v>0</v>
      </c>
      <c r="P57" s="628">
        <f t="shared" si="0"/>
        <v>0</v>
      </c>
      <c r="Q57" s="604"/>
      <c r="R57" s="408" t="s">
        <v>244</v>
      </c>
      <c r="S57" s="408">
        <v>0</v>
      </c>
      <c r="T57" s="408">
        <v>0</v>
      </c>
      <c r="U57" s="408">
        <v>0</v>
      </c>
      <c r="V57" s="408">
        <v>0</v>
      </c>
      <c r="W57" s="408">
        <v>0</v>
      </c>
      <c r="X57" s="408">
        <v>0</v>
      </c>
      <c r="Y57" s="408">
        <v>0</v>
      </c>
      <c r="Z57" s="408">
        <v>0</v>
      </c>
      <c r="AA57" s="408">
        <v>0</v>
      </c>
      <c r="AB57" s="408">
        <v>0</v>
      </c>
      <c r="AC57" s="408">
        <v>0</v>
      </c>
      <c r="AD57" s="408">
        <v>0</v>
      </c>
      <c r="AE57" s="408">
        <v>0</v>
      </c>
      <c r="AF57" s="1409"/>
      <c r="AG57" s="1409"/>
      <c r="AU57"/>
    </row>
    <row r="58" spans="1:47" s="624" customFormat="1" ht="22.5" customHeight="1" x14ac:dyDescent="0.25">
      <c r="A58" s="604"/>
      <c r="B58" s="625">
        <f t="shared" si="1"/>
        <v>54</v>
      </c>
      <c r="C58" s="626" t="s">
        <v>246</v>
      </c>
      <c r="D58" s="627">
        <v>2.9420999999999999E-2</v>
      </c>
      <c r="E58" s="627">
        <v>1.3842999999999999E-2</v>
      </c>
      <c r="F58" s="627">
        <v>1.7199999999999998E-4</v>
      </c>
      <c r="G58" s="627">
        <v>2.5950000000000001E-3</v>
      </c>
      <c r="H58" s="627">
        <v>3.898E-3</v>
      </c>
      <c r="I58" s="627">
        <v>1.2649999999999998E-3</v>
      </c>
      <c r="J58" s="627">
        <v>2.5270000000000002E-3</v>
      </c>
      <c r="K58" s="627">
        <v>4.15E-3</v>
      </c>
      <c r="L58" s="627">
        <v>4.7350000000000005E-3</v>
      </c>
      <c r="M58" s="627">
        <v>1.7060000000000001E-3</v>
      </c>
      <c r="N58" s="627">
        <v>4.9610000000000001E-3</v>
      </c>
      <c r="O58" s="627">
        <v>4.4029999999999998E-3</v>
      </c>
      <c r="P58" s="628">
        <f t="shared" si="0"/>
        <v>7.3676000000000005E-2</v>
      </c>
      <c r="Q58" s="604"/>
      <c r="R58" s="408" t="s">
        <v>246</v>
      </c>
      <c r="S58" s="408">
        <v>2.9420999999999999E-2</v>
      </c>
      <c r="T58" s="408">
        <v>1.3842999999999999E-2</v>
      </c>
      <c r="U58" s="408">
        <v>1.7199999999999998E-4</v>
      </c>
      <c r="V58" s="408">
        <v>2.5950000000000001E-3</v>
      </c>
      <c r="W58" s="408">
        <v>3.898E-3</v>
      </c>
      <c r="X58" s="408">
        <v>1.2649999999999998E-3</v>
      </c>
      <c r="Y58" s="408">
        <v>2.5270000000000002E-3</v>
      </c>
      <c r="Z58" s="408">
        <v>4.15E-3</v>
      </c>
      <c r="AA58" s="408">
        <v>4.7350000000000005E-3</v>
      </c>
      <c r="AB58" s="408">
        <v>1.7060000000000001E-3</v>
      </c>
      <c r="AC58" s="408">
        <v>4.9610000000000001E-3</v>
      </c>
      <c r="AD58" s="408">
        <v>4.4029999999999998E-3</v>
      </c>
      <c r="AE58" s="408">
        <v>7.3676000000000005E-2</v>
      </c>
      <c r="AF58" s="1409"/>
      <c r="AG58" s="1409"/>
      <c r="AU58"/>
    </row>
    <row r="59" spans="1:47" s="624" customFormat="1" ht="22.5" customHeight="1" x14ac:dyDescent="0.25">
      <c r="A59" s="604"/>
      <c r="B59" s="625">
        <f t="shared" si="1"/>
        <v>55</v>
      </c>
      <c r="C59" s="626" t="s">
        <v>248</v>
      </c>
      <c r="D59" s="627">
        <v>0</v>
      </c>
      <c r="E59" s="627">
        <v>1.3540000000000002E-3</v>
      </c>
      <c r="F59" s="627">
        <v>7.7499999999999999E-3</v>
      </c>
      <c r="G59" s="627">
        <v>3.9649999999999998E-3</v>
      </c>
      <c r="H59" s="627">
        <v>4.7070999999999995E-2</v>
      </c>
      <c r="I59" s="627">
        <v>0.436031</v>
      </c>
      <c r="J59" s="627">
        <v>2.0611000000000001E-2</v>
      </c>
      <c r="K59" s="627">
        <v>4.6340000000000001E-3</v>
      </c>
      <c r="L59" s="627">
        <v>9.1600000000000004E-4</v>
      </c>
      <c r="M59" s="627">
        <v>4.5884000000000001E-2</v>
      </c>
      <c r="N59" s="627">
        <v>1.2146000000000001E-2</v>
      </c>
      <c r="O59" s="627">
        <v>2.051E-2</v>
      </c>
      <c r="P59" s="628">
        <f t="shared" si="0"/>
        <v>0.60087200000000018</v>
      </c>
      <c r="Q59" s="604"/>
      <c r="R59" s="408" t="s">
        <v>248</v>
      </c>
      <c r="S59" s="408">
        <v>0</v>
      </c>
      <c r="T59" s="408">
        <v>1.3540000000000002E-3</v>
      </c>
      <c r="U59" s="408">
        <v>7.7499999999999999E-3</v>
      </c>
      <c r="V59" s="408">
        <v>3.9649999999999998E-3</v>
      </c>
      <c r="W59" s="408">
        <v>4.7070999999999995E-2</v>
      </c>
      <c r="X59" s="408">
        <v>0.436031</v>
      </c>
      <c r="Y59" s="408">
        <v>2.0611000000000001E-2</v>
      </c>
      <c r="Z59" s="408">
        <v>4.6340000000000001E-3</v>
      </c>
      <c r="AA59" s="408">
        <v>9.1600000000000004E-4</v>
      </c>
      <c r="AB59" s="408">
        <v>4.5884000000000001E-2</v>
      </c>
      <c r="AC59" s="408">
        <v>1.2146000000000001E-2</v>
      </c>
      <c r="AD59" s="408">
        <v>2.051E-2</v>
      </c>
      <c r="AE59" s="408">
        <v>0.60087200000000018</v>
      </c>
      <c r="AF59" s="1409"/>
      <c r="AG59" s="1409"/>
      <c r="AU59"/>
    </row>
    <row r="60" spans="1:47" s="624" customFormat="1" ht="22.5" customHeight="1" x14ac:dyDescent="0.25">
      <c r="A60" s="604"/>
      <c r="B60" s="625">
        <f t="shared" si="1"/>
        <v>56</v>
      </c>
      <c r="C60" s="626" t="s">
        <v>1991</v>
      </c>
      <c r="D60" s="627">
        <v>0.12805000000000002</v>
      </c>
      <c r="E60" s="627">
        <v>1.2289999999999999E-2</v>
      </c>
      <c r="F60" s="627">
        <v>4.9460000000000004E-2</v>
      </c>
      <c r="G60" s="627">
        <v>7.1999999999999995E-2</v>
      </c>
      <c r="H60" s="627">
        <v>1.3130000000000001E-2</v>
      </c>
      <c r="I60" s="627">
        <v>1.3263803854303303E-2</v>
      </c>
      <c r="J60" s="627">
        <v>1.4737999999999999E-2</v>
      </c>
      <c r="K60" s="627">
        <v>0.01</v>
      </c>
      <c r="L60" s="627">
        <v>1.8063529411764704E-2</v>
      </c>
      <c r="M60" s="627">
        <v>1.15E-2</v>
      </c>
      <c r="N60" s="627">
        <v>1.3810000000000001E-2</v>
      </c>
      <c r="O60" s="627">
        <v>1.8974000000000001E-2</v>
      </c>
      <c r="P60" s="628">
        <f t="shared" si="0"/>
        <v>0.37527933326606799</v>
      </c>
      <c r="Q60" s="604"/>
      <c r="R60" s="408" t="s">
        <v>1991</v>
      </c>
      <c r="S60" s="408">
        <v>0.12805000000000002</v>
      </c>
      <c r="T60" s="408">
        <v>1.2289999999999999E-2</v>
      </c>
      <c r="U60" s="408">
        <v>4.9460000000000004E-2</v>
      </c>
      <c r="V60" s="408">
        <v>7.1999999999999995E-2</v>
      </c>
      <c r="W60" s="408">
        <v>1.3130000000000001E-2</v>
      </c>
      <c r="X60" s="408">
        <v>1.3263803854303303E-2</v>
      </c>
      <c r="Y60" s="408">
        <v>1.4737999999999999E-2</v>
      </c>
      <c r="Z60" s="408">
        <v>0.01</v>
      </c>
      <c r="AA60" s="408">
        <v>1.8063529411764704E-2</v>
      </c>
      <c r="AB60" s="408">
        <v>1.15E-2</v>
      </c>
      <c r="AC60" s="408">
        <v>1.3810000000000001E-2</v>
      </c>
      <c r="AD60" s="408">
        <v>1.8974000000000001E-2</v>
      </c>
      <c r="AE60" s="408">
        <v>0.37527933326606799</v>
      </c>
      <c r="AF60" s="1409"/>
      <c r="AG60" s="1409"/>
      <c r="AU60"/>
    </row>
    <row r="61" spans="1:47" s="624" customFormat="1" ht="22.5" customHeight="1" x14ac:dyDescent="0.25">
      <c r="A61" s="604"/>
      <c r="B61" s="625">
        <f t="shared" si="1"/>
        <v>57</v>
      </c>
      <c r="C61" s="626" t="s">
        <v>2097</v>
      </c>
      <c r="D61" s="627">
        <v>0</v>
      </c>
      <c r="E61" s="627">
        <v>0</v>
      </c>
      <c r="F61" s="627">
        <v>4.0000000000000001E-3</v>
      </c>
      <c r="G61" s="627">
        <v>0</v>
      </c>
      <c r="H61" s="627">
        <v>0</v>
      </c>
      <c r="I61" s="627">
        <v>6.0000000000000001E-3</v>
      </c>
      <c r="J61" s="627">
        <v>0</v>
      </c>
      <c r="K61" s="627">
        <v>6.0000000000000001E-3</v>
      </c>
      <c r="L61" s="627">
        <v>0.06</v>
      </c>
      <c r="M61" s="627">
        <v>0</v>
      </c>
      <c r="N61" s="627">
        <v>0</v>
      </c>
      <c r="O61" s="627">
        <v>6.0000000000000001E-3</v>
      </c>
      <c r="P61" s="628">
        <f t="shared" si="0"/>
        <v>8.2000000000000003E-2</v>
      </c>
      <c r="Q61" s="604"/>
      <c r="R61" s="408" t="s">
        <v>2097</v>
      </c>
      <c r="S61" s="408">
        <v>0</v>
      </c>
      <c r="T61" s="408">
        <v>0</v>
      </c>
      <c r="U61" s="408">
        <v>4.0000000000000001E-3</v>
      </c>
      <c r="V61" s="408">
        <v>0</v>
      </c>
      <c r="W61" s="408">
        <v>0</v>
      </c>
      <c r="X61" s="408">
        <v>6.0000000000000001E-3</v>
      </c>
      <c r="Y61" s="408">
        <v>0</v>
      </c>
      <c r="Z61" s="408">
        <v>6.0000000000000001E-3</v>
      </c>
      <c r="AA61" s="408">
        <v>0.06</v>
      </c>
      <c r="AB61" s="408">
        <v>0</v>
      </c>
      <c r="AC61" s="408">
        <v>0</v>
      </c>
      <c r="AD61" s="408">
        <v>6.0000000000000001E-3</v>
      </c>
      <c r="AE61" s="408">
        <v>8.2000000000000003E-2</v>
      </c>
      <c r="AF61" s="1409"/>
      <c r="AG61" s="1409"/>
      <c r="AU61"/>
    </row>
    <row r="62" spans="1:47" s="624" customFormat="1" ht="22.5" customHeight="1" x14ac:dyDescent="0.25">
      <c r="A62" s="604"/>
      <c r="B62" s="625">
        <f t="shared" si="1"/>
        <v>58</v>
      </c>
      <c r="C62" s="626" t="s">
        <v>250</v>
      </c>
      <c r="D62" s="627">
        <v>0</v>
      </c>
      <c r="E62" s="627">
        <v>0</v>
      </c>
      <c r="F62" s="627">
        <v>0</v>
      </c>
      <c r="G62" s="627">
        <v>0</v>
      </c>
      <c r="H62" s="627">
        <v>0</v>
      </c>
      <c r="I62" s="627">
        <v>1.9327E-2</v>
      </c>
      <c r="J62" s="627">
        <v>0</v>
      </c>
      <c r="K62" s="627">
        <v>0</v>
      </c>
      <c r="L62" s="627">
        <v>6.3878000000000004E-2</v>
      </c>
      <c r="M62" s="627">
        <v>0</v>
      </c>
      <c r="N62" s="627">
        <v>0</v>
      </c>
      <c r="O62" s="627">
        <v>0</v>
      </c>
      <c r="P62" s="628">
        <f t="shared" si="0"/>
        <v>8.3205000000000001E-2</v>
      </c>
      <c r="Q62" s="604"/>
      <c r="R62" s="408" t="s">
        <v>250</v>
      </c>
      <c r="S62" s="408">
        <v>0</v>
      </c>
      <c r="T62" s="408">
        <v>0</v>
      </c>
      <c r="U62" s="408">
        <v>0</v>
      </c>
      <c r="V62" s="408">
        <v>0</v>
      </c>
      <c r="W62" s="408">
        <v>0</v>
      </c>
      <c r="X62" s="408">
        <v>1.9327E-2</v>
      </c>
      <c r="Y62" s="408">
        <v>0</v>
      </c>
      <c r="Z62" s="408">
        <v>0</v>
      </c>
      <c r="AA62" s="408">
        <v>6.3878000000000004E-2</v>
      </c>
      <c r="AB62" s="408">
        <v>0</v>
      </c>
      <c r="AC62" s="408">
        <v>0</v>
      </c>
      <c r="AD62" s="408">
        <v>0</v>
      </c>
      <c r="AE62" s="408">
        <v>8.3205000000000001E-2</v>
      </c>
      <c r="AF62" s="1409"/>
      <c r="AG62" s="1409"/>
      <c r="AU62"/>
    </row>
    <row r="63" spans="1:47" s="624" customFormat="1" ht="22.5" customHeight="1" x14ac:dyDescent="0.25">
      <c r="A63" s="604"/>
      <c r="B63" s="625">
        <f t="shared" si="1"/>
        <v>59</v>
      </c>
      <c r="C63" s="626" t="s">
        <v>252</v>
      </c>
      <c r="D63" s="627">
        <v>4.2999999999999999E-4</v>
      </c>
      <c r="E63" s="627">
        <v>6.3400000000000001E-4</v>
      </c>
      <c r="F63" s="627">
        <v>8.2999999999999998E-5</v>
      </c>
      <c r="G63" s="627">
        <v>6.11E-4</v>
      </c>
      <c r="H63" s="627">
        <v>1.5920000000000001E-3</v>
      </c>
      <c r="I63" s="627">
        <v>2.13E-4</v>
      </c>
      <c r="J63" s="627">
        <v>2.2729999999999998E-3</v>
      </c>
      <c r="K63" s="627">
        <v>2.346E-3</v>
      </c>
      <c r="L63" s="627">
        <v>2.163E-3</v>
      </c>
      <c r="M63" s="627">
        <v>2.5380000000000003E-3</v>
      </c>
      <c r="N63" s="627">
        <v>1.856E-3</v>
      </c>
      <c r="O63" s="627">
        <v>2.0540000000000003E-3</v>
      </c>
      <c r="P63" s="628">
        <f t="shared" si="0"/>
        <v>1.6793000000000002E-2</v>
      </c>
      <c r="Q63" s="604"/>
      <c r="R63" s="408" t="s">
        <v>252</v>
      </c>
      <c r="S63" s="408">
        <v>4.2999999999999999E-4</v>
      </c>
      <c r="T63" s="408">
        <v>6.3400000000000001E-4</v>
      </c>
      <c r="U63" s="408">
        <v>8.2999999999999998E-5</v>
      </c>
      <c r="V63" s="408">
        <v>6.11E-4</v>
      </c>
      <c r="W63" s="408">
        <v>1.5920000000000001E-3</v>
      </c>
      <c r="X63" s="408">
        <v>2.13E-4</v>
      </c>
      <c r="Y63" s="408">
        <v>2.2729999999999998E-3</v>
      </c>
      <c r="Z63" s="408">
        <v>2.346E-3</v>
      </c>
      <c r="AA63" s="408">
        <v>2.163E-3</v>
      </c>
      <c r="AB63" s="408">
        <v>2.5380000000000003E-3</v>
      </c>
      <c r="AC63" s="408">
        <v>1.856E-3</v>
      </c>
      <c r="AD63" s="408">
        <v>2.0540000000000003E-3</v>
      </c>
      <c r="AE63" s="408">
        <v>1.6793000000000002E-2</v>
      </c>
      <c r="AF63" s="1409"/>
      <c r="AG63" s="1409"/>
      <c r="AU63"/>
    </row>
    <row r="64" spans="1:47" s="624" customFormat="1" ht="22.5" customHeight="1" x14ac:dyDescent="0.25">
      <c r="A64" s="604"/>
      <c r="B64" s="625">
        <f t="shared" si="1"/>
        <v>60</v>
      </c>
      <c r="C64" s="626" t="s">
        <v>254</v>
      </c>
      <c r="D64" s="627">
        <v>1.4297000000000001E-2</v>
      </c>
      <c r="E64" s="627">
        <v>1.9348000000000001E-2</v>
      </c>
      <c r="F64" s="627">
        <v>6.0069999999999993E-3</v>
      </c>
      <c r="G64" s="627">
        <v>1.562E-3</v>
      </c>
      <c r="H64" s="627">
        <v>3.4429999999999999E-3</v>
      </c>
      <c r="I64" s="627">
        <v>5.3330000000000001E-3</v>
      </c>
      <c r="J64" s="627">
        <v>3.277E-3</v>
      </c>
      <c r="K64" s="627">
        <v>1.4862E-2</v>
      </c>
      <c r="L64" s="627">
        <v>0</v>
      </c>
      <c r="M64" s="627">
        <v>3.4499000000000002E-2</v>
      </c>
      <c r="N64" s="627">
        <v>9.1210000000000006E-3</v>
      </c>
      <c r="O64" s="627">
        <v>5.3019999999999994E-3</v>
      </c>
      <c r="P64" s="628">
        <f t="shared" si="0"/>
        <v>0.117051</v>
      </c>
      <c r="Q64" s="604"/>
      <c r="R64" s="408" t="s">
        <v>254</v>
      </c>
      <c r="S64" s="408">
        <v>1.4297000000000001E-2</v>
      </c>
      <c r="T64" s="408">
        <v>1.9348000000000001E-2</v>
      </c>
      <c r="U64" s="408">
        <v>6.0069999999999993E-3</v>
      </c>
      <c r="V64" s="408">
        <v>1.562E-3</v>
      </c>
      <c r="W64" s="408">
        <v>3.4429999999999999E-3</v>
      </c>
      <c r="X64" s="408">
        <v>5.3330000000000001E-3</v>
      </c>
      <c r="Y64" s="408">
        <v>3.277E-3</v>
      </c>
      <c r="Z64" s="408">
        <v>1.4862E-2</v>
      </c>
      <c r="AA64" s="408">
        <v>0</v>
      </c>
      <c r="AB64" s="408">
        <v>3.4499000000000002E-2</v>
      </c>
      <c r="AC64" s="408">
        <v>9.1210000000000006E-3</v>
      </c>
      <c r="AD64" s="408">
        <v>5.3019999999999994E-3</v>
      </c>
      <c r="AE64" s="408">
        <v>0.117051</v>
      </c>
      <c r="AF64" s="1409"/>
      <c r="AG64" s="1409"/>
      <c r="AU64"/>
    </row>
    <row r="65" spans="1:49" s="624" customFormat="1" ht="22.5" customHeight="1" x14ac:dyDescent="0.25">
      <c r="A65" s="604"/>
      <c r="B65" s="625">
        <f t="shared" si="1"/>
        <v>61</v>
      </c>
      <c r="C65" s="626" t="s">
        <v>256</v>
      </c>
      <c r="D65" s="627">
        <v>0.25246499999999999</v>
      </c>
      <c r="E65" s="627">
        <v>0.25246499999999999</v>
      </c>
      <c r="F65" s="627">
        <v>0.24440500000000001</v>
      </c>
      <c r="G65" s="627">
        <v>0.24440500000000001</v>
      </c>
      <c r="H65" s="627">
        <v>0.38198200000000004</v>
      </c>
      <c r="I65" s="627">
        <v>0.354134</v>
      </c>
      <c r="J65" s="627">
        <v>0.28761999999999999</v>
      </c>
      <c r="K65" s="627">
        <v>0.20773900000000001</v>
      </c>
      <c r="L65" s="627">
        <v>0.21263499999999999</v>
      </c>
      <c r="M65" s="627">
        <v>0.29407699999999998</v>
      </c>
      <c r="N65" s="627">
        <v>0.19674900000000001</v>
      </c>
      <c r="O65" s="627">
        <v>0.316882</v>
      </c>
      <c r="P65" s="628">
        <f t="shared" si="0"/>
        <v>3.2455580000000008</v>
      </c>
      <c r="Q65" s="604"/>
      <c r="R65" s="408" t="s">
        <v>256</v>
      </c>
      <c r="S65" s="408">
        <v>0.25246499999999999</v>
      </c>
      <c r="T65" s="408">
        <v>0.25246499999999999</v>
      </c>
      <c r="U65" s="408">
        <v>0.24440500000000001</v>
      </c>
      <c r="V65" s="408">
        <v>0.24440500000000001</v>
      </c>
      <c r="W65" s="408">
        <v>0.38198200000000004</v>
      </c>
      <c r="X65" s="408">
        <v>0.354134</v>
      </c>
      <c r="Y65" s="408">
        <v>0.28761999999999999</v>
      </c>
      <c r="Z65" s="408">
        <v>0.20773900000000001</v>
      </c>
      <c r="AA65" s="408">
        <v>0.21263499999999999</v>
      </c>
      <c r="AB65" s="408">
        <v>0.29407699999999998</v>
      </c>
      <c r="AC65" s="408">
        <v>0.19674900000000001</v>
      </c>
      <c r="AD65" s="408">
        <v>0.316882</v>
      </c>
      <c r="AE65" s="408">
        <v>3.2455580000000008</v>
      </c>
      <c r="AF65" s="1409"/>
      <c r="AG65" s="1409"/>
      <c r="AU65"/>
      <c r="AW65" s="624" t="e">
        <f>+GETPIVOTDATA("Produccion 
(GWh)",$R$3,"CMESREG","1-12","Empresa Anuario","Pesquera Hayduk S.A.")/2</f>
        <v>#REF!</v>
      </c>
    </row>
    <row r="66" spans="1:49" s="624" customFormat="1" ht="22.5" customHeight="1" x14ac:dyDescent="0.25">
      <c r="A66" s="604"/>
      <c r="B66" s="625">
        <f t="shared" si="1"/>
        <v>62</v>
      </c>
      <c r="C66" s="626" t="s">
        <v>2108</v>
      </c>
      <c r="D66" s="627">
        <v>0</v>
      </c>
      <c r="E66" s="627">
        <v>0</v>
      </c>
      <c r="F66" s="627">
        <v>0</v>
      </c>
      <c r="G66" s="627">
        <v>0</v>
      </c>
      <c r="H66" s="627">
        <v>0</v>
      </c>
      <c r="I66" s="627">
        <v>0</v>
      </c>
      <c r="J66" s="627">
        <v>0</v>
      </c>
      <c r="K66" s="627">
        <v>0</v>
      </c>
      <c r="L66" s="627">
        <v>0</v>
      </c>
      <c r="M66" s="627">
        <v>0</v>
      </c>
      <c r="N66" s="627">
        <v>0</v>
      </c>
      <c r="O66" s="627">
        <v>0</v>
      </c>
      <c r="P66" s="628">
        <f t="shared" si="0"/>
        <v>0</v>
      </c>
      <c r="Q66" s="604"/>
      <c r="R66" s="408" t="s">
        <v>2108</v>
      </c>
      <c r="S66" s="408">
        <v>0</v>
      </c>
      <c r="T66" s="408">
        <v>0</v>
      </c>
      <c r="U66" s="408">
        <v>0</v>
      </c>
      <c r="V66" s="408">
        <v>0</v>
      </c>
      <c r="W66" s="408">
        <v>0</v>
      </c>
      <c r="X66" s="408">
        <v>0</v>
      </c>
      <c r="Y66" s="408">
        <v>0</v>
      </c>
      <c r="Z66" s="408">
        <v>0</v>
      </c>
      <c r="AA66" s="408">
        <v>0</v>
      </c>
      <c r="AB66" s="408">
        <v>0</v>
      </c>
      <c r="AC66" s="408">
        <v>0</v>
      </c>
      <c r="AD66" s="408">
        <v>0</v>
      </c>
      <c r="AE66" s="408">
        <v>0</v>
      </c>
      <c r="AF66" s="1409"/>
      <c r="AG66" s="1409"/>
      <c r="AU66"/>
    </row>
    <row r="67" spans="1:49" s="624" customFormat="1" ht="22.5" customHeight="1" x14ac:dyDescent="0.25">
      <c r="A67" s="604"/>
      <c r="B67" s="625">
        <f t="shared" si="1"/>
        <v>63</v>
      </c>
      <c r="C67" s="626" t="s">
        <v>2109</v>
      </c>
      <c r="D67" s="627">
        <v>1.2999999999999999E-5</v>
      </c>
      <c r="E67" s="627">
        <v>1.2999999999999999E-5</v>
      </c>
      <c r="F67" s="627">
        <v>1.2999999999999999E-5</v>
      </c>
      <c r="G67" s="627">
        <v>1.2999999999999999E-5</v>
      </c>
      <c r="H67" s="627">
        <v>1.2999999999999999E-5</v>
      </c>
      <c r="I67" s="627">
        <v>1.2999999999999999E-5</v>
      </c>
      <c r="J67" s="627">
        <v>1.2999999999999999E-5</v>
      </c>
      <c r="K67" s="627">
        <v>1.2999999999999999E-5</v>
      </c>
      <c r="L67" s="627">
        <v>1.2999999999999999E-5</v>
      </c>
      <c r="M67" s="627">
        <v>1.2999999999999999E-5</v>
      </c>
      <c r="N67" s="627">
        <v>1.2999999999999999E-5</v>
      </c>
      <c r="O67" s="627">
        <v>3.1199999999999999E-4</v>
      </c>
      <c r="P67" s="628">
        <f t="shared" si="0"/>
        <v>4.55E-4</v>
      </c>
      <c r="Q67" s="604"/>
      <c r="R67" s="408" t="s">
        <v>2109</v>
      </c>
      <c r="S67" s="408">
        <v>1.2999999999999999E-5</v>
      </c>
      <c r="T67" s="408">
        <v>1.2999999999999999E-5</v>
      </c>
      <c r="U67" s="408">
        <v>1.2999999999999999E-5</v>
      </c>
      <c r="V67" s="408">
        <v>1.2999999999999999E-5</v>
      </c>
      <c r="W67" s="408">
        <v>1.2999999999999999E-5</v>
      </c>
      <c r="X67" s="408">
        <v>1.2999999999999999E-5</v>
      </c>
      <c r="Y67" s="408">
        <v>1.2999999999999999E-5</v>
      </c>
      <c r="Z67" s="408">
        <v>1.2999999999999999E-5</v>
      </c>
      <c r="AA67" s="408">
        <v>1.2999999999999999E-5</v>
      </c>
      <c r="AB67" s="408">
        <v>1.2999999999999999E-5</v>
      </c>
      <c r="AC67" s="408">
        <v>1.2999999999999999E-5</v>
      </c>
      <c r="AD67" s="408">
        <v>3.1199999999999999E-4</v>
      </c>
      <c r="AE67" s="408">
        <v>4.55E-4</v>
      </c>
      <c r="AF67" s="1409"/>
      <c r="AG67" s="1409"/>
      <c r="AU67"/>
    </row>
    <row r="68" spans="1:49" s="624" customFormat="1" ht="22.5" customHeight="1" x14ac:dyDescent="0.25">
      <c r="A68" s="604"/>
      <c r="B68" s="625">
        <f t="shared" si="1"/>
        <v>64</v>
      </c>
      <c r="C68" s="626" t="s">
        <v>258</v>
      </c>
      <c r="D68" s="627">
        <v>3.7120000000000002</v>
      </c>
      <c r="E68" s="627">
        <v>2.6840000000000002</v>
      </c>
      <c r="F68" s="627">
        <v>1.343</v>
      </c>
      <c r="G68" s="627">
        <v>1.669</v>
      </c>
      <c r="H68" s="627">
        <v>2.2280000000000002</v>
      </c>
      <c r="I68" s="627">
        <v>2.4700000000000002</v>
      </c>
      <c r="J68" s="627">
        <v>2.0249999999999999</v>
      </c>
      <c r="K68" s="627">
        <v>2.0259999999999998</v>
      </c>
      <c r="L68" s="627">
        <v>1.9219999999999999</v>
      </c>
      <c r="M68" s="627">
        <v>2.177</v>
      </c>
      <c r="N68" s="627">
        <v>1.881</v>
      </c>
      <c r="O68" s="627">
        <v>2.2170000000000001</v>
      </c>
      <c r="P68" s="628">
        <f t="shared" si="0"/>
        <v>26.353999999999999</v>
      </c>
      <c r="Q68" s="604"/>
      <c r="R68" s="408" t="s">
        <v>258</v>
      </c>
      <c r="S68" s="408">
        <v>3.7120000000000002</v>
      </c>
      <c r="T68" s="408">
        <v>2.6840000000000002</v>
      </c>
      <c r="U68" s="408">
        <v>1.343</v>
      </c>
      <c r="V68" s="408">
        <v>1.669</v>
      </c>
      <c r="W68" s="408">
        <v>2.2280000000000002</v>
      </c>
      <c r="X68" s="408">
        <v>2.4700000000000002</v>
      </c>
      <c r="Y68" s="408">
        <v>2.0249999999999999</v>
      </c>
      <c r="Z68" s="408">
        <v>2.0259999999999998</v>
      </c>
      <c r="AA68" s="408">
        <v>1.9219999999999999</v>
      </c>
      <c r="AB68" s="408">
        <v>2.177</v>
      </c>
      <c r="AC68" s="408">
        <v>1.881</v>
      </c>
      <c r="AD68" s="408">
        <v>2.2170000000000001</v>
      </c>
      <c r="AE68" s="408">
        <v>26.353999999999999</v>
      </c>
      <c r="AF68" s="1409"/>
      <c r="AG68" s="1409"/>
      <c r="AU68"/>
    </row>
    <row r="69" spans="1:49" s="624" customFormat="1" ht="22.5" customHeight="1" x14ac:dyDescent="0.25">
      <c r="A69" s="604"/>
      <c r="B69" s="625">
        <f t="shared" si="1"/>
        <v>65</v>
      </c>
      <c r="C69" s="626" t="s">
        <v>259</v>
      </c>
      <c r="D69" s="627">
        <v>1.6055999999999999</v>
      </c>
      <c r="E69" s="627">
        <v>1.4897</v>
      </c>
      <c r="F69" s="627">
        <v>1.8772</v>
      </c>
      <c r="G69" s="627">
        <v>0.96802999999999995</v>
      </c>
      <c r="H69" s="627">
        <v>3.2507099999999998</v>
      </c>
      <c r="I69" s="627">
        <v>2.7555839999999998</v>
      </c>
      <c r="J69" s="627">
        <v>2.3006599999999997</v>
      </c>
      <c r="K69" s="627">
        <v>1.522</v>
      </c>
      <c r="L69" s="627">
        <v>1.5065999999999999</v>
      </c>
      <c r="M69" s="627">
        <v>1.137724</v>
      </c>
      <c r="N69" s="627">
        <v>1.464906</v>
      </c>
      <c r="O69" s="627">
        <v>0.95569100000000007</v>
      </c>
      <c r="P69" s="628">
        <f t="shared" si="0"/>
        <v>20.834405</v>
      </c>
      <c r="Q69" s="604"/>
      <c r="R69" s="408" t="s">
        <v>259</v>
      </c>
      <c r="S69" s="408">
        <v>1.6055999999999999</v>
      </c>
      <c r="T69" s="408">
        <v>1.4897</v>
      </c>
      <c r="U69" s="408">
        <v>1.8772</v>
      </c>
      <c r="V69" s="408">
        <v>0.96802999999999995</v>
      </c>
      <c r="W69" s="408">
        <v>3.2507099999999998</v>
      </c>
      <c r="X69" s="408">
        <v>2.7555839999999998</v>
      </c>
      <c r="Y69" s="408">
        <v>2.3006599999999997</v>
      </c>
      <c r="Z69" s="408">
        <v>1.522</v>
      </c>
      <c r="AA69" s="408">
        <v>1.5065999999999999</v>
      </c>
      <c r="AB69" s="408">
        <v>1.137724</v>
      </c>
      <c r="AC69" s="408">
        <v>1.464906</v>
      </c>
      <c r="AD69" s="408">
        <v>0.95569100000000007</v>
      </c>
      <c r="AE69" s="408">
        <v>20.834405</v>
      </c>
      <c r="AF69" s="1409"/>
      <c r="AG69" s="1409"/>
      <c r="AU69"/>
    </row>
    <row r="70" spans="1:49" s="624" customFormat="1" ht="22.5" customHeight="1" x14ac:dyDescent="0.25">
      <c r="A70" s="604"/>
      <c r="B70" s="625">
        <f t="shared" si="1"/>
        <v>66</v>
      </c>
      <c r="C70" s="626" t="s">
        <v>261</v>
      </c>
      <c r="D70" s="627">
        <v>0</v>
      </c>
      <c r="E70" s="627">
        <v>0</v>
      </c>
      <c r="F70" s="627">
        <v>0</v>
      </c>
      <c r="G70" s="627">
        <v>0</v>
      </c>
      <c r="H70" s="627">
        <v>0</v>
      </c>
      <c r="I70" s="627">
        <v>0</v>
      </c>
      <c r="J70" s="627">
        <v>0</v>
      </c>
      <c r="K70" s="627">
        <v>0</v>
      </c>
      <c r="L70" s="627">
        <v>0</v>
      </c>
      <c r="M70" s="627">
        <v>0</v>
      </c>
      <c r="N70" s="627">
        <v>0</v>
      </c>
      <c r="O70" s="627">
        <v>0</v>
      </c>
      <c r="P70" s="628">
        <f t="shared" ref="P70:P95" si="2">SUM(D70:O70)</f>
        <v>0</v>
      </c>
      <c r="Q70" s="604"/>
      <c r="R70" s="408" t="s">
        <v>261</v>
      </c>
      <c r="S70" s="408">
        <v>0</v>
      </c>
      <c r="T70" s="408">
        <v>0</v>
      </c>
      <c r="U70" s="408">
        <v>0</v>
      </c>
      <c r="V70" s="408">
        <v>0</v>
      </c>
      <c r="W70" s="408">
        <v>0</v>
      </c>
      <c r="X70" s="408">
        <v>0</v>
      </c>
      <c r="Y70" s="408">
        <v>0</v>
      </c>
      <c r="Z70" s="408">
        <v>0</v>
      </c>
      <c r="AA70" s="408">
        <v>0</v>
      </c>
      <c r="AB70" s="408">
        <v>0</v>
      </c>
      <c r="AC70" s="408">
        <v>0</v>
      </c>
      <c r="AD70" s="408">
        <v>0</v>
      </c>
      <c r="AE70" s="408">
        <v>0</v>
      </c>
      <c r="AF70" s="1409"/>
      <c r="AG70" s="1409"/>
      <c r="AU70"/>
    </row>
    <row r="71" spans="1:49" s="624" customFormat="1" ht="22.5" customHeight="1" x14ac:dyDescent="0.25">
      <c r="A71" s="604"/>
      <c r="B71" s="625">
        <f t="shared" ref="B71:B94" si="3">+B70+1</f>
        <v>67</v>
      </c>
      <c r="C71" s="626" t="s">
        <v>262</v>
      </c>
      <c r="D71" s="627">
        <v>0</v>
      </c>
      <c r="E71" s="627">
        <v>0</v>
      </c>
      <c r="F71" s="627">
        <v>0</v>
      </c>
      <c r="G71" s="627">
        <v>0</v>
      </c>
      <c r="H71" s="627">
        <v>0</v>
      </c>
      <c r="I71" s="627">
        <v>0</v>
      </c>
      <c r="J71" s="627">
        <v>0</v>
      </c>
      <c r="K71" s="627">
        <v>0</v>
      </c>
      <c r="L71" s="627">
        <v>0</v>
      </c>
      <c r="M71" s="627">
        <v>0</v>
      </c>
      <c r="N71" s="627">
        <v>0</v>
      </c>
      <c r="O71" s="627">
        <v>0</v>
      </c>
      <c r="P71" s="628">
        <f t="shared" si="2"/>
        <v>0</v>
      </c>
      <c r="Q71" s="604"/>
      <c r="R71" s="408" t="s">
        <v>262</v>
      </c>
      <c r="S71" s="408">
        <v>0</v>
      </c>
      <c r="T71" s="408">
        <v>0</v>
      </c>
      <c r="U71" s="408">
        <v>0</v>
      </c>
      <c r="V71" s="408">
        <v>0</v>
      </c>
      <c r="W71" s="408">
        <v>0</v>
      </c>
      <c r="X71" s="408">
        <v>0</v>
      </c>
      <c r="Y71" s="408">
        <v>0</v>
      </c>
      <c r="Z71" s="408">
        <v>0</v>
      </c>
      <c r="AA71" s="408">
        <v>0</v>
      </c>
      <c r="AB71" s="408">
        <v>0</v>
      </c>
      <c r="AC71" s="408">
        <v>0</v>
      </c>
      <c r="AD71" s="408">
        <v>0</v>
      </c>
      <c r="AE71" s="408">
        <v>0</v>
      </c>
      <c r="AF71" s="1409"/>
      <c r="AG71" s="1409"/>
      <c r="AU71"/>
    </row>
    <row r="72" spans="1:49" s="624" customFormat="1" ht="22.5" customHeight="1" x14ac:dyDescent="0.25">
      <c r="A72" s="604"/>
      <c r="B72" s="625">
        <f t="shared" si="1"/>
        <v>68</v>
      </c>
      <c r="C72" s="626" t="s">
        <v>264</v>
      </c>
      <c r="D72" s="627">
        <v>0</v>
      </c>
      <c r="E72" s="627">
        <v>0</v>
      </c>
      <c r="F72" s="627">
        <v>0</v>
      </c>
      <c r="G72" s="627">
        <v>0</v>
      </c>
      <c r="H72" s="627">
        <v>0</v>
      </c>
      <c r="I72" s="627">
        <v>0</v>
      </c>
      <c r="J72" s="627">
        <v>0</v>
      </c>
      <c r="K72" s="627">
        <v>0</v>
      </c>
      <c r="L72" s="627">
        <v>0</v>
      </c>
      <c r="M72" s="627">
        <v>0</v>
      </c>
      <c r="N72" s="627">
        <v>0</v>
      </c>
      <c r="O72" s="627">
        <v>0</v>
      </c>
      <c r="P72" s="628">
        <f t="shared" si="2"/>
        <v>0</v>
      </c>
      <c r="Q72" s="604"/>
      <c r="R72" s="408" t="s">
        <v>264</v>
      </c>
      <c r="S72" s="408">
        <v>0</v>
      </c>
      <c r="T72" s="408">
        <v>0</v>
      </c>
      <c r="U72" s="408">
        <v>0</v>
      </c>
      <c r="V72" s="408">
        <v>0</v>
      </c>
      <c r="W72" s="408">
        <v>0</v>
      </c>
      <c r="X72" s="408">
        <v>0</v>
      </c>
      <c r="Y72" s="408">
        <v>0</v>
      </c>
      <c r="Z72" s="408">
        <v>0</v>
      </c>
      <c r="AA72" s="408">
        <v>0</v>
      </c>
      <c r="AB72" s="408">
        <v>0</v>
      </c>
      <c r="AC72" s="408">
        <v>0</v>
      </c>
      <c r="AD72" s="408">
        <v>0</v>
      </c>
      <c r="AE72" s="408">
        <v>0</v>
      </c>
      <c r="AF72" s="1409"/>
      <c r="AG72" s="1409"/>
      <c r="AU72"/>
    </row>
    <row r="73" spans="1:49" s="624" customFormat="1" ht="22.5" customHeight="1" x14ac:dyDescent="0.25">
      <c r="A73" s="604"/>
      <c r="B73" s="625">
        <f t="shared" si="3"/>
        <v>69</v>
      </c>
      <c r="C73" s="626" t="s">
        <v>266</v>
      </c>
      <c r="D73" s="627">
        <v>26.007999999999999</v>
      </c>
      <c r="E73" s="627">
        <v>22.781380000000002</v>
      </c>
      <c r="F73" s="627">
        <v>19.171720000000001</v>
      </c>
      <c r="G73" s="627">
        <v>19.152060000000002</v>
      </c>
      <c r="H73" s="627">
        <v>14.186999999999999</v>
      </c>
      <c r="I73" s="627">
        <v>17.612279999999998</v>
      </c>
      <c r="J73" s="627">
        <v>4.5810300000000002</v>
      </c>
      <c r="K73" s="627">
        <v>7.0446299999999997</v>
      </c>
      <c r="L73" s="627">
        <v>7.9550000000000001</v>
      </c>
      <c r="M73" s="627">
        <v>10.36013</v>
      </c>
      <c r="N73" s="627">
        <v>10.817500000000001</v>
      </c>
      <c r="O73" s="627">
        <v>11.1495</v>
      </c>
      <c r="P73" s="628">
        <f t="shared" si="2"/>
        <v>170.82023000000001</v>
      </c>
      <c r="Q73" s="45"/>
      <c r="R73" s="408" t="s">
        <v>266</v>
      </c>
      <c r="S73" s="408">
        <v>26.007999999999999</v>
      </c>
      <c r="T73" s="408">
        <v>22.781380000000002</v>
      </c>
      <c r="U73" s="408">
        <v>19.171720000000001</v>
      </c>
      <c r="V73" s="408">
        <v>19.152060000000002</v>
      </c>
      <c r="W73" s="408">
        <v>14.186999999999999</v>
      </c>
      <c r="X73" s="408">
        <v>17.612279999999998</v>
      </c>
      <c r="Y73" s="408">
        <v>4.5810300000000002</v>
      </c>
      <c r="Z73" s="408">
        <v>7.0446299999999997</v>
      </c>
      <c r="AA73" s="408">
        <v>7.9550000000000001</v>
      </c>
      <c r="AB73" s="408">
        <v>10.36013</v>
      </c>
      <c r="AC73" s="408">
        <v>10.817500000000001</v>
      </c>
      <c r="AD73" s="408">
        <v>11.1495</v>
      </c>
      <c r="AE73" s="408">
        <v>170.82023000000001</v>
      </c>
      <c r="AF73" s="1409"/>
      <c r="AG73" s="1409"/>
      <c r="AU73"/>
    </row>
    <row r="74" spans="1:49" s="624" customFormat="1" ht="22.5" customHeight="1" x14ac:dyDescent="0.25">
      <c r="A74" s="604"/>
      <c r="B74" s="625">
        <f t="shared" si="3"/>
        <v>70</v>
      </c>
      <c r="C74" s="626" t="s">
        <v>268</v>
      </c>
      <c r="D74" s="627">
        <v>0</v>
      </c>
      <c r="E74" s="627">
        <v>1.9170000000000001E-3</v>
      </c>
      <c r="F74" s="627">
        <v>0</v>
      </c>
      <c r="G74" s="627">
        <v>0</v>
      </c>
      <c r="H74" s="627">
        <v>0.45219999999999999</v>
      </c>
      <c r="I74" s="627">
        <v>0</v>
      </c>
      <c r="J74" s="627">
        <v>0</v>
      </c>
      <c r="K74" s="627">
        <v>1.3699999999999999E-2</v>
      </c>
      <c r="L74" s="627">
        <v>0</v>
      </c>
      <c r="M74" s="627">
        <v>0</v>
      </c>
      <c r="N74" s="627">
        <v>1.5679999999999999E-2</v>
      </c>
      <c r="O74" s="627">
        <v>0.3528</v>
      </c>
      <c r="P74" s="628">
        <f t="shared" si="2"/>
        <v>0.83629699999999996</v>
      </c>
      <c r="Q74" s="45"/>
      <c r="R74" s="408" t="s">
        <v>268</v>
      </c>
      <c r="S74" s="408">
        <v>0</v>
      </c>
      <c r="T74" s="408">
        <v>1.9170000000000001E-3</v>
      </c>
      <c r="U74" s="408">
        <v>0</v>
      </c>
      <c r="V74" s="408">
        <v>0</v>
      </c>
      <c r="W74" s="408">
        <v>0.45219999999999999</v>
      </c>
      <c r="X74" s="408">
        <v>0</v>
      </c>
      <c r="Y74" s="408">
        <v>0</v>
      </c>
      <c r="Z74" s="408">
        <v>1.3699999999999999E-2</v>
      </c>
      <c r="AA74" s="408">
        <v>0</v>
      </c>
      <c r="AB74" s="408">
        <v>0</v>
      </c>
      <c r="AC74" s="408">
        <v>1.5679999999999999E-2</v>
      </c>
      <c r="AD74" s="408">
        <v>0.3528</v>
      </c>
      <c r="AE74" s="408">
        <v>0.83629699999999996</v>
      </c>
      <c r="AF74" s="1409"/>
      <c r="AG74" s="1409"/>
      <c r="AU74"/>
    </row>
    <row r="75" spans="1:49" s="624" customFormat="1" ht="22.5" customHeight="1" x14ac:dyDescent="0.25">
      <c r="A75" s="604"/>
      <c r="B75" s="625">
        <f t="shared" si="3"/>
        <v>71</v>
      </c>
      <c r="C75" s="626" t="s">
        <v>270</v>
      </c>
      <c r="D75" s="627">
        <v>0</v>
      </c>
      <c r="E75" s="627">
        <v>0</v>
      </c>
      <c r="F75" s="627">
        <v>0</v>
      </c>
      <c r="G75" s="627">
        <v>0</v>
      </c>
      <c r="H75" s="627">
        <v>0</v>
      </c>
      <c r="I75" s="627">
        <v>0</v>
      </c>
      <c r="J75" s="627">
        <v>0</v>
      </c>
      <c r="K75" s="627">
        <v>0</v>
      </c>
      <c r="L75" s="627">
        <v>0</v>
      </c>
      <c r="M75" s="627">
        <v>0</v>
      </c>
      <c r="N75" s="627">
        <v>0</v>
      </c>
      <c r="O75" s="627">
        <v>0</v>
      </c>
      <c r="P75" s="628">
        <f t="shared" si="2"/>
        <v>0</v>
      </c>
      <c r="Q75" s="45"/>
      <c r="R75" s="408" t="s">
        <v>270</v>
      </c>
      <c r="S75" s="408">
        <v>0</v>
      </c>
      <c r="T75" s="408">
        <v>0</v>
      </c>
      <c r="U75" s="408">
        <v>0</v>
      </c>
      <c r="V75" s="408">
        <v>0</v>
      </c>
      <c r="W75" s="408">
        <v>0</v>
      </c>
      <c r="X75" s="408">
        <v>0</v>
      </c>
      <c r="Y75" s="408">
        <v>0</v>
      </c>
      <c r="Z75" s="408">
        <v>0</v>
      </c>
      <c r="AA75" s="408">
        <v>0</v>
      </c>
      <c r="AB75" s="408">
        <v>0</v>
      </c>
      <c r="AC75" s="408">
        <v>0</v>
      </c>
      <c r="AD75" s="408">
        <v>0</v>
      </c>
      <c r="AE75" s="408">
        <v>0</v>
      </c>
      <c r="AF75" s="1409"/>
      <c r="AG75" s="1409"/>
      <c r="AU75"/>
    </row>
    <row r="76" spans="1:49" s="624" customFormat="1" ht="22.5" customHeight="1" x14ac:dyDescent="0.25">
      <c r="A76" s="604"/>
      <c r="B76" s="625">
        <f t="shared" si="3"/>
        <v>72</v>
      </c>
      <c r="C76" s="626" t="s">
        <v>272</v>
      </c>
      <c r="D76" s="627">
        <v>0</v>
      </c>
      <c r="E76" s="627">
        <v>0</v>
      </c>
      <c r="F76" s="627">
        <v>0</v>
      </c>
      <c r="G76" s="627">
        <v>0</v>
      </c>
      <c r="H76" s="627">
        <v>0</v>
      </c>
      <c r="I76" s="627">
        <v>0</v>
      </c>
      <c r="J76" s="627">
        <v>0</v>
      </c>
      <c r="K76" s="627">
        <v>0</v>
      </c>
      <c r="L76" s="627">
        <v>0</v>
      </c>
      <c r="M76" s="627">
        <v>0</v>
      </c>
      <c r="N76" s="627">
        <v>0</v>
      </c>
      <c r="O76" s="627">
        <v>0</v>
      </c>
      <c r="P76" s="628">
        <f t="shared" si="2"/>
        <v>0</v>
      </c>
      <c r="Q76" s="623"/>
      <c r="R76" s="408" t="s">
        <v>272</v>
      </c>
      <c r="S76" s="408">
        <v>0</v>
      </c>
      <c r="T76" s="408">
        <v>0</v>
      </c>
      <c r="U76" s="408">
        <v>0</v>
      </c>
      <c r="V76" s="408">
        <v>0</v>
      </c>
      <c r="W76" s="408">
        <v>0</v>
      </c>
      <c r="X76" s="408">
        <v>0</v>
      </c>
      <c r="Y76" s="408">
        <v>0</v>
      </c>
      <c r="Z76" s="408">
        <v>0</v>
      </c>
      <c r="AA76" s="408">
        <v>0</v>
      </c>
      <c r="AB76" s="408">
        <v>0</v>
      </c>
      <c r="AC76" s="408">
        <v>0</v>
      </c>
      <c r="AD76" s="408">
        <v>0</v>
      </c>
      <c r="AE76" s="408">
        <v>0</v>
      </c>
      <c r="AF76" s="1409"/>
      <c r="AG76" s="1409"/>
      <c r="AU76"/>
    </row>
    <row r="77" spans="1:49" s="624" customFormat="1" ht="22.5" customHeight="1" x14ac:dyDescent="0.25">
      <c r="A77" s="604"/>
      <c r="B77" s="625">
        <f t="shared" si="3"/>
        <v>73</v>
      </c>
      <c r="C77" s="626" t="s">
        <v>274</v>
      </c>
      <c r="D77" s="627">
        <v>0.90360400000000007</v>
      </c>
      <c r="E77" s="627">
        <v>0.75650799999999996</v>
      </c>
      <c r="F77" s="627">
        <v>0.82323999999999997</v>
      </c>
      <c r="G77" s="627">
        <v>0.81330000000000002</v>
      </c>
      <c r="H77" s="627">
        <v>0.814195</v>
      </c>
      <c r="I77" s="627">
        <v>0.84845000000000015</v>
      </c>
      <c r="J77" s="627">
        <v>0.82093000000000005</v>
      </c>
      <c r="K77" s="627">
        <v>0.79160900000000001</v>
      </c>
      <c r="L77" s="627">
        <v>0.79500799999999994</v>
      </c>
      <c r="M77" s="627">
        <v>0.816581</v>
      </c>
      <c r="N77" s="627">
        <v>0.76646000000000003</v>
      </c>
      <c r="O77" s="627">
        <v>0.78784500000000013</v>
      </c>
      <c r="P77" s="628">
        <f t="shared" si="2"/>
        <v>9.7377300000000009</v>
      </c>
      <c r="Q77" s="623"/>
      <c r="R77" s="408" t="s">
        <v>274</v>
      </c>
      <c r="S77" s="408">
        <v>0.90360400000000007</v>
      </c>
      <c r="T77" s="408">
        <v>0.75650799999999996</v>
      </c>
      <c r="U77" s="408">
        <v>0.82323999999999997</v>
      </c>
      <c r="V77" s="408">
        <v>0.81330000000000002</v>
      </c>
      <c r="W77" s="408">
        <v>0.814195</v>
      </c>
      <c r="X77" s="408">
        <v>0.84845000000000015</v>
      </c>
      <c r="Y77" s="408">
        <v>0.82093000000000005</v>
      </c>
      <c r="Z77" s="408">
        <v>0.79160900000000001</v>
      </c>
      <c r="AA77" s="408">
        <v>0.79500799999999994</v>
      </c>
      <c r="AB77" s="408">
        <v>0.816581</v>
      </c>
      <c r="AC77" s="408">
        <v>0.76646000000000003</v>
      </c>
      <c r="AD77" s="408">
        <v>0.78784500000000013</v>
      </c>
      <c r="AE77" s="408">
        <v>9.7377300000000009</v>
      </c>
      <c r="AF77" s="1409"/>
      <c r="AG77" s="1409"/>
      <c r="AU77"/>
    </row>
    <row r="78" spans="1:49" s="624" customFormat="1" ht="22.5" customHeight="1" x14ac:dyDescent="0.25">
      <c r="A78" s="604"/>
      <c r="B78" s="625">
        <f t="shared" si="3"/>
        <v>74</v>
      </c>
      <c r="C78" s="626" t="s">
        <v>276</v>
      </c>
      <c r="D78" s="627">
        <v>0</v>
      </c>
      <c r="E78" s="627">
        <v>0</v>
      </c>
      <c r="F78" s="627">
        <v>0</v>
      </c>
      <c r="G78" s="627">
        <v>0</v>
      </c>
      <c r="H78" s="627">
        <v>0</v>
      </c>
      <c r="I78" s="627">
        <v>0</v>
      </c>
      <c r="J78" s="627">
        <v>0</v>
      </c>
      <c r="K78" s="627">
        <v>0</v>
      </c>
      <c r="L78" s="627">
        <v>0</v>
      </c>
      <c r="M78" s="627">
        <v>0</v>
      </c>
      <c r="N78" s="627">
        <v>0</v>
      </c>
      <c r="O78" s="627">
        <v>0</v>
      </c>
      <c r="P78" s="628">
        <f t="shared" si="2"/>
        <v>0</v>
      </c>
      <c r="Q78" s="623"/>
      <c r="R78" s="408" t="s">
        <v>276</v>
      </c>
      <c r="S78" s="408">
        <v>0</v>
      </c>
      <c r="T78" s="408">
        <v>0</v>
      </c>
      <c r="U78" s="408">
        <v>0</v>
      </c>
      <c r="V78" s="408">
        <v>0</v>
      </c>
      <c r="W78" s="408">
        <v>0</v>
      </c>
      <c r="X78" s="408">
        <v>0</v>
      </c>
      <c r="Y78" s="408">
        <v>0</v>
      </c>
      <c r="Z78" s="408">
        <v>0</v>
      </c>
      <c r="AA78" s="408">
        <v>0</v>
      </c>
      <c r="AB78" s="408">
        <v>0</v>
      </c>
      <c r="AC78" s="408">
        <v>0</v>
      </c>
      <c r="AD78" s="408">
        <v>0</v>
      </c>
      <c r="AE78" s="408">
        <v>0</v>
      </c>
      <c r="AF78" s="1409"/>
      <c r="AG78" s="1409"/>
      <c r="AU78"/>
    </row>
    <row r="79" spans="1:49" s="624" customFormat="1" ht="22.5" customHeight="1" x14ac:dyDescent="0.25">
      <c r="A79" s="604"/>
      <c r="B79" s="625">
        <f t="shared" si="3"/>
        <v>75</v>
      </c>
      <c r="C79" s="626" t="s">
        <v>278</v>
      </c>
      <c r="D79" s="627">
        <v>15.726122</v>
      </c>
      <c r="E79" s="627">
        <v>14.347518999999998</v>
      </c>
      <c r="F79" s="627">
        <v>16.135280999999999</v>
      </c>
      <c r="G79" s="627">
        <v>15.3682</v>
      </c>
      <c r="H79" s="627">
        <v>15.452605999999999</v>
      </c>
      <c r="I79" s="627">
        <v>14.836603</v>
      </c>
      <c r="J79" s="627">
        <v>13.626068</v>
      </c>
      <c r="K79" s="627">
        <v>12.076385</v>
      </c>
      <c r="L79" s="627">
        <v>12.031962</v>
      </c>
      <c r="M79" s="627">
        <v>14.659510999999998</v>
      </c>
      <c r="N79" s="627">
        <v>14.394488000000001</v>
      </c>
      <c r="O79" s="627">
        <v>15.211936999999999</v>
      </c>
      <c r="P79" s="628">
        <f t="shared" si="2"/>
        <v>173.86668200000003</v>
      </c>
      <c r="Q79" s="623"/>
      <c r="R79" s="408" t="s">
        <v>278</v>
      </c>
      <c r="S79" s="408">
        <v>15.726122</v>
      </c>
      <c r="T79" s="408">
        <v>14.347518999999998</v>
      </c>
      <c r="U79" s="408">
        <v>16.135280999999999</v>
      </c>
      <c r="V79" s="408">
        <v>15.3682</v>
      </c>
      <c r="W79" s="408">
        <v>15.452605999999999</v>
      </c>
      <c r="X79" s="408">
        <v>14.836603</v>
      </c>
      <c r="Y79" s="408">
        <v>13.626068</v>
      </c>
      <c r="Z79" s="408">
        <v>12.076385</v>
      </c>
      <c r="AA79" s="408">
        <v>12.031962</v>
      </c>
      <c r="AB79" s="408">
        <v>14.659510999999998</v>
      </c>
      <c r="AC79" s="408">
        <v>14.394488000000001</v>
      </c>
      <c r="AD79" s="408">
        <v>15.211936999999999</v>
      </c>
      <c r="AE79" s="408">
        <v>173.86668200000003</v>
      </c>
      <c r="AF79" s="1409"/>
      <c r="AG79" s="1409"/>
      <c r="AU79"/>
    </row>
    <row r="80" spans="1:49" s="624" customFormat="1" ht="22.5" customHeight="1" x14ac:dyDescent="0.25">
      <c r="A80" s="604"/>
      <c r="B80" s="625">
        <f t="shared" si="3"/>
        <v>76</v>
      </c>
      <c r="C80" s="626" t="s">
        <v>2114</v>
      </c>
      <c r="D80" s="627">
        <v>0.1085</v>
      </c>
      <c r="E80" s="627">
        <v>0.10579999999999999</v>
      </c>
      <c r="F80" s="627">
        <v>0.12570000000000001</v>
      </c>
      <c r="G80" s="627">
        <v>0.10479999999999999</v>
      </c>
      <c r="H80" s="627">
        <v>1.11E-2</v>
      </c>
      <c r="I80" s="627">
        <v>9.8099999999999993E-2</v>
      </c>
      <c r="J80" s="627">
        <v>6.7099999999999993E-2</v>
      </c>
      <c r="K80" s="627">
        <v>0.10249999999999999</v>
      </c>
      <c r="L80" s="627">
        <v>0.10679999999999999</v>
      </c>
      <c r="M80" s="627">
        <v>0.10390000000000001</v>
      </c>
      <c r="N80" s="627">
        <v>0.1188</v>
      </c>
      <c r="O80" s="627">
        <v>7.6700000000000004E-2</v>
      </c>
      <c r="P80" s="628">
        <f t="shared" si="2"/>
        <v>1.1297999999999999</v>
      </c>
      <c r="Q80" s="623"/>
      <c r="R80" s="408" t="s">
        <v>2114</v>
      </c>
      <c r="S80" s="408">
        <v>0.1085</v>
      </c>
      <c r="T80" s="408">
        <v>0.10579999999999999</v>
      </c>
      <c r="U80" s="408">
        <v>0.12570000000000001</v>
      </c>
      <c r="V80" s="408">
        <v>0.10479999999999999</v>
      </c>
      <c r="W80" s="408">
        <v>1.11E-2</v>
      </c>
      <c r="X80" s="408">
        <v>9.8099999999999993E-2</v>
      </c>
      <c r="Y80" s="408">
        <v>6.7099999999999993E-2</v>
      </c>
      <c r="Z80" s="408">
        <v>0.10249999999999999</v>
      </c>
      <c r="AA80" s="408">
        <v>0.10679999999999999</v>
      </c>
      <c r="AB80" s="408">
        <v>0.10390000000000001</v>
      </c>
      <c r="AC80" s="408">
        <v>0.1188</v>
      </c>
      <c r="AD80" s="408">
        <v>7.6700000000000004E-2</v>
      </c>
      <c r="AE80" s="408">
        <v>1.1297999999999999</v>
      </c>
      <c r="AF80" s="1409"/>
      <c r="AG80" s="408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</row>
    <row r="81" spans="1:47" s="43" customFormat="1" ht="22.5" customHeight="1" x14ac:dyDescent="0.25">
      <c r="A81" s="45"/>
      <c r="B81" s="625">
        <f t="shared" si="3"/>
        <v>77</v>
      </c>
      <c r="C81" s="626" t="s">
        <v>280</v>
      </c>
      <c r="D81" s="627">
        <v>0</v>
      </c>
      <c r="E81" s="627">
        <v>0</v>
      </c>
      <c r="F81" s="627">
        <v>0</v>
      </c>
      <c r="G81" s="627">
        <v>0</v>
      </c>
      <c r="H81" s="627">
        <v>0</v>
      </c>
      <c r="I81" s="627">
        <v>0</v>
      </c>
      <c r="J81" s="627">
        <v>0</v>
      </c>
      <c r="K81" s="627">
        <v>0</v>
      </c>
      <c r="L81" s="627">
        <v>0</v>
      </c>
      <c r="M81" s="627">
        <v>0</v>
      </c>
      <c r="N81" s="627">
        <v>0</v>
      </c>
      <c r="O81" s="627">
        <v>0</v>
      </c>
      <c r="P81" s="628">
        <f t="shared" si="2"/>
        <v>0</v>
      </c>
      <c r="Q81" s="593"/>
      <c r="R81" s="408" t="s">
        <v>280</v>
      </c>
      <c r="S81" s="408">
        <v>0</v>
      </c>
      <c r="T81" s="408">
        <v>0</v>
      </c>
      <c r="U81" s="408">
        <v>0</v>
      </c>
      <c r="V81" s="408">
        <v>0</v>
      </c>
      <c r="W81" s="408">
        <v>0</v>
      </c>
      <c r="X81" s="408">
        <v>0</v>
      </c>
      <c r="Y81" s="408">
        <v>0</v>
      </c>
      <c r="Z81" s="408">
        <v>0</v>
      </c>
      <c r="AA81" s="408">
        <v>0</v>
      </c>
      <c r="AB81" s="408">
        <v>0</v>
      </c>
      <c r="AC81" s="408">
        <v>0</v>
      </c>
      <c r="AD81" s="408">
        <v>0</v>
      </c>
      <c r="AE81" s="408">
        <v>0</v>
      </c>
      <c r="AF81" s="406"/>
      <c r="AG81" s="408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</row>
    <row r="82" spans="1:47" s="43" customFormat="1" ht="22.5" customHeight="1" x14ac:dyDescent="0.25">
      <c r="A82" s="45"/>
      <c r="B82" s="625">
        <f t="shared" si="3"/>
        <v>78</v>
      </c>
      <c r="C82" s="626" t="s">
        <v>282</v>
      </c>
      <c r="D82" s="627">
        <v>0</v>
      </c>
      <c r="E82" s="627">
        <v>0</v>
      </c>
      <c r="F82" s="627">
        <v>0</v>
      </c>
      <c r="G82" s="627">
        <v>0</v>
      </c>
      <c r="H82" s="627">
        <v>0</v>
      </c>
      <c r="I82" s="627">
        <v>0</v>
      </c>
      <c r="J82" s="627">
        <v>0</v>
      </c>
      <c r="K82" s="627">
        <v>0</v>
      </c>
      <c r="L82" s="627">
        <v>0</v>
      </c>
      <c r="M82" s="627">
        <v>0</v>
      </c>
      <c r="N82" s="627">
        <v>0</v>
      </c>
      <c r="O82" s="627">
        <v>0</v>
      </c>
      <c r="P82" s="628">
        <f t="shared" si="2"/>
        <v>0</v>
      </c>
      <c r="Q82" s="45"/>
      <c r="R82" s="408" t="s">
        <v>282</v>
      </c>
      <c r="S82" s="408">
        <v>0</v>
      </c>
      <c r="T82" s="408">
        <v>0</v>
      </c>
      <c r="U82" s="408">
        <v>0</v>
      </c>
      <c r="V82" s="408">
        <v>0</v>
      </c>
      <c r="W82" s="408">
        <v>0</v>
      </c>
      <c r="X82" s="408">
        <v>0</v>
      </c>
      <c r="Y82" s="408">
        <v>0</v>
      </c>
      <c r="Z82" s="408">
        <v>0</v>
      </c>
      <c r="AA82" s="408">
        <v>0</v>
      </c>
      <c r="AB82" s="408">
        <v>0</v>
      </c>
      <c r="AC82" s="408">
        <v>0</v>
      </c>
      <c r="AD82" s="408">
        <v>0</v>
      </c>
      <c r="AE82" s="408">
        <v>0</v>
      </c>
      <c r="AF82" s="406"/>
      <c r="AG82" s="408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</row>
    <row r="83" spans="1:47" s="43" customFormat="1" ht="22.5" customHeight="1" x14ac:dyDescent="0.25">
      <c r="A83" s="45"/>
      <c r="B83" s="625">
        <f t="shared" si="3"/>
        <v>79</v>
      </c>
      <c r="C83" s="626" t="s">
        <v>284</v>
      </c>
      <c r="D83" s="627">
        <v>5.9472100000000001</v>
      </c>
      <c r="E83" s="627">
        <v>5.2893400000000002</v>
      </c>
      <c r="F83" s="627">
        <v>4.9031099999999999</v>
      </c>
      <c r="G83" s="627">
        <v>5.22133</v>
      </c>
      <c r="H83" s="627">
        <v>6.2306450000000009</v>
      </c>
      <c r="I83" s="627">
        <v>5.9077200000000003</v>
      </c>
      <c r="J83" s="627">
        <v>5.4876499999999995</v>
      </c>
      <c r="K83" s="627">
        <v>6.1171499999999996</v>
      </c>
      <c r="L83" s="627">
        <v>5.9263599999999999</v>
      </c>
      <c r="M83" s="627">
        <v>6.0891700000000002</v>
      </c>
      <c r="N83" s="627">
        <v>5.0997129999999995</v>
      </c>
      <c r="O83" s="627">
        <v>5.7183199999999994</v>
      </c>
      <c r="P83" s="628">
        <f t="shared" si="2"/>
        <v>67.937718000000018</v>
      </c>
      <c r="Q83" s="45"/>
      <c r="R83" s="408" t="s">
        <v>284</v>
      </c>
      <c r="S83" s="408">
        <v>5.9472100000000001</v>
      </c>
      <c r="T83" s="408">
        <v>5.2893400000000002</v>
      </c>
      <c r="U83" s="408">
        <v>4.9031099999999999</v>
      </c>
      <c r="V83" s="408">
        <v>5.22133</v>
      </c>
      <c r="W83" s="408">
        <v>6.2306450000000009</v>
      </c>
      <c r="X83" s="408">
        <v>5.9077200000000003</v>
      </c>
      <c r="Y83" s="408">
        <v>5.4876499999999995</v>
      </c>
      <c r="Z83" s="408">
        <v>6.1171499999999996</v>
      </c>
      <c r="AA83" s="408">
        <v>5.9263599999999999</v>
      </c>
      <c r="AB83" s="408">
        <v>6.0891700000000002</v>
      </c>
      <c r="AC83" s="408">
        <v>5.0997129999999995</v>
      </c>
      <c r="AD83" s="408">
        <v>5.7183199999999994</v>
      </c>
      <c r="AE83" s="408">
        <v>67.937718000000018</v>
      </c>
      <c r="AF83" s="406"/>
      <c r="AG83" s="408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</row>
    <row r="84" spans="1:47" s="43" customFormat="1" ht="22.5" customHeight="1" x14ac:dyDescent="0.25">
      <c r="A84" s="45"/>
      <c r="B84" s="625">
        <f t="shared" si="3"/>
        <v>80</v>
      </c>
      <c r="C84" s="626" t="s">
        <v>2118</v>
      </c>
      <c r="D84" s="627">
        <v>0</v>
      </c>
      <c r="E84" s="627">
        <v>0</v>
      </c>
      <c r="F84" s="627">
        <v>0</v>
      </c>
      <c r="G84" s="627">
        <v>0</v>
      </c>
      <c r="H84" s="627">
        <v>0</v>
      </c>
      <c r="I84" s="627">
        <v>0</v>
      </c>
      <c r="J84" s="627">
        <v>0</v>
      </c>
      <c r="K84" s="627">
        <v>0</v>
      </c>
      <c r="L84" s="627">
        <v>0</v>
      </c>
      <c r="M84" s="627">
        <v>0</v>
      </c>
      <c r="N84" s="627">
        <v>0</v>
      </c>
      <c r="O84" s="627">
        <v>0</v>
      </c>
      <c r="P84" s="628">
        <f t="shared" si="2"/>
        <v>0</v>
      </c>
      <c r="Q84" s="45"/>
      <c r="R84" s="408" t="s">
        <v>2118</v>
      </c>
      <c r="S84" s="408">
        <v>0</v>
      </c>
      <c r="T84" s="408">
        <v>0</v>
      </c>
      <c r="U84" s="408">
        <v>0</v>
      </c>
      <c r="V84" s="408">
        <v>0</v>
      </c>
      <c r="W84" s="408">
        <v>0</v>
      </c>
      <c r="X84" s="408">
        <v>0</v>
      </c>
      <c r="Y84" s="408">
        <v>0</v>
      </c>
      <c r="Z84" s="408">
        <v>0</v>
      </c>
      <c r="AA84" s="408">
        <v>0</v>
      </c>
      <c r="AB84" s="408">
        <v>0</v>
      </c>
      <c r="AC84" s="408">
        <v>0</v>
      </c>
      <c r="AD84" s="408">
        <v>0</v>
      </c>
      <c r="AE84" s="408">
        <v>0</v>
      </c>
      <c r="AF84" s="406"/>
      <c r="AG84" s="408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1:47" s="43" customFormat="1" ht="22.5" customHeight="1" x14ac:dyDescent="0.25">
      <c r="A85" s="45"/>
      <c r="B85" s="625">
        <f t="shared" si="3"/>
        <v>81</v>
      </c>
      <c r="C85" s="626" t="s">
        <v>286</v>
      </c>
      <c r="D85" s="627">
        <v>0.25589000000000001</v>
      </c>
      <c r="E85" s="627">
        <v>0.26850000000000002</v>
      </c>
      <c r="F85" s="627">
        <v>0.27165</v>
      </c>
      <c r="G85" s="627">
        <v>0.25924000000000003</v>
      </c>
      <c r="H85" s="627">
        <v>0.24084999999999998</v>
      </c>
      <c r="I85" s="627">
        <v>0.2238</v>
      </c>
      <c r="J85" s="627">
        <v>0.2238</v>
      </c>
      <c r="K85" s="627">
        <v>0.2238</v>
      </c>
      <c r="L85" s="627">
        <v>0.2238</v>
      </c>
      <c r="M85" s="627">
        <v>0.22550000000000001</v>
      </c>
      <c r="N85" s="627">
        <v>0.22563</v>
      </c>
      <c r="O85" s="627">
        <v>0.22837000000000002</v>
      </c>
      <c r="P85" s="628">
        <f t="shared" si="2"/>
        <v>2.8708299999999998</v>
      </c>
      <c r="Q85" s="45"/>
      <c r="R85" s="408" t="s">
        <v>286</v>
      </c>
      <c r="S85" s="408">
        <v>0.25589000000000001</v>
      </c>
      <c r="T85" s="408">
        <v>0.26850000000000002</v>
      </c>
      <c r="U85" s="408">
        <v>0.27165</v>
      </c>
      <c r="V85" s="408">
        <v>0.25924000000000003</v>
      </c>
      <c r="W85" s="408">
        <v>0.24084999999999998</v>
      </c>
      <c r="X85" s="408">
        <v>0.2238</v>
      </c>
      <c r="Y85" s="408">
        <v>0.2238</v>
      </c>
      <c r="Z85" s="408">
        <v>0.2238</v>
      </c>
      <c r="AA85" s="408">
        <v>0.2238</v>
      </c>
      <c r="AB85" s="408">
        <v>0.22550000000000001</v>
      </c>
      <c r="AC85" s="408">
        <v>0.22563</v>
      </c>
      <c r="AD85" s="408">
        <v>0.22837000000000002</v>
      </c>
      <c r="AE85" s="408">
        <v>2.8708299999999998</v>
      </c>
      <c r="AF85" s="406"/>
      <c r="AG85" s="408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</row>
    <row r="86" spans="1:47" s="43" customFormat="1" ht="22.5" customHeight="1" x14ac:dyDescent="0.25">
      <c r="A86" s="45"/>
      <c r="B86" s="625">
        <f t="shared" si="3"/>
        <v>82</v>
      </c>
      <c r="C86" s="626" t="s">
        <v>288</v>
      </c>
      <c r="D86" s="627">
        <v>1.3058399999999999</v>
      </c>
      <c r="E86" s="627">
        <v>1.2902610000000001</v>
      </c>
      <c r="F86" s="627">
        <v>1.844471</v>
      </c>
      <c r="G86" s="627">
        <v>1.7204409999999999</v>
      </c>
      <c r="H86" s="627">
        <v>1.5870579999999999</v>
      </c>
      <c r="I86" s="627">
        <v>0.61192359648727102</v>
      </c>
      <c r="J86" s="627">
        <v>1.0993569999999999</v>
      </c>
      <c r="K86" s="627">
        <v>0.54018299999999997</v>
      </c>
      <c r="L86" s="627">
        <v>0.23463400000000001</v>
      </c>
      <c r="M86" s="627">
        <v>0</v>
      </c>
      <c r="N86" s="627">
        <v>0</v>
      </c>
      <c r="O86" s="627">
        <v>0</v>
      </c>
      <c r="P86" s="628">
        <f t="shared" si="2"/>
        <v>10.234168596487271</v>
      </c>
      <c r="Q86" s="45"/>
      <c r="R86" s="408" t="s">
        <v>288</v>
      </c>
      <c r="S86" s="408">
        <v>1.3058399999999999</v>
      </c>
      <c r="T86" s="408">
        <v>1.2902610000000001</v>
      </c>
      <c r="U86" s="408">
        <v>1.844471</v>
      </c>
      <c r="V86" s="408">
        <v>1.7204409999999999</v>
      </c>
      <c r="W86" s="408">
        <v>1.5870579999999999</v>
      </c>
      <c r="X86" s="408">
        <v>0.61192359648727102</v>
      </c>
      <c r="Y86" s="408">
        <v>1.0993569999999999</v>
      </c>
      <c r="Z86" s="408">
        <v>0.54018299999999997</v>
      </c>
      <c r="AA86" s="408">
        <v>0.23463400000000001</v>
      </c>
      <c r="AB86" s="408">
        <v>0</v>
      </c>
      <c r="AC86" s="408">
        <v>0</v>
      </c>
      <c r="AD86" s="408">
        <v>0</v>
      </c>
      <c r="AE86" s="408">
        <v>10.234168596487271</v>
      </c>
      <c r="AF86" s="406"/>
      <c r="AG86" s="408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1:47" ht="22.5" customHeight="1" x14ac:dyDescent="0.25">
      <c r="B87" s="625">
        <f t="shared" si="3"/>
        <v>83</v>
      </c>
      <c r="C87" s="626" t="s">
        <v>290</v>
      </c>
      <c r="D87" s="627">
        <v>3.433119</v>
      </c>
      <c r="E87" s="627">
        <v>2.8103699999999998</v>
      </c>
      <c r="F87" s="627">
        <v>1.534E-3</v>
      </c>
      <c r="G87" s="627">
        <v>0.42663000000000001</v>
      </c>
      <c r="H87" s="627">
        <v>1.703244</v>
      </c>
      <c r="I87" s="627">
        <v>1.6022210000000001</v>
      </c>
      <c r="J87" s="627">
        <v>1.6359710000000001</v>
      </c>
      <c r="K87" s="627">
        <v>1.594759</v>
      </c>
      <c r="L87" s="627">
        <v>1.6010829999999998</v>
      </c>
      <c r="M87" s="627">
        <v>1.6827009999999998</v>
      </c>
      <c r="N87" s="627">
        <v>1.5975590000000002</v>
      </c>
      <c r="O87" s="627">
        <v>1.5748499999999999</v>
      </c>
      <c r="P87" s="628">
        <f t="shared" si="2"/>
        <v>19.664041000000001</v>
      </c>
      <c r="R87" s="408" t="s">
        <v>290</v>
      </c>
      <c r="S87" s="408">
        <v>3.433119</v>
      </c>
      <c r="T87" s="408">
        <v>2.8103699999999998</v>
      </c>
      <c r="U87" s="408">
        <v>1.534E-3</v>
      </c>
      <c r="V87" s="408">
        <v>0.42663000000000001</v>
      </c>
      <c r="W87" s="408">
        <v>1.703244</v>
      </c>
      <c r="X87" s="408">
        <v>1.6022210000000001</v>
      </c>
      <c r="Y87" s="408">
        <v>1.6359710000000001</v>
      </c>
      <c r="Z87" s="408">
        <v>1.594759</v>
      </c>
      <c r="AA87" s="408">
        <v>1.6010829999999998</v>
      </c>
      <c r="AB87" s="408">
        <v>1.6827009999999998</v>
      </c>
      <c r="AC87" s="408">
        <v>1.5975590000000002</v>
      </c>
      <c r="AD87" s="408">
        <v>1.5748499999999999</v>
      </c>
      <c r="AE87" s="408">
        <v>19.664041000000001</v>
      </c>
    </row>
    <row r="88" spans="1:47" ht="22.5" customHeight="1" x14ac:dyDescent="0.25">
      <c r="B88" s="625">
        <f t="shared" si="3"/>
        <v>84</v>
      </c>
      <c r="C88" s="626" t="s">
        <v>292</v>
      </c>
      <c r="D88" s="627">
        <v>4.7999999999999996E-4</v>
      </c>
      <c r="E88" s="627">
        <v>1.7999999999999998E-4</v>
      </c>
      <c r="F88" s="627">
        <v>1.7999999999999998E-4</v>
      </c>
      <c r="G88" s="627">
        <v>1.7999999999999998E-4</v>
      </c>
      <c r="H88" s="627">
        <v>8.8000000000000003E-4</v>
      </c>
      <c r="I88" s="627">
        <v>1.08E-3</v>
      </c>
      <c r="J88" s="627">
        <v>2.2000000000000001E-4</v>
      </c>
      <c r="K88" s="627">
        <v>2.2000000000000001E-4</v>
      </c>
      <c r="L88" s="627">
        <v>3.2000000000000003E-4</v>
      </c>
      <c r="M88" s="627">
        <v>2.0379999999999999E-3</v>
      </c>
      <c r="N88" s="627">
        <v>5.4660000000000004E-3</v>
      </c>
      <c r="O88" s="627">
        <v>1.5303000000000001E-2</v>
      </c>
      <c r="P88" s="628">
        <f t="shared" si="2"/>
        <v>2.6547000000000001E-2</v>
      </c>
      <c r="R88" s="408" t="s">
        <v>292</v>
      </c>
      <c r="S88" s="408">
        <v>4.7999999999999996E-4</v>
      </c>
      <c r="T88" s="408">
        <v>1.7999999999999998E-4</v>
      </c>
      <c r="U88" s="408">
        <v>1.7999999999999998E-4</v>
      </c>
      <c r="V88" s="408">
        <v>1.7999999999999998E-4</v>
      </c>
      <c r="W88" s="408">
        <v>8.8000000000000003E-4</v>
      </c>
      <c r="X88" s="408">
        <v>1.08E-3</v>
      </c>
      <c r="Y88" s="408">
        <v>2.2000000000000001E-4</v>
      </c>
      <c r="Z88" s="408">
        <v>2.2000000000000001E-4</v>
      </c>
      <c r="AA88" s="408">
        <v>3.2000000000000003E-4</v>
      </c>
      <c r="AB88" s="408">
        <v>2.0379999999999999E-3</v>
      </c>
      <c r="AC88" s="408">
        <v>5.4660000000000004E-3</v>
      </c>
      <c r="AD88" s="408">
        <v>1.5303000000000001E-2</v>
      </c>
      <c r="AE88" s="408">
        <v>2.6547000000000001E-2</v>
      </c>
      <c r="AF88" s="1410"/>
    </row>
    <row r="89" spans="1:47" ht="22.5" customHeight="1" x14ac:dyDescent="0.25">
      <c r="B89" s="625">
        <f t="shared" si="3"/>
        <v>85</v>
      </c>
      <c r="C89" s="626" t="s">
        <v>2122</v>
      </c>
      <c r="D89" s="627">
        <v>0.3</v>
      </c>
      <c r="E89" s="627">
        <v>0.26239999999999997</v>
      </c>
      <c r="F89" s="627">
        <v>0.31410000000000005</v>
      </c>
      <c r="G89" s="627">
        <v>0.25180000000000002</v>
      </c>
      <c r="H89" s="627">
        <v>0.29149999999999998</v>
      </c>
      <c r="I89" s="627">
        <v>0.247</v>
      </c>
      <c r="J89" s="627">
        <v>0.26319999999999999</v>
      </c>
      <c r="K89" s="627">
        <v>0.2641</v>
      </c>
      <c r="L89" s="627">
        <v>0.27079999999999999</v>
      </c>
      <c r="M89" s="627">
        <v>0.2475</v>
      </c>
      <c r="N89" s="627">
        <v>0.23380000000000001</v>
      </c>
      <c r="O89" s="627">
        <v>0.23350000000000001</v>
      </c>
      <c r="P89" s="628">
        <f t="shared" si="2"/>
        <v>3.1796999999999995</v>
      </c>
      <c r="R89" s="408" t="s">
        <v>2122</v>
      </c>
      <c r="S89" s="408">
        <v>0.3</v>
      </c>
      <c r="T89" s="408">
        <v>0.26239999999999997</v>
      </c>
      <c r="U89" s="408">
        <v>0.31410000000000005</v>
      </c>
      <c r="V89" s="408">
        <v>0.25180000000000002</v>
      </c>
      <c r="W89" s="408">
        <v>0.29149999999999998</v>
      </c>
      <c r="X89" s="408">
        <v>0.247</v>
      </c>
      <c r="Y89" s="408">
        <v>0.26319999999999999</v>
      </c>
      <c r="Z89" s="408">
        <v>0.2641</v>
      </c>
      <c r="AA89" s="408">
        <v>0.27079999999999999</v>
      </c>
      <c r="AB89" s="408">
        <v>0.2475</v>
      </c>
      <c r="AC89" s="408">
        <v>0.23380000000000001</v>
      </c>
      <c r="AD89" s="408">
        <v>0.23350000000000001</v>
      </c>
      <c r="AE89" s="408">
        <v>3.1796999999999995</v>
      </c>
    </row>
    <row r="90" spans="1:47" ht="22.5" customHeight="1" x14ac:dyDescent="0.25">
      <c r="B90" s="625">
        <f t="shared" si="3"/>
        <v>86</v>
      </c>
      <c r="C90" s="626" t="s">
        <v>294</v>
      </c>
      <c r="D90" s="627">
        <v>0</v>
      </c>
      <c r="E90" s="627">
        <v>0</v>
      </c>
      <c r="F90" s="627">
        <v>0</v>
      </c>
      <c r="G90" s="627">
        <v>0</v>
      </c>
      <c r="H90" s="627">
        <v>0</v>
      </c>
      <c r="I90" s="627">
        <v>0</v>
      </c>
      <c r="J90" s="627">
        <v>0</v>
      </c>
      <c r="K90" s="627">
        <v>0</v>
      </c>
      <c r="L90" s="627">
        <v>0</v>
      </c>
      <c r="M90" s="627">
        <v>0</v>
      </c>
      <c r="N90" s="627">
        <v>0</v>
      </c>
      <c r="O90" s="627">
        <v>0</v>
      </c>
      <c r="P90" s="628">
        <f t="shared" si="2"/>
        <v>0</v>
      </c>
      <c r="R90" s="408" t="s">
        <v>294</v>
      </c>
      <c r="S90" s="408">
        <v>0</v>
      </c>
      <c r="T90" s="408">
        <v>0</v>
      </c>
      <c r="U90" s="408">
        <v>0</v>
      </c>
      <c r="V90" s="408">
        <v>0</v>
      </c>
      <c r="W90" s="408">
        <v>0</v>
      </c>
      <c r="X90" s="408">
        <v>0</v>
      </c>
      <c r="Y90" s="408">
        <v>0</v>
      </c>
      <c r="Z90" s="408">
        <v>0</v>
      </c>
      <c r="AA90" s="408">
        <v>0</v>
      </c>
      <c r="AB90" s="408">
        <v>0</v>
      </c>
      <c r="AC90" s="408">
        <v>0</v>
      </c>
      <c r="AD90" s="408">
        <v>0</v>
      </c>
      <c r="AE90" s="408">
        <v>0</v>
      </c>
    </row>
    <row r="91" spans="1:47" ht="22.5" customHeight="1" x14ac:dyDescent="0.25">
      <c r="B91" s="625">
        <f t="shared" si="3"/>
        <v>87</v>
      </c>
      <c r="C91" s="626" t="s">
        <v>2124</v>
      </c>
      <c r="D91" s="627">
        <v>6.8269999999999997E-3</v>
      </c>
      <c r="E91" s="627">
        <v>1.3500000000000001E-3</v>
      </c>
      <c r="F91" s="627">
        <v>2.0699999999999998E-3</v>
      </c>
      <c r="G91" s="627">
        <v>1.2207000000000001E-2</v>
      </c>
      <c r="H91" s="627">
        <v>1.0949E-2</v>
      </c>
      <c r="I91" s="627">
        <v>9.1699999999999993E-3</v>
      </c>
      <c r="J91" s="627">
        <v>7.1549999999999999E-3</v>
      </c>
      <c r="K91" s="627">
        <v>3.5061000000000002E-2</v>
      </c>
      <c r="L91" s="627">
        <v>5.6896999999999996E-2</v>
      </c>
      <c r="M91" s="627">
        <v>3.4729999999999997E-2</v>
      </c>
      <c r="N91" s="627">
        <v>2.4652999999999998E-2</v>
      </c>
      <c r="O91" s="627">
        <v>3.0040000000000001E-2</v>
      </c>
      <c r="P91" s="628">
        <f t="shared" si="2"/>
        <v>0.23110900000000004</v>
      </c>
      <c r="R91" s="408" t="s">
        <v>2124</v>
      </c>
      <c r="S91" s="408">
        <v>6.8269999999999997E-3</v>
      </c>
      <c r="T91" s="408">
        <v>1.3500000000000001E-3</v>
      </c>
      <c r="U91" s="408">
        <v>2.0699999999999998E-3</v>
      </c>
      <c r="V91" s="408">
        <v>1.2207000000000001E-2</v>
      </c>
      <c r="W91" s="408">
        <v>1.0949E-2</v>
      </c>
      <c r="X91" s="408">
        <v>9.1699999999999993E-3</v>
      </c>
      <c r="Y91" s="408">
        <v>7.1549999999999999E-3</v>
      </c>
      <c r="Z91" s="408">
        <v>3.5061000000000002E-2</v>
      </c>
      <c r="AA91" s="408">
        <v>5.6896999999999996E-2</v>
      </c>
      <c r="AB91" s="408">
        <v>3.4729999999999997E-2</v>
      </c>
      <c r="AC91" s="408">
        <v>2.4652999999999998E-2</v>
      </c>
      <c r="AD91" s="408">
        <v>3.0040000000000001E-2</v>
      </c>
      <c r="AE91" s="408">
        <v>0.23110900000000004</v>
      </c>
    </row>
    <row r="92" spans="1:47" ht="22.5" customHeight="1" x14ac:dyDescent="0.25">
      <c r="B92" s="625">
        <f t="shared" si="3"/>
        <v>88</v>
      </c>
      <c r="C92" s="626" t="s">
        <v>296</v>
      </c>
      <c r="D92" s="627">
        <v>5.3594219999999995</v>
      </c>
      <c r="E92" s="627">
        <v>3.627869</v>
      </c>
      <c r="F92" s="627">
        <v>2.9691289999999997</v>
      </c>
      <c r="G92" s="627"/>
      <c r="H92" s="627">
        <v>0</v>
      </c>
      <c r="I92" s="627">
        <v>0</v>
      </c>
      <c r="J92" s="627">
        <v>0.70059700000000003</v>
      </c>
      <c r="K92" s="627">
        <v>0</v>
      </c>
      <c r="L92" s="627">
        <v>0</v>
      </c>
      <c r="M92" s="627">
        <v>0</v>
      </c>
      <c r="N92" s="627">
        <v>0</v>
      </c>
      <c r="O92" s="627">
        <v>0</v>
      </c>
      <c r="P92" s="628">
        <f t="shared" si="2"/>
        <v>12.657016999999998</v>
      </c>
      <c r="R92" s="408" t="s">
        <v>296</v>
      </c>
      <c r="S92" s="408">
        <v>5.3594219999999995</v>
      </c>
      <c r="T92" s="408">
        <v>3.627869</v>
      </c>
      <c r="U92" s="408">
        <v>2.9691289999999997</v>
      </c>
      <c r="W92" s="408">
        <v>0</v>
      </c>
      <c r="X92" s="408">
        <v>0</v>
      </c>
      <c r="Y92" s="408">
        <v>0.70059700000000003</v>
      </c>
      <c r="Z92" s="408">
        <v>0</v>
      </c>
      <c r="AA92" s="408">
        <v>0</v>
      </c>
      <c r="AB92" s="408">
        <v>0</v>
      </c>
      <c r="AC92" s="408">
        <v>0</v>
      </c>
      <c r="AD92" s="408">
        <v>0</v>
      </c>
      <c r="AE92" s="408">
        <v>12.657016999999998</v>
      </c>
    </row>
    <row r="93" spans="1:47" ht="22.5" customHeight="1" x14ac:dyDescent="0.25">
      <c r="B93" s="625">
        <f t="shared" si="3"/>
        <v>89</v>
      </c>
      <c r="C93" s="626" t="s">
        <v>2087</v>
      </c>
      <c r="D93" s="627">
        <v>19.649954000000001</v>
      </c>
      <c r="E93" s="627">
        <v>20.042033</v>
      </c>
      <c r="F93" s="627">
        <v>22.688404000000002</v>
      </c>
      <c r="G93" s="627">
        <v>21.124471999999997</v>
      </c>
      <c r="H93" s="627">
        <v>21.991021999999997</v>
      </c>
      <c r="I93" s="627">
        <v>14.586842000000001</v>
      </c>
      <c r="J93" s="627">
        <v>17.874276000000002</v>
      </c>
      <c r="K93" s="627">
        <v>17.617623000000002</v>
      </c>
      <c r="L93" s="627">
        <v>15.716879000000002</v>
      </c>
      <c r="M93" s="627">
        <v>14.545374000000001</v>
      </c>
      <c r="N93" s="627">
        <v>14.443935</v>
      </c>
      <c r="O93" s="627">
        <v>21.631930000000001</v>
      </c>
      <c r="P93" s="628">
        <f t="shared" si="2"/>
        <v>221.91274400000006</v>
      </c>
      <c r="R93" s="408" t="s">
        <v>2087</v>
      </c>
      <c r="S93" s="408">
        <v>19.649954000000001</v>
      </c>
      <c r="T93" s="408">
        <v>20.042033</v>
      </c>
      <c r="U93" s="408">
        <v>22.688404000000002</v>
      </c>
      <c r="V93" s="408">
        <v>21.124471999999997</v>
      </c>
      <c r="W93" s="408">
        <v>21.991021999999997</v>
      </c>
      <c r="X93" s="408">
        <v>14.586842000000001</v>
      </c>
      <c r="Y93" s="408">
        <v>17.874276000000002</v>
      </c>
      <c r="Z93" s="408">
        <v>17.617623000000002</v>
      </c>
      <c r="AA93" s="408">
        <v>15.716879000000002</v>
      </c>
      <c r="AB93" s="408">
        <v>14.545374000000001</v>
      </c>
      <c r="AC93" s="408">
        <v>14.443935</v>
      </c>
      <c r="AD93" s="408">
        <v>21.631930000000001</v>
      </c>
      <c r="AE93" s="408">
        <v>221.91274400000006</v>
      </c>
    </row>
    <row r="94" spans="1:47" ht="22.5" customHeight="1" x14ac:dyDescent="0.25">
      <c r="B94" s="625">
        <f t="shared" si="3"/>
        <v>90</v>
      </c>
      <c r="C94" s="626" t="s">
        <v>298</v>
      </c>
      <c r="D94" s="627">
        <v>1.5848000000000001E-2</v>
      </c>
      <c r="E94" s="627">
        <v>1.56E-3</v>
      </c>
      <c r="F94" s="627">
        <v>7.3839999999999999E-3</v>
      </c>
      <c r="G94" s="627">
        <v>6.8459999999999997E-3</v>
      </c>
      <c r="H94" s="627">
        <v>1.0509000000000001E-2</v>
      </c>
      <c r="I94" s="627">
        <v>0</v>
      </c>
      <c r="J94" s="627">
        <v>5.4999999999999997E-3</v>
      </c>
      <c r="K94" s="627">
        <v>5.1000000000000004E-3</v>
      </c>
      <c r="L94" s="627">
        <v>0</v>
      </c>
      <c r="M94" s="627">
        <v>0</v>
      </c>
      <c r="N94" s="627">
        <v>0</v>
      </c>
      <c r="O94" s="627">
        <v>0</v>
      </c>
      <c r="P94" s="628">
        <f t="shared" si="2"/>
        <v>5.2747000000000002E-2</v>
      </c>
      <c r="R94" s="408" t="s">
        <v>298</v>
      </c>
      <c r="S94" s="408">
        <v>1.5848000000000001E-2</v>
      </c>
      <c r="T94" s="408">
        <v>1.56E-3</v>
      </c>
      <c r="U94" s="408">
        <v>7.3839999999999999E-3</v>
      </c>
      <c r="V94" s="408">
        <v>6.8459999999999997E-3</v>
      </c>
      <c r="W94" s="408">
        <v>1.0509000000000001E-2</v>
      </c>
      <c r="X94" s="408">
        <v>0</v>
      </c>
      <c r="Y94" s="408">
        <v>5.4999999999999997E-3</v>
      </c>
      <c r="Z94" s="408">
        <v>5.1000000000000004E-3</v>
      </c>
      <c r="AA94" s="408">
        <v>0</v>
      </c>
      <c r="AB94" s="408">
        <v>0</v>
      </c>
      <c r="AC94" s="408">
        <v>0</v>
      </c>
      <c r="AD94" s="408">
        <v>0</v>
      </c>
      <c r="AE94" s="408">
        <v>5.2747000000000002E-2</v>
      </c>
    </row>
    <row r="95" spans="1:47" ht="22.5" customHeight="1" x14ac:dyDescent="0.25">
      <c r="B95" s="625">
        <v>91</v>
      </c>
      <c r="C95" s="626" t="s">
        <v>300</v>
      </c>
      <c r="D95" s="627">
        <v>0</v>
      </c>
      <c r="E95" s="627">
        <v>0</v>
      </c>
      <c r="F95" s="627">
        <v>0</v>
      </c>
      <c r="G95" s="627">
        <v>0</v>
      </c>
      <c r="H95" s="627">
        <v>0</v>
      </c>
      <c r="I95" s="627">
        <v>0</v>
      </c>
      <c r="J95" s="627">
        <v>0</v>
      </c>
      <c r="K95" s="627">
        <v>0</v>
      </c>
      <c r="L95" s="627">
        <v>0</v>
      </c>
      <c r="M95" s="627">
        <v>0</v>
      </c>
      <c r="N95" s="627">
        <v>0</v>
      </c>
      <c r="O95" s="627">
        <v>0</v>
      </c>
      <c r="P95" s="628">
        <f t="shared" si="2"/>
        <v>0</v>
      </c>
      <c r="R95" s="408" t="s">
        <v>300</v>
      </c>
      <c r="S95" s="408">
        <v>0</v>
      </c>
      <c r="T95" s="408">
        <v>0</v>
      </c>
      <c r="U95" s="408">
        <v>0</v>
      </c>
      <c r="V95" s="408">
        <v>0</v>
      </c>
      <c r="W95" s="408">
        <v>0</v>
      </c>
      <c r="X95" s="408">
        <v>0</v>
      </c>
      <c r="Y95" s="408">
        <v>0</v>
      </c>
      <c r="Z95" s="408">
        <v>0</v>
      </c>
      <c r="AA95" s="408">
        <v>0</v>
      </c>
      <c r="AB95" s="408">
        <v>0</v>
      </c>
      <c r="AC95" s="408">
        <v>0</v>
      </c>
      <c r="AD95" s="408">
        <v>0</v>
      </c>
      <c r="AE95" s="408">
        <v>0</v>
      </c>
    </row>
    <row r="96" spans="1:47" ht="22.5" customHeight="1" thickBot="1" x14ac:dyDescent="0.3">
      <c r="B96" s="625">
        <v>92</v>
      </c>
      <c r="C96" s="626" t="s">
        <v>1564</v>
      </c>
      <c r="D96" s="627">
        <v>5.4600000000000003E-2</v>
      </c>
      <c r="E96" s="627">
        <v>5.04E-2</v>
      </c>
      <c r="F96" s="627">
        <v>0.13269999999999998</v>
      </c>
      <c r="G96" s="627">
        <v>4.6600000000000003E-2</v>
      </c>
      <c r="H96" s="627">
        <v>1.8200000000000001E-2</v>
      </c>
      <c r="I96" s="627">
        <v>4.0000000000000002E-4</v>
      </c>
      <c r="J96" s="627">
        <v>1.15E-2</v>
      </c>
      <c r="K96" s="627">
        <v>4.6600000000000003E-2</v>
      </c>
      <c r="L96" s="627">
        <v>7.0499999999999993E-2</v>
      </c>
      <c r="M96" s="627">
        <v>9.8299999999999998E-2</v>
      </c>
      <c r="N96" s="627">
        <v>0.10540000000000001</v>
      </c>
      <c r="O96" s="627">
        <v>0.13219999999999998</v>
      </c>
      <c r="P96" s="628">
        <f>SUM(D96:O96)</f>
        <v>0.76740000000000008</v>
      </c>
      <c r="R96" s="408" t="s">
        <v>1564</v>
      </c>
      <c r="S96" s="408">
        <v>5.4600000000000003E-2</v>
      </c>
      <c r="T96" s="408">
        <v>5.04E-2</v>
      </c>
      <c r="U96" s="408">
        <v>0.13269999999999998</v>
      </c>
      <c r="V96" s="408">
        <v>4.6600000000000003E-2</v>
      </c>
      <c r="W96" s="408">
        <v>1.8200000000000001E-2</v>
      </c>
      <c r="X96" s="408">
        <v>4.0000000000000002E-4</v>
      </c>
      <c r="Y96" s="408">
        <v>1.15E-2</v>
      </c>
      <c r="Z96" s="408">
        <v>4.6600000000000003E-2</v>
      </c>
      <c r="AA96" s="408">
        <v>7.0499999999999993E-2</v>
      </c>
      <c r="AB96" s="408">
        <v>9.8299999999999998E-2</v>
      </c>
      <c r="AC96" s="408">
        <v>0.10540000000000001</v>
      </c>
      <c r="AD96" s="408">
        <v>0.13219999999999998</v>
      </c>
      <c r="AE96" s="408">
        <v>0.76740000000000008</v>
      </c>
    </row>
    <row r="97" spans="2:31" ht="22.5" customHeight="1" thickTop="1" x14ac:dyDescent="0.25">
      <c r="B97" s="629" t="s">
        <v>1240</v>
      </c>
      <c r="C97" s="630"/>
      <c r="D97" s="631">
        <f t="shared" ref="D97:P97" si="4">SUM(D5:D96)</f>
        <v>154.88009199999999</v>
      </c>
      <c r="E97" s="631">
        <f t="shared" si="4"/>
        <v>144.249505</v>
      </c>
      <c r="F97" s="631">
        <f t="shared" si="4"/>
        <v>153.14821299999997</v>
      </c>
      <c r="G97" s="631">
        <f t="shared" si="4"/>
        <v>136.19071700000001</v>
      </c>
      <c r="H97" s="631">
        <f t="shared" si="4"/>
        <v>141.81197165</v>
      </c>
      <c r="I97" s="631">
        <f t="shared" si="4"/>
        <v>127.98400320034155</v>
      </c>
      <c r="J97" s="631">
        <f t="shared" si="4"/>
        <v>119.02981600000001</v>
      </c>
      <c r="K97" s="631">
        <f t="shared" si="4"/>
        <v>117.94577299999999</v>
      </c>
      <c r="L97" s="631">
        <f t="shared" si="4"/>
        <v>113.46120347147473</v>
      </c>
      <c r="M97" s="631">
        <f t="shared" si="4"/>
        <v>122.85225006830505</v>
      </c>
      <c r="N97" s="631">
        <f t="shared" si="4"/>
        <v>121.21502699999998</v>
      </c>
      <c r="O97" s="631">
        <f t="shared" si="4"/>
        <v>131.6912116754832</v>
      </c>
      <c r="P97" s="632">
        <f t="shared" si="4"/>
        <v>1584.4597830656046</v>
      </c>
      <c r="R97" s="408" t="s">
        <v>302</v>
      </c>
      <c r="S97" s="408">
        <v>154.88009199999999</v>
      </c>
      <c r="T97" s="408">
        <v>144.249505</v>
      </c>
      <c r="U97" s="408">
        <v>153.14821299999997</v>
      </c>
      <c r="V97" s="408">
        <v>136.19071700000001</v>
      </c>
      <c r="W97" s="408">
        <v>141.81197165</v>
      </c>
      <c r="X97" s="408">
        <v>127.98400320034155</v>
      </c>
      <c r="Y97" s="408">
        <v>119.02981600000001</v>
      </c>
      <c r="Z97" s="408">
        <v>117.94577299999999</v>
      </c>
      <c r="AA97" s="408">
        <v>113.46120347147473</v>
      </c>
      <c r="AB97" s="408">
        <v>122.85225006830505</v>
      </c>
      <c r="AC97" s="408">
        <v>121.21502699999998</v>
      </c>
      <c r="AD97" s="408">
        <v>131.6912116754832</v>
      </c>
      <c r="AE97" s="408">
        <v>1584.4597830656046</v>
      </c>
    </row>
    <row r="98" spans="2:31" ht="21" customHeight="1" x14ac:dyDescent="0.25">
      <c r="B98" s="889" t="s">
        <v>2139</v>
      </c>
      <c r="C98" s="592"/>
      <c r="D98" s="598"/>
      <c r="E98" s="598"/>
      <c r="F98" s="598"/>
      <c r="G98" s="598"/>
      <c r="H98" s="598"/>
      <c r="I98" s="598"/>
      <c r="J98" s="598"/>
      <c r="K98" s="598"/>
      <c r="L98" s="598"/>
      <c r="M98" s="598"/>
      <c r="N98" s="598"/>
      <c r="O98" s="598"/>
      <c r="P98" s="5"/>
    </row>
    <row r="99" spans="2:31" x14ac:dyDescent="0.25">
      <c r="AE99" s="1411">
        <v>0</v>
      </c>
    </row>
  </sheetData>
  <pageMargins left="0.78740157480314965" right="0.59055118110236227" top="0.59055118110236227" bottom="0.59055118110236227" header="0" footer="0"/>
  <pageSetup paperSize="9" scale="45" fitToHeight="0" orientation="landscape" r:id="rId1"/>
  <headerFooter alignWithMargins="0"/>
  <rowBreaks count="1" manualBreakCount="1">
    <brk id="52" max="1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9">
    <pageSetUpPr fitToPage="1"/>
  </sheetPr>
  <dimension ref="A1:AJ68"/>
  <sheetViews>
    <sheetView view="pageBreakPreview" zoomScale="70" zoomScaleNormal="55" zoomScaleSheetLayoutView="70" zoomScalePageLayoutView="40" workbookViewId="0">
      <selection activeCell="Q26" sqref="Q26"/>
    </sheetView>
  </sheetViews>
  <sheetFormatPr baseColWidth="10" defaultRowHeight="15" x14ac:dyDescent="0.25"/>
  <cols>
    <col min="1" max="14" width="20.28515625" customWidth="1"/>
    <col min="15" max="15" width="5.140625" customWidth="1"/>
    <col min="16" max="16" width="30.7109375" style="408" customWidth="1"/>
    <col min="17" max="17" width="30.28515625" style="408" customWidth="1"/>
    <col min="18" max="28" width="12.28515625" style="408" customWidth="1"/>
    <col min="29" max="29" width="16.42578125" style="408" customWidth="1"/>
    <col min="30" max="36" width="11.42578125" style="408"/>
  </cols>
  <sheetData>
    <row r="1" spans="1:36" s="43" customFormat="1" ht="12.75" x14ac:dyDescent="0.2">
      <c r="A1" s="593"/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3"/>
      <c r="O1" s="593"/>
      <c r="P1" s="1408"/>
      <c r="Q1" s="1408"/>
      <c r="R1" s="1408"/>
      <c r="S1" s="1408"/>
      <c r="T1" s="1408"/>
      <c r="U1" s="1408"/>
      <c r="V1" s="1408"/>
      <c r="W1" s="1408"/>
      <c r="X1" s="1408"/>
      <c r="Y1" s="1408"/>
      <c r="Z1" s="890"/>
      <c r="AA1" s="890"/>
      <c r="AB1" s="890"/>
      <c r="AC1" s="890"/>
      <c r="AD1" s="406"/>
      <c r="AE1" s="406"/>
      <c r="AF1" s="406"/>
      <c r="AG1" s="406"/>
      <c r="AH1" s="406"/>
      <c r="AI1" s="406"/>
      <c r="AJ1" s="406"/>
    </row>
    <row r="2" spans="1:36" s="43" customFormat="1" ht="12.75" x14ac:dyDescent="0.2">
      <c r="A2" s="593"/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3"/>
      <c r="O2" s="593"/>
      <c r="P2" s="1408"/>
      <c r="Q2" s="1408"/>
      <c r="R2" s="1408"/>
      <c r="S2" s="1408"/>
      <c r="T2" s="1408"/>
      <c r="U2" s="1408"/>
      <c r="V2" s="1408"/>
      <c r="W2" s="1408"/>
      <c r="X2" s="1408"/>
      <c r="Y2" s="1408"/>
      <c r="Z2" s="890"/>
      <c r="AA2" s="890"/>
      <c r="AB2" s="890"/>
      <c r="AC2" s="890"/>
      <c r="AD2" s="406"/>
      <c r="AE2" s="406"/>
      <c r="AF2" s="406"/>
      <c r="AG2" s="406"/>
      <c r="AH2" s="406"/>
      <c r="AI2" s="406"/>
      <c r="AJ2" s="406"/>
    </row>
    <row r="3" spans="1:36" s="43" customFormat="1" ht="12.75" x14ac:dyDescent="0.2">
      <c r="A3" s="593"/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3"/>
      <c r="O3" s="593"/>
      <c r="P3" s="1408"/>
      <c r="Q3" s="1408"/>
      <c r="R3" s="1408"/>
      <c r="S3" s="1408"/>
      <c r="T3" s="1408"/>
      <c r="U3" s="1408"/>
      <c r="V3" s="1408"/>
      <c r="W3" s="1408"/>
      <c r="X3" s="1408"/>
      <c r="Y3" s="1408"/>
      <c r="Z3" s="890"/>
      <c r="AA3" s="890"/>
      <c r="AB3" s="890"/>
      <c r="AC3" s="890"/>
      <c r="AD3" s="406"/>
      <c r="AE3" s="406"/>
      <c r="AF3" s="406"/>
      <c r="AG3" s="406"/>
      <c r="AH3" s="406"/>
      <c r="AI3" s="406"/>
      <c r="AJ3" s="406"/>
    </row>
    <row r="4" spans="1:36" s="43" customFormat="1" ht="12.75" x14ac:dyDescent="0.2">
      <c r="A4" s="593"/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3"/>
      <c r="O4" s="593"/>
      <c r="P4" s="1408"/>
      <c r="Q4" s="1408"/>
      <c r="R4" s="1408"/>
      <c r="S4" s="1408"/>
      <c r="T4" s="1408"/>
      <c r="U4" s="1408"/>
      <c r="V4" s="1408"/>
      <c r="W4" s="1408"/>
      <c r="X4" s="1408"/>
      <c r="Y4" s="1408"/>
      <c r="Z4" s="890"/>
      <c r="AA4" s="890"/>
      <c r="AB4" s="890"/>
      <c r="AC4" s="890"/>
      <c r="AD4" s="406"/>
      <c r="AE4" s="406"/>
      <c r="AF4" s="406"/>
      <c r="AG4" s="406"/>
      <c r="AH4" s="406"/>
      <c r="AI4" s="406"/>
      <c r="AJ4" s="406"/>
    </row>
    <row r="5" spans="1:36" s="43" customFormat="1" ht="12.75" x14ac:dyDescent="0.2">
      <c r="A5" s="593"/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  <c r="N5" s="593"/>
      <c r="O5" s="593"/>
      <c r="P5" s="1408"/>
      <c r="Q5" s="1408"/>
      <c r="R5" s="1408"/>
      <c r="S5" s="1408"/>
      <c r="T5" s="1408"/>
      <c r="U5" s="1408"/>
      <c r="V5" s="1408"/>
      <c r="W5" s="1408"/>
      <c r="X5" s="1408"/>
      <c r="Y5" s="1408"/>
      <c r="Z5" s="890"/>
      <c r="AA5" s="890"/>
      <c r="AB5" s="890"/>
      <c r="AC5" s="890"/>
      <c r="AD5" s="406"/>
      <c r="AE5" s="406"/>
      <c r="AF5" s="406"/>
      <c r="AG5" s="406"/>
      <c r="AH5" s="406"/>
      <c r="AI5" s="406"/>
      <c r="AJ5" s="406"/>
    </row>
    <row r="6" spans="1:36" s="43" customFormat="1" ht="12.75" x14ac:dyDescent="0.2">
      <c r="A6" s="593"/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598"/>
      <c r="N6" s="593"/>
      <c r="O6" s="593"/>
      <c r="P6" s="1408"/>
      <c r="Q6" s="1408"/>
      <c r="R6" s="1408"/>
      <c r="S6" s="1408"/>
      <c r="T6" s="1408"/>
      <c r="U6" s="1408"/>
      <c r="V6" s="1408"/>
      <c r="W6" s="1408"/>
      <c r="X6" s="1408"/>
      <c r="Y6" s="1408"/>
      <c r="Z6" s="890"/>
      <c r="AA6" s="890"/>
      <c r="AB6" s="890"/>
      <c r="AC6" s="890"/>
      <c r="AD6" s="406"/>
      <c r="AE6" s="406"/>
      <c r="AF6" s="406"/>
      <c r="AG6" s="406"/>
      <c r="AH6" s="406"/>
      <c r="AI6" s="406"/>
      <c r="AJ6" s="406"/>
    </row>
    <row r="7" spans="1:36" s="43" customFormat="1" ht="12.75" x14ac:dyDescent="0.2">
      <c r="A7" s="593"/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3"/>
      <c r="O7" s="593"/>
      <c r="P7" s="1408"/>
      <c r="Q7" s="1408"/>
      <c r="R7" s="1408"/>
      <c r="S7" s="1408"/>
      <c r="T7" s="1408"/>
      <c r="U7" s="1408"/>
      <c r="V7" s="1408"/>
      <c r="W7" s="1408"/>
      <c r="X7" s="1408"/>
      <c r="Y7" s="1408"/>
      <c r="Z7" s="890"/>
      <c r="AA7" s="890"/>
      <c r="AB7" s="890"/>
      <c r="AC7" s="890"/>
      <c r="AD7" s="406"/>
      <c r="AE7" s="406"/>
      <c r="AF7" s="406"/>
      <c r="AG7" s="406"/>
      <c r="AH7" s="406"/>
      <c r="AI7" s="406"/>
      <c r="AJ7" s="406"/>
    </row>
    <row r="8" spans="1:36" s="43" customFormat="1" ht="12.75" x14ac:dyDescent="0.2">
      <c r="A8" s="593"/>
      <c r="B8" s="598"/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3"/>
      <c r="O8" s="593"/>
      <c r="P8" s="1408"/>
      <c r="Q8" s="1408"/>
      <c r="R8" s="1408"/>
      <c r="S8" s="1408"/>
      <c r="T8" s="1408"/>
      <c r="U8" s="1408"/>
      <c r="V8" s="1408"/>
      <c r="W8" s="1408"/>
      <c r="X8" s="1408"/>
      <c r="Y8" s="1408"/>
      <c r="Z8" s="890"/>
      <c r="AA8" s="890"/>
      <c r="AB8" s="890"/>
      <c r="AC8" s="890"/>
      <c r="AD8" s="406"/>
      <c r="AE8" s="406"/>
      <c r="AF8" s="406"/>
      <c r="AG8" s="406"/>
      <c r="AH8" s="406"/>
      <c r="AI8" s="406"/>
      <c r="AJ8" s="406"/>
    </row>
    <row r="9" spans="1:36" s="43" customFormat="1" ht="12.75" x14ac:dyDescent="0.2">
      <c r="A9" s="593"/>
      <c r="B9" s="598"/>
      <c r="C9" s="598"/>
      <c r="D9" s="598"/>
      <c r="E9" s="598"/>
      <c r="F9" s="598"/>
      <c r="G9" s="598"/>
      <c r="H9" s="598"/>
      <c r="I9" s="598"/>
      <c r="J9" s="598"/>
      <c r="K9" s="598"/>
      <c r="L9" s="598"/>
      <c r="M9" s="598"/>
      <c r="N9" s="593"/>
      <c r="O9" s="593"/>
      <c r="P9" s="1408"/>
      <c r="Q9" s="1408"/>
      <c r="R9" s="1408"/>
      <c r="S9" s="1408"/>
      <c r="T9" s="1408"/>
      <c r="U9" s="1408"/>
      <c r="V9" s="1408"/>
      <c r="W9" s="1408"/>
      <c r="X9" s="1408"/>
      <c r="Y9" s="1408"/>
      <c r="Z9" s="890"/>
      <c r="AA9" s="890"/>
      <c r="AB9" s="890"/>
      <c r="AC9" s="890"/>
      <c r="AD9" s="406"/>
      <c r="AE9" s="406"/>
      <c r="AF9" s="406"/>
      <c r="AG9" s="406"/>
      <c r="AH9" s="406"/>
      <c r="AI9" s="406"/>
      <c r="AJ9" s="406"/>
    </row>
    <row r="10" spans="1:36" s="43" customFormat="1" ht="12.75" x14ac:dyDescent="0.2">
      <c r="A10" s="593"/>
      <c r="B10" s="598"/>
      <c r="C10" s="598"/>
      <c r="D10" s="598"/>
      <c r="E10" s="598"/>
      <c r="F10" s="598"/>
      <c r="G10" s="598"/>
      <c r="H10" s="598"/>
      <c r="I10" s="598"/>
      <c r="J10" s="598"/>
      <c r="K10" s="598"/>
      <c r="L10" s="598"/>
      <c r="M10" s="598"/>
      <c r="N10" s="593"/>
      <c r="O10" s="593"/>
      <c r="P10" s="1408"/>
      <c r="Q10" s="1408"/>
      <c r="R10" s="1408"/>
      <c r="S10" s="1408"/>
      <c r="T10" s="1408"/>
      <c r="U10" s="1408"/>
      <c r="V10" s="1408"/>
      <c r="W10" s="1408"/>
      <c r="X10" s="1408"/>
      <c r="Y10" s="1408"/>
      <c r="Z10" s="890"/>
      <c r="AA10" s="890"/>
      <c r="AB10" s="890"/>
      <c r="AC10" s="890"/>
      <c r="AD10" s="406"/>
      <c r="AE10" s="406"/>
      <c r="AF10" s="406"/>
      <c r="AG10" s="406"/>
      <c r="AH10" s="406"/>
      <c r="AI10" s="406"/>
      <c r="AJ10" s="406"/>
    </row>
    <row r="11" spans="1:36" s="43" customFormat="1" ht="12.75" x14ac:dyDescent="0.2">
      <c r="A11" s="593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3"/>
      <c r="O11" s="593"/>
      <c r="P11" s="1408"/>
      <c r="Q11" s="1408"/>
      <c r="R11" s="1408"/>
      <c r="S11" s="1408"/>
      <c r="T11" s="1408"/>
      <c r="U11" s="1408"/>
      <c r="V11" s="1408"/>
      <c r="W11" s="1408"/>
      <c r="X11" s="1408"/>
      <c r="Y11" s="1408"/>
      <c r="Z11" s="890"/>
      <c r="AA11" s="890"/>
      <c r="AB11" s="890"/>
      <c r="AC11" s="890"/>
      <c r="AD11" s="406"/>
      <c r="AE11" s="406"/>
      <c r="AF11" s="406"/>
      <c r="AG11" s="406"/>
      <c r="AH11" s="406"/>
      <c r="AI11" s="406"/>
      <c r="AJ11" s="406"/>
    </row>
    <row r="12" spans="1:36" s="43" customFormat="1" ht="12.75" x14ac:dyDescent="0.2">
      <c r="A12" s="593"/>
      <c r="B12" s="598"/>
      <c r="C12" s="598"/>
      <c r="D12" s="598"/>
      <c r="E12" s="598"/>
      <c r="F12" s="598"/>
      <c r="G12" s="598"/>
      <c r="H12" s="598"/>
      <c r="I12" s="598"/>
      <c r="J12" s="598"/>
      <c r="K12" s="598"/>
      <c r="L12" s="598"/>
      <c r="M12" s="598"/>
      <c r="N12" s="593"/>
      <c r="O12" s="593"/>
      <c r="P12" s="1408"/>
      <c r="Q12" s="1408"/>
      <c r="R12" s="1408"/>
      <c r="S12" s="1408"/>
      <c r="T12" s="1408"/>
      <c r="U12" s="1408"/>
      <c r="V12" s="1408"/>
      <c r="W12" s="1408"/>
      <c r="X12" s="1408"/>
      <c r="Y12" s="1408"/>
      <c r="Z12" s="890"/>
      <c r="AA12" s="890"/>
      <c r="AB12" s="890"/>
      <c r="AC12" s="890"/>
      <c r="AD12" s="406"/>
      <c r="AE12" s="406"/>
      <c r="AF12" s="406"/>
      <c r="AG12" s="406"/>
      <c r="AH12" s="406"/>
      <c r="AI12" s="406"/>
      <c r="AJ12" s="406"/>
    </row>
    <row r="13" spans="1:36" s="43" customFormat="1" ht="12.75" x14ac:dyDescent="0.2">
      <c r="A13" s="593"/>
      <c r="B13" s="598"/>
      <c r="C13" s="598"/>
      <c r="D13" s="598"/>
      <c r="E13" s="598"/>
      <c r="F13" s="598"/>
      <c r="G13" s="598"/>
      <c r="H13" s="598"/>
      <c r="I13" s="598"/>
      <c r="J13" s="598"/>
      <c r="K13" s="598"/>
      <c r="L13" s="598"/>
      <c r="M13" s="598"/>
      <c r="N13" s="593"/>
      <c r="O13" s="593"/>
      <c r="P13" s="1408"/>
      <c r="Q13" s="1408"/>
      <c r="R13" s="1408"/>
      <c r="S13" s="1408"/>
      <c r="T13" s="1408"/>
      <c r="U13" s="1408"/>
      <c r="V13" s="1408"/>
      <c r="W13" s="1408"/>
      <c r="X13" s="1408"/>
      <c r="Y13" s="1408"/>
      <c r="Z13" s="890"/>
      <c r="AA13" s="890"/>
      <c r="AB13" s="890"/>
      <c r="AC13" s="890"/>
      <c r="AD13" s="406"/>
      <c r="AE13" s="406"/>
      <c r="AF13" s="406"/>
      <c r="AG13" s="406"/>
      <c r="AH13" s="406"/>
      <c r="AI13" s="406"/>
      <c r="AJ13" s="406"/>
    </row>
    <row r="14" spans="1:36" s="43" customFormat="1" ht="12.75" x14ac:dyDescent="0.2">
      <c r="A14" s="593"/>
      <c r="B14" s="598"/>
      <c r="C14" s="598"/>
      <c r="D14" s="598"/>
      <c r="E14" s="598"/>
      <c r="F14" s="598"/>
      <c r="G14" s="598"/>
      <c r="H14" s="598"/>
      <c r="I14" s="598"/>
      <c r="J14" s="598"/>
      <c r="K14" s="598"/>
      <c r="L14" s="598"/>
      <c r="M14" s="598"/>
      <c r="N14" s="593"/>
      <c r="O14" s="593"/>
      <c r="P14" s="1408"/>
      <c r="Q14" s="1408"/>
      <c r="R14" s="1408"/>
      <c r="S14" s="1408"/>
      <c r="T14" s="1408"/>
      <c r="U14" s="1408"/>
      <c r="V14" s="1408"/>
      <c r="W14" s="1408"/>
      <c r="X14" s="1408"/>
      <c r="Y14" s="1408"/>
      <c r="Z14" s="890"/>
      <c r="AA14" s="890"/>
      <c r="AB14" s="890"/>
      <c r="AC14" s="890"/>
      <c r="AD14" s="406"/>
      <c r="AE14" s="406"/>
      <c r="AF14" s="406"/>
      <c r="AG14" s="406"/>
      <c r="AH14" s="406"/>
      <c r="AI14" s="406"/>
      <c r="AJ14" s="406"/>
    </row>
    <row r="15" spans="1:36" s="43" customFormat="1" ht="12.75" x14ac:dyDescent="0.2">
      <c r="A15" s="593"/>
      <c r="B15" s="598"/>
      <c r="C15" s="598"/>
      <c r="D15" s="598"/>
      <c r="E15" s="598"/>
      <c r="F15" s="598"/>
      <c r="G15" s="598"/>
      <c r="H15" s="598"/>
      <c r="I15" s="598"/>
      <c r="J15" s="598"/>
      <c r="K15" s="598"/>
      <c r="L15" s="598"/>
      <c r="M15" s="598"/>
      <c r="N15" s="593"/>
      <c r="O15" s="593"/>
      <c r="P15" s="1408"/>
      <c r="Q15" s="1408"/>
      <c r="R15" s="1408"/>
      <c r="S15" s="1408"/>
      <c r="T15" s="1408"/>
      <c r="U15" s="1408"/>
      <c r="V15" s="1408"/>
      <c r="W15" s="1408"/>
      <c r="X15" s="1408"/>
      <c r="Y15" s="1408"/>
      <c r="Z15" s="890"/>
      <c r="AA15" s="890"/>
      <c r="AB15" s="890"/>
      <c r="AC15" s="890"/>
      <c r="AD15" s="406"/>
      <c r="AE15" s="406"/>
      <c r="AF15" s="406"/>
      <c r="AG15" s="406"/>
      <c r="AH15" s="406"/>
      <c r="AI15" s="406"/>
      <c r="AJ15" s="406"/>
    </row>
    <row r="16" spans="1:36" s="43" customFormat="1" x14ac:dyDescent="0.25">
      <c r="A16" s="593"/>
      <c r="B16" s="598"/>
      <c r="C16" s="598"/>
      <c r="D16" s="598"/>
      <c r="E16" s="598"/>
      <c r="F16" s="598"/>
      <c r="G16" s="598"/>
      <c r="H16" s="598"/>
      <c r="I16" s="598"/>
      <c r="J16" s="598"/>
      <c r="K16" s="598"/>
      <c r="L16" s="598"/>
      <c r="M16" s="598"/>
      <c r="N16" s="593"/>
      <c r="O16" s="593"/>
      <c r="P16" s="408"/>
      <c r="Q16" s="408"/>
      <c r="R16" s="408"/>
      <c r="S16" s="408"/>
      <c r="T16" s="408"/>
      <c r="U16" s="408"/>
      <c r="V16" s="408"/>
      <c r="W16" s="408"/>
      <c r="X16" s="408"/>
      <c r="Y16" s="408"/>
      <c r="Z16" s="408"/>
      <c r="AA16" s="408"/>
      <c r="AB16" s="408"/>
      <c r="AC16" s="408"/>
      <c r="AD16" s="406"/>
      <c r="AE16" s="406"/>
      <c r="AF16" s="406"/>
      <c r="AG16" s="406"/>
      <c r="AH16" s="406"/>
      <c r="AI16" s="406"/>
      <c r="AJ16" s="406"/>
    </row>
    <row r="17" spans="1:36" s="43" customFormat="1" x14ac:dyDescent="0.25">
      <c r="A17" s="593"/>
      <c r="B17" s="598"/>
      <c r="C17" s="598"/>
      <c r="D17" s="598"/>
      <c r="E17" s="598"/>
      <c r="F17" s="598"/>
      <c r="G17" s="598"/>
      <c r="H17" s="598"/>
      <c r="I17" s="598"/>
      <c r="J17" s="598"/>
      <c r="K17" s="598"/>
      <c r="L17" s="598"/>
      <c r="M17" s="598"/>
      <c r="N17" s="593"/>
      <c r="O17" s="593"/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6"/>
      <c r="AE17" s="406"/>
      <c r="AF17" s="406"/>
      <c r="AG17" s="406"/>
      <c r="AH17" s="406"/>
      <c r="AI17" s="406"/>
      <c r="AJ17" s="406"/>
    </row>
    <row r="18" spans="1:36" s="43" customFormat="1" x14ac:dyDescent="0.25">
      <c r="A18" s="593"/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3"/>
      <c r="O18" s="593"/>
      <c r="P18" s="408"/>
      <c r="Q18" s="408"/>
      <c r="R18" s="408"/>
      <c r="S18" s="408"/>
      <c r="T18" s="408"/>
      <c r="U18" s="408"/>
      <c r="V18" s="408"/>
      <c r="W18" s="408"/>
      <c r="X18" s="408"/>
      <c r="Y18" s="408"/>
      <c r="Z18" s="408"/>
      <c r="AA18" s="408"/>
      <c r="AB18" s="408"/>
      <c r="AC18" s="408"/>
      <c r="AD18" s="406"/>
      <c r="AE18" s="406"/>
      <c r="AF18" s="406"/>
      <c r="AG18" s="406"/>
      <c r="AH18" s="406"/>
      <c r="AI18" s="406"/>
      <c r="AJ18" s="406"/>
    </row>
    <row r="19" spans="1:36" s="43" customFormat="1" x14ac:dyDescent="0.25">
      <c r="A19" s="593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3"/>
      <c r="O19" s="593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6"/>
      <c r="AE19" s="406"/>
      <c r="AF19" s="406"/>
      <c r="AG19" s="406"/>
      <c r="AH19" s="406"/>
      <c r="AI19" s="406"/>
      <c r="AJ19" s="406"/>
    </row>
    <row r="20" spans="1:36" s="43" customFormat="1" x14ac:dyDescent="0.25">
      <c r="A20" s="593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3"/>
      <c r="O20" s="593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6"/>
      <c r="AE20" s="406"/>
      <c r="AF20" s="406"/>
      <c r="AG20" s="406"/>
      <c r="AH20" s="406"/>
      <c r="AI20" s="406"/>
      <c r="AJ20" s="406"/>
    </row>
    <row r="21" spans="1:36" s="43" customFormat="1" x14ac:dyDescent="0.2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593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6"/>
      <c r="AE21" s="406"/>
      <c r="AF21" s="406"/>
      <c r="AG21" s="406"/>
      <c r="AH21" s="406"/>
      <c r="AI21" s="406"/>
      <c r="AJ21" s="406"/>
    </row>
    <row r="22" spans="1:36" s="43" customFormat="1" x14ac:dyDescent="0.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593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6"/>
      <c r="AE22" s="406"/>
      <c r="AF22" s="406"/>
      <c r="AG22" s="406"/>
      <c r="AH22" s="406"/>
      <c r="AI22" s="406"/>
      <c r="AJ22" s="406"/>
    </row>
    <row r="23" spans="1:36" s="43" customFormat="1" x14ac:dyDescent="0.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593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08"/>
      <c r="AB23" s="408"/>
      <c r="AC23" s="408"/>
      <c r="AD23" s="406"/>
      <c r="AE23" s="406"/>
      <c r="AF23" s="406"/>
      <c r="AG23" s="406"/>
      <c r="AH23" s="406"/>
      <c r="AI23" s="406"/>
      <c r="AJ23" s="406"/>
    </row>
    <row r="24" spans="1:36" s="43" customFormat="1" x14ac:dyDescent="0.2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593"/>
      <c r="P24" s="408"/>
      <c r="Q24" s="408"/>
      <c r="R24" s="408"/>
      <c r="S24" s="408"/>
      <c r="T24" s="408"/>
      <c r="U24" s="408"/>
      <c r="V24" s="408"/>
      <c r="W24" s="408"/>
      <c r="X24" s="408"/>
      <c r="Y24" s="408"/>
      <c r="Z24" s="408"/>
      <c r="AA24" s="408"/>
      <c r="AB24" s="408"/>
      <c r="AC24" s="408"/>
      <c r="AD24" s="406"/>
      <c r="AE24" s="406"/>
      <c r="AF24" s="406"/>
      <c r="AG24" s="406"/>
      <c r="AH24" s="406"/>
      <c r="AI24" s="406"/>
      <c r="AJ24" s="406"/>
    </row>
    <row r="25" spans="1:36" s="43" customFormat="1" x14ac:dyDescent="0.2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593"/>
      <c r="P25" s="408"/>
      <c r="Q25" s="408"/>
      <c r="R25" s="408"/>
      <c r="S25" s="408"/>
      <c r="T25" s="408"/>
      <c r="U25" s="408"/>
      <c r="V25" s="408"/>
      <c r="W25" s="408"/>
      <c r="X25" s="408"/>
      <c r="Y25" s="408"/>
      <c r="Z25" s="408"/>
      <c r="AA25" s="408"/>
      <c r="AB25" s="408"/>
      <c r="AC25" s="408"/>
      <c r="AD25" s="406"/>
      <c r="AE25" s="406"/>
      <c r="AF25" s="406"/>
      <c r="AG25" s="406"/>
      <c r="AH25" s="406"/>
      <c r="AI25" s="406"/>
      <c r="AJ25" s="406"/>
    </row>
    <row r="26" spans="1:36" s="43" customFormat="1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593"/>
      <c r="P26" s="408"/>
      <c r="Q26" s="408"/>
      <c r="R26" s="408"/>
      <c r="S26" s="408"/>
      <c r="T26" s="408"/>
      <c r="U26" s="408"/>
      <c r="V26" s="408"/>
      <c r="W26" s="408"/>
      <c r="X26" s="408"/>
      <c r="Y26" s="408"/>
      <c r="Z26" s="408"/>
      <c r="AA26" s="408"/>
      <c r="AB26" s="408"/>
      <c r="AC26" s="408"/>
      <c r="AD26" s="406"/>
      <c r="AE26" s="406"/>
      <c r="AF26" s="406"/>
      <c r="AG26" s="406"/>
      <c r="AH26" s="406"/>
      <c r="AI26" s="406"/>
      <c r="AJ26" s="406"/>
    </row>
    <row r="27" spans="1:36" s="43" customFormat="1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593"/>
      <c r="P27" s="408"/>
      <c r="Q27" s="408"/>
      <c r="R27" s="408"/>
      <c r="S27" s="408"/>
      <c r="T27" s="408"/>
      <c r="U27" s="408"/>
      <c r="V27" s="408"/>
      <c r="W27" s="408"/>
      <c r="X27" s="408"/>
      <c r="Y27" s="408"/>
      <c r="Z27" s="408"/>
      <c r="AA27" s="408"/>
      <c r="AB27" s="408"/>
      <c r="AC27" s="408"/>
      <c r="AD27" s="406"/>
      <c r="AE27" s="406"/>
      <c r="AF27" s="406"/>
      <c r="AG27" s="406"/>
      <c r="AH27" s="406"/>
      <c r="AI27" s="406"/>
      <c r="AJ27" s="406"/>
    </row>
    <row r="28" spans="1:36" s="43" customFormat="1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593"/>
      <c r="P28" s="408"/>
      <c r="Q28" s="408"/>
      <c r="R28" s="408"/>
      <c r="S28" s="408"/>
      <c r="T28" s="408"/>
      <c r="U28" s="408"/>
      <c r="V28" s="408"/>
      <c r="W28" s="408"/>
      <c r="X28" s="408"/>
      <c r="Y28" s="408"/>
      <c r="Z28" s="408"/>
      <c r="AA28" s="408"/>
      <c r="AB28" s="408"/>
      <c r="AC28" s="408"/>
      <c r="AD28" s="406"/>
      <c r="AE28" s="406"/>
      <c r="AF28" s="406"/>
      <c r="AG28" s="406"/>
      <c r="AH28" s="406"/>
      <c r="AI28" s="406"/>
      <c r="AJ28" s="406"/>
    </row>
    <row r="29" spans="1:36" s="43" customFormat="1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593"/>
      <c r="P29" s="408"/>
      <c r="Q29" s="408"/>
      <c r="R29" s="408"/>
      <c r="S29" s="408"/>
      <c r="T29" s="408"/>
      <c r="U29" s="408"/>
      <c r="V29" s="408"/>
      <c r="W29" s="408"/>
      <c r="X29" s="408"/>
      <c r="Y29" s="408"/>
      <c r="Z29" s="408"/>
      <c r="AA29" s="408"/>
      <c r="AB29" s="408"/>
      <c r="AC29" s="408"/>
      <c r="AD29" s="406"/>
      <c r="AE29" s="406"/>
      <c r="AF29" s="406"/>
      <c r="AG29" s="406"/>
      <c r="AH29" s="406"/>
      <c r="AI29" s="406"/>
      <c r="AJ29" s="406"/>
    </row>
    <row r="30" spans="1:36" s="43" customForma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593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  <c r="AA30" s="408"/>
      <c r="AB30" s="408"/>
      <c r="AC30" s="408"/>
      <c r="AD30" s="406"/>
      <c r="AE30" s="406"/>
      <c r="AF30" s="406"/>
      <c r="AG30" s="406"/>
      <c r="AH30" s="406"/>
      <c r="AI30" s="406"/>
      <c r="AJ30" s="406"/>
    </row>
    <row r="31" spans="1:36" s="43" customFormat="1" x14ac:dyDescent="0.25">
      <c r="A31" s="593"/>
      <c r="B31" s="598"/>
      <c r="C31" s="598"/>
      <c r="D31" s="598"/>
      <c r="E31" s="598"/>
      <c r="F31" s="598"/>
      <c r="G31" s="598"/>
      <c r="H31" s="598"/>
      <c r="I31" s="598"/>
      <c r="J31" s="598"/>
      <c r="K31" s="598"/>
      <c r="L31" s="598"/>
      <c r="M31" s="598"/>
      <c r="N31" s="593"/>
      <c r="O31" s="593"/>
      <c r="P31" s="408"/>
      <c r="Q31" s="408"/>
      <c r="R31" s="408"/>
      <c r="S31" s="408"/>
      <c r="T31" s="408"/>
      <c r="U31" s="408"/>
      <c r="V31" s="408"/>
      <c r="W31" s="408"/>
      <c r="X31" s="408"/>
      <c r="Y31" s="408"/>
      <c r="Z31" s="408"/>
      <c r="AA31" s="408"/>
      <c r="AB31" s="408"/>
      <c r="AC31" s="408"/>
      <c r="AD31" s="406"/>
      <c r="AE31" s="406"/>
      <c r="AF31" s="406"/>
      <c r="AG31" s="406"/>
      <c r="AH31" s="406"/>
      <c r="AI31" s="406"/>
      <c r="AJ31" s="406"/>
    </row>
    <row r="32" spans="1:36" s="43" customFormat="1" x14ac:dyDescent="0.25">
      <c r="A32" s="593"/>
      <c r="B32" s="598"/>
      <c r="C32" s="598"/>
      <c r="D32" s="598"/>
      <c r="E32" s="598"/>
      <c r="F32" s="598"/>
      <c r="G32" s="598"/>
      <c r="H32" s="598"/>
      <c r="I32" s="598"/>
      <c r="J32" s="598"/>
      <c r="K32" s="598"/>
      <c r="L32" s="598"/>
      <c r="M32" s="598"/>
      <c r="N32" s="593"/>
      <c r="O32" s="593"/>
      <c r="P32" s="408"/>
      <c r="Q32" s="408"/>
      <c r="R32" s="408"/>
      <c r="S32" s="408"/>
      <c r="T32" s="408"/>
      <c r="U32" s="408"/>
      <c r="V32" s="408"/>
      <c r="W32" s="408"/>
      <c r="X32" s="408"/>
      <c r="Y32" s="408"/>
      <c r="Z32" s="408"/>
      <c r="AA32" s="408"/>
      <c r="AB32" s="408"/>
      <c r="AC32" s="408"/>
      <c r="AD32" s="406"/>
      <c r="AE32" s="406"/>
      <c r="AF32" s="406"/>
      <c r="AG32" s="406"/>
      <c r="AH32" s="406"/>
      <c r="AI32" s="406"/>
      <c r="AJ32" s="406"/>
    </row>
    <row r="33" spans="1:36" s="43" customFormat="1" x14ac:dyDescent="0.25">
      <c r="A33" s="593"/>
      <c r="B33" s="598"/>
      <c r="C33" s="598"/>
      <c r="D33" s="598"/>
      <c r="E33" s="598"/>
      <c r="F33" s="598"/>
      <c r="G33" s="598"/>
      <c r="H33" s="598"/>
      <c r="I33" s="598"/>
      <c r="J33" s="598"/>
      <c r="K33" s="598"/>
      <c r="L33" s="598"/>
      <c r="M33" s="598"/>
      <c r="N33" s="593"/>
      <c r="O33" s="593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08"/>
      <c r="AA33" s="408"/>
      <c r="AB33" s="408"/>
      <c r="AC33" s="408"/>
      <c r="AD33" s="406"/>
      <c r="AE33" s="406"/>
      <c r="AF33" s="406"/>
      <c r="AG33" s="406"/>
      <c r="AH33" s="406"/>
      <c r="AI33" s="406"/>
      <c r="AJ33" s="406"/>
    </row>
    <row r="34" spans="1:36" s="43" customFormat="1" x14ac:dyDescent="0.25">
      <c r="A34" s="593"/>
      <c r="B34" s="598"/>
      <c r="C34" s="598"/>
      <c r="D34" s="598"/>
      <c r="E34" s="598"/>
      <c r="F34" s="598"/>
      <c r="G34" s="598"/>
      <c r="H34" s="598"/>
      <c r="I34" s="598"/>
      <c r="J34" s="598"/>
      <c r="K34" s="598"/>
      <c r="L34" s="598"/>
      <c r="M34" s="598"/>
      <c r="N34" s="593"/>
      <c r="O34" s="593"/>
      <c r="P34" s="408"/>
      <c r="Q34" s="408"/>
      <c r="R34" s="408"/>
      <c r="S34" s="408"/>
      <c r="T34" s="408"/>
      <c r="U34" s="408"/>
      <c r="V34" s="408"/>
      <c r="W34" s="408"/>
      <c r="X34" s="408"/>
      <c r="Y34" s="408"/>
      <c r="Z34" s="408"/>
      <c r="AA34" s="408"/>
      <c r="AB34" s="408"/>
      <c r="AC34" s="408"/>
      <c r="AD34" s="406"/>
      <c r="AE34" s="406"/>
      <c r="AF34" s="406"/>
      <c r="AG34" s="406"/>
      <c r="AH34" s="406"/>
      <c r="AI34" s="406"/>
      <c r="AJ34" s="406"/>
    </row>
    <row r="35" spans="1:36" s="43" customFormat="1" x14ac:dyDescent="0.25">
      <c r="A35" s="593"/>
      <c r="B35" s="598"/>
      <c r="C35" s="598"/>
      <c r="D35" s="598"/>
      <c r="E35" s="598"/>
      <c r="F35" s="598"/>
      <c r="G35" s="598"/>
      <c r="H35" s="598"/>
      <c r="I35" s="598"/>
      <c r="J35" s="598"/>
      <c r="K35" s="598"/>
      <c r="L35" s="598"/>
      <c r="M35" s="598"/>
      <c r="N35" s="593"/>
      <c r="O35" s="593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  <c r="AA35" s="408"/>
      <c r="AB35" s="408"/>
      <c r="AC35" s="408"/>
      <c r="AD35" s="406"/>
      <c r="AE35" s="406"/>
      <c r="AF35" s="406"/>
      <c r="AG35" s="406"/>
      <c r="AH35" s="406"/>
      <c r="AI35" s="406"/>
      <c r="AJ35" s="406"/>
    </row>
    <row r="36" spans="1:36" s="43" customFormat="1" x14ac:dyDescent="0.25">
      <c r="A36" s="593"/>
      <c r="B36" s="598"/>
      <c r="C36" s="598"/>
      <c r="D36" s="598"/>
      <c r="E36" s="598"/>
      <c r="F36" s="598"/>
      <c r="G36" s="598"/>
      <c r="H36" s="598"/>
      <c r="I36" s="598"/>
      <c r="J36" s="598"/>
      <c r="K36" s="598"/>
      <c r="L36" s="598"/>
      <c r="M36" s="598"/>
      <c r="N36" s="593"/>
      <c r="O36" s="593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08"/>
      <c r="AA36" s="408"/>
      <c r="AB36" s="408"/>
      <c r="AC36" s="408"/>
      <c r="AD36" s="406"/>
      <c r="AE36" s="406"/>
      <c r="AF36" s="406"/>
      <c r="AG36" s="406"/>
      <c r="AH36" s="406"/>
      <c r="AI36" s="406"/>
      <c r="AJ36" s="406"/>
    </row>
    <row r="37" spans="1:36" s="43" customFormat="1" x14ac:dyDescent="0.25">
      <c r="A37" s="593"/>
      <c r="B37" s="598"/>
      <c r="C37" s="598"/>
      <c r="D37" s="598"/>
      <c r="E37" s="598"/>
      <c r="F37" s="598"/>
      <c r="G37" s="598"/>
      <c r="H37" s="598"/>
      <c r="I37" s="598"/>
      <c r="J37" s="598"/>
      <c r="K37" s="598"/>
      <c r="L37" s="598"/>
      <c r="M37" s="598"/>
      <c r="N37" s="593"/>
      <c r="O37" s="593"/>
      <c r="P37" s="408"/>
      <c r="Q37" s="408"/>
      <c r="R37" s="408"/>
      <c r="S37" s="408"/>
      <c r="T37" s="408"/>
      <c r="U37" s="408"/>
      <c r="V37" s="408"/>
      <c r="W37" s="408"/>
      <c r="X37" s="408"/>
      <c r="Y37" s="408"/>
      <c r="Z37" s="408"/>
      <c r="AA37" s="408"/>
      <c r="AB37" s="408"/>
      <c r="AC37" s="408"/>
      <c r="AD37" s="406"/>
      <c r="AE37" s="406"/>
      <c r="AF37" s="406"/>
      <c r="AG37" s="406"/>
      <c r="AH37" s="406"/>
      <c r="AI37" s="406"/>
      <c r="AJ37" s="406"/>
    </row>
    <row r="38" spans="1:36" s="43" customFormat="1" x14ac:dyDescent="0.25">
      <c r="A38" s="593"/>
      <c r="B38" s="598"/>
      <c r="C38" s="598"/>
      <c r="D38" s="598"/>
      <c r="E38" s="598"/>
      <c r="F38" s="598"/>
      <c r="G38" s="598"/>
      <c r="H38" s="598"/>
      <c r="I38" s="598"/>
      <c r="J38" s="598"/>
      <c r="K38" s="598"/>
      <c r="L38" s="598"/>
      <c r="M38" s="598"/>
      <c r="N38" s="593"/>
      <c r="O38" s="593"/>
      <c r="P38" s="408"/>
      <c r="Q38" s="408"/>
      <c r="R38" s="408"/>
      <c r="S38" s="408"/>
      <c r="T38" s="408"/>
      <c r="U38" s="408"/>
      <c r="V38" s="408"/>
      <c r="W38" s="408"/>
      <c r="X38" s="408"/>
      <c r="Y38" s="408"/>
      <c r="Z38" s="408"/>
      <c r="AA38" s="408"/>
      <c r="AB38" s="408"/>
      <c r="AC38" s="408"/>
      <c r="AD38" s="406"/>
      <c r="AE38" s="406"/>
      <c r="AF38" s="406"/>
      <c r="AG38" s="406"/>
      <c r="AH38" s="406"/>
      <c r="AI38" s="406"/>
      <c r="AJ38" s="406"/>
    </row>
    <row r="39" spans="1:36" s="43" customFormat="1" ht="12.75" x14ac:dyDescent="0.2">
      <c r="A39" s="593"/>
      <c r="B39" s="598"/>
      <c r="C39" s="598"/>
      <c r="D39" s="598"/>
      <c r="E39" s="598"/>
      <c r="F39" s="598"/>
      <c r="G39" s="598"/>
      <c r="H39" s="598"/>
      <c r="I39" s="598"/>
      <c r="J39" s="598"/>
      <c r="K39" s="598"/>
      <c r="L39" s="598"/>
      <c r="M39" s="598"/>
      <c r="N39" s="593"/>
      <c r="O39" s="593"/>
      <c r="P39" s="1408"/>
      <c r="Q39" s="1408"/>
      <c r="R39" s="1408"/>
      <c r="S39" s="1408"/>
      <c r="T39" s="1408"/>
      <c r="U39" s="1408"/>
      <c r="V39" s="1408"/>
      <c r="W39" s="1408"/>
      <c r="X39" s="1408"/>
      <c r="Y39" s="1408"/>
      <c r="Z39" s="890"/>
      <c r="AA39" s="890"/>
      <c r="AB39" s="890"/>
      <c r="AC39" s="890"/>
      <c r="AD39" s="406"/>
      <c r="AE39" s="406"/>
      <c r="AF39" s="406"/>
      <c r="AG39" s="406"/>
      <c r="AH39" s="406"/>
      <c r="AI39" s="406"/>
      <c r="AJ39" s="406"/>
    </row>
    <row r="40" spans="1:36" s="43" customFormat="1" ht="12.75" x14ac:dyDescent="0.2">
      <c r="A40" s="593"/>
      <c r="B40" s="598"/>
      <c r="C40" s="598"/>
      <c r="D40" s="598"/>
      <c r="E40" s="598"/>
      <c r="F40" s="598"/>
      <c r="G40" s="598"/>
      <c r="H40" s="598"/>
      <c r="I40" s="598"/>
      <c r="J40" s="598"/>
      <c r="K40" s="598"/>
      <c r="L40" s="598"/>
      <c r="M40" s="598"/>
      <c r="N40" s="593"/>
      <c r="O40" s="593"/>
      <c r="P40" s="1408"/>
      <c r="Q40" s="1408"/>
      <c r="R40" s="1408"/>
      <c r="S40" s="1408"/>
      <c r="T40" s="1408"/>
      <c r="U40" s="1408"/>
      <c r="V40" s="1408"/>
      <c r="W40" s="1408"/>
      <c r="X40" s="1408"/>
      <c r="Y40" s="1408"/>
      <c r="Z40" s="890"/>
      <c r="AA40" s="890"/>
      <c r="AB40" s="890"/>
      <c r="AC40" s="890"/>
      <c r="AD40" s="406"/>
      <c r="AE40" s="406"/>
      <c r="AF40" s="406"/>
      <c r="AG40" s="406"/>
      <c r="AH40" s="406"/>
      <c r="AI40" s="406"/>
      <c r="AJ40" s="406"/>
    </row>
    <row r="41" spans="1:36" s="43" customFormat="1" ht="12.75" x14ac:dyDescent="0.2">
      <c r="A41" s="593"/>
      <c r="B41" s="598"/>
      <c r="C41" s="598"/>
      <c r="D41" s="598"/>
      <c r="E41" s="598"/>
      <c r="F41" s="598"/>
      <c r="G41" s="598"/>
      <c r="H41" s="598"/>
      <c r="I41" s="598"/>
      <c r="J41" s="598"/>
      <c r="K41" s="598"/>
      <c r="L41" s="598"/>
      <c r="M41" s="598"/>
      <c r="N41" s="593"/>
      <c r="O41" s="593"/>
      <c r="P41" s="1408"/>
      <c r="Q41" s="1408"/>
      <c r="R41" s="1408"/>
      <c r="S41" s="1408"/>
      <c r="T41" s="1408"/>
      <c r="U41" s="1408"/>
      <c r="V41" s="1408"/>
      <c r="W41" s="1408"/>
      <c r="X41" s="1408"/>
      <c r="Y41" s="1408"/>
      <c r="Z41" s="890"/>
      <c r="AA41" s="890"/>
      <c r="AB41" s="890"/>
      <c r="AC41" s="890"/>
      <c r="AD41" s="406"/>
      <c r="AE41" s="406"/>
      <c r="AF41" s="406"/>
      <c r="AG41" s="406"/>
      <c r="AH41" s="406"/>
      <c r="AI41" s="406"/>
      <c r="AJ41" s="406"/>
    </row>
    <row r="42" spans="1:36" s="43" customFormat="1" ht="12.75" x14ac:dyDescent="0.2">
      <c r="A42" s="593"/>
      <c r="B42" s="598"/>
      <c r="C42" s="598"/>
      <c r="D42" s="598"/>
      <c r="E42" s="598"/>
      <c r="F42" s="598"/>
      <c r="G42" s="598"/>
      <c r="H42" s="598"/>
      <c r="I42" s="598"/>
      <c r="J42" s="598"/>
      <c r="K42" s="598"/>
      <c r="L42" s="598"/>
      <c r="M42" s="598"/>
      <c r="N42" s="593"/>
      <c r="O42" s="593"/>
      <c r="P42" s="1408"/>
      <c r="Q42" s="1408"/>
      <c r="R42" s="1408"/>
      <c r="S42" s="1408"/>
      <c r="T42" s="1408"/>
      <c r="U42" s="1408"/>
      <c r="V42" s="1408"/>
      <c r="W42" s="1408"/>
      <c r="X42" s="1408"/>
      <c r="Y42" s="1408"/>
      <c r="Z42" s="890"/>
      <c r="AA42" s="890"/>
      <c r="AB42" s="890"/>
      <c r="AC42" s="890"/>
      <c r="AD42" s="406"/>
      <c r="AE42" s="406"/>
      <c r="AF42" s="406"/>
      <c r="AG42" s="406"/>
      <c r="AH42" s="406"/>
      <c r="AI42" s="406"/>
      <c r="AJ42" s="406"/>
    </row>
    <row r="43" spans="1:36" s="43" customFormat="1" ht="12.75" x14ac:dyDescent="0.2">
      <c r="A43" s="593"/>
      <c r="B43" s="598"/>
      <c r="C43" s="598"/>
      <c r="D43" s="598"/>
      <c r="E43" s="598"/>
      <c r="F43" s="598"/>
      <c r="G43" s="598"/>
      <c r="H43" s="598"/>
      <c r="I43" s="598"/>
      <c r="J43" s="598"/>
      <c r="K43" s="598"/>
      <c r="L43" s="598"/>
      <c r="M43" s="598"/>
      <c r="N43" s="593"/>
      <c r="O43" s="593"/>
      <c r="P43" s="1408"/>
      <c r="Q43" s="1408"/>
      <c r="R43" s="1408"/>
      <c r="S43" s="1408"/>
      <c r="T43" s="1408"/>
      <c r="U43" s="1408"/>
      <c r="V43" s="1408"/>
      <c r="W43" s="1408"/>
      <c r="X43" s="1408"/>
      <c r="Y43" s="1408"/>
      <c r="Z43" s="890"/>
      <c r="AA43" s="890"/>
      <c r="AB43" s="890"/>
      <c r="AC43" s="890"/>
      <c r="AD43" s="406"/>
      <c r="AE43" s="406"/>
      <c r="AF43" s="406"/>
      <c r="AG43" s="406"/>
      <c r="AH43" s="406"/>
      <c r="AI43" s="406"/>
      <c r="AJ43" s="406"/>
    </row>
    <row r="44" spans="1:36" s="43" customFormat="1" ht="12.75" x14ac:dyDescent="0.2">
      <c r="A44" s="593"/>
      <c r="B44" s="598"/>
      <c r="C44" s="598"/>
      <c r="D44" s="598"/>
      <c r="E44" s="598"/>
      <c r="F44" s="598"/>
      <c r="G44" s="598"/>
      <c r="H44" s="598"/>
      <c r="I44" s="598"/>
      <c r="J44" s="598"/>
      <c r="K44" s="598"/>
      <c r="L44" s="598"/>
      <c r="M44" s="598"/>
      <c r="N44" s="593"/>
      <c r="O44" s="593"/>
      <c r="P44" s="1408"/>
      <c r="Q44" s="1408"/>
      <c r="R44" s="1408"/>
      <c r="S44" s="1408"/>
      <c r="T44" s="1408"/>
      <c r="U44" s="1408"/>
      <c r="V44" s="1408"/>
      <c r="W44" s="1408"/>
      <c r="X44" s="1408"/>
      <c r="Y44" s="1408"/>
      <c r="Z44" s="890"/>
      <c r="AA44" s="890"/>
      <c r="AB44" s="890"/>
      <c r="AC44" s="890"/>
      <c r="AD44" s="406"/>
      <c r="AE44" s="406"/>
      <c r="AF44" s="406"/>
      <c r="AG44" s="406"/>
      <c r="AH44" s="406"/>
      <c r="AI44" s="406"/>
      <c r="AJ44" s="406"/>
    </row>
    <row r="45" spans="1:36" s="43" customFormat="1" ht="12.75" x14ac:dyDescent="0.2">
      <c r="A45" s="593"/>
      <c r="B45" s="598"/>
      <c r="C45" s="598"/>
      <c r="D45" s="598"/>
      <c r="E45" s="598"/>
      <c r="F45" s="598"/>
      <c r="G45" s="598"/>
      <c r="H45" s="598"/>
      <c r="I45" s="598"/>
      <c r="J45" s="598"/>
      <c r="K45" s="598"/>
      <c r="L45" s="598"/>
      <c r="M45" s="598"/>
      <c r="N45" s="593"/>
      <c r="O45" s="593"/>
      <c r="P45" s="1408"/>
      <c r="Q45" s="1408"/>
      <c r="R45" s="1408"/>
      <c r="S45" s="1408"/>
      <c r="T45" s="1408"/>
      <c r="U45" s="1408"/>
      <c r="V45" s="1408"/>
      <c r="W45" s="1408"/>
      <c r="X45" s="1408"/>
      <c r="Y45" s="1408"/>
      <c r="Z45" s="890"/>
      <c r="AA45" s="890"/>
      <c r="AB45" s="890"/>
      <c r="AC45" s="890"/>
      <c r="AD45" s="406"/>
      <c r="AE45" s="406"/>
      <c r="AF45" s="406"/>
      <c r="AG45" s="406"/>
      <c r="AH45" s="406"/>
      <c r="AI45" s="406"/>
      <c r="AJ45" s="406"/>
    </row>
    <row r="46" spans="1:36" s="43" customFormat="1" ht="12.75" x14ac:dyDescent="0.2">
      <c r="A46" s="593"/>
      <c r="B46" s="598"/>
      <c r="C46" s="598"/>
      <c r="D46" s="598"/>
      <c r="E46" s="598"/>
      <c r="F46" s="598"/>
      <c r="G46" s="598"/>
      <c r="H46" s="598"/>
      <c r="I46" s="598"/>
      <c r="J46" s="598"/>
      <c r="K46" s="598"/>
      <c r="L46" s="598"/>
      <c r="M46" s="598"/>
      <c r="N46" s="593"/>
      <c r="O46" s="593"/>
      <c r="P46" s="1408"/>
      <c r="Q46" s="1408"/>
      <c r="R46" s="1408"/>
      <c r="S46" s="1408"/>
      <c r="T46" s="1408"/>
      <c r="U46" s="1408"/>
      <c r="V46" s="1408"/>
      <c r="W46" s="1408"/>
      <c r="X46" s="1408"/>
      <c r="Y46" s="1408"/>
      <c r="Z46" s="890"/>
      <c r="AA46" s="890"/>
      <c r="AB46" s="890"/>
      <c r="AC46" s="890"/>
      <c r="AD46" s="406"/>
      <c r="AE46" s="406"/>
      <c r="AF46" s="406"/>
      <c r="AG46" s="406"/>
      <c r="AH46" s="406"/>
      <c r="AI46" s="406"/>
      <c r="AJ46" s="406"/>
    </row>
    <row r="47" spans="1:36" s="43" customFormat="1" ht="12.75" x14ac:dyDescent="0.2">
      <c r="A47" s="593"/>
      <c r="B47" s="598"/>
      <c r="C47" s="598"/>
      <c r="D47" s="598"/>
      <c r="E47" s="598"/>
      <c r="F47" s="598"/>
      <c r="G47" s="598"/>
      <c r="H47" s="598"/>
      <c r="I47" s="598"/>
      <c r="J47" s="598"/>
      <c r="K47" s="598"/>
      <c r="L47" s="598"/>
      <c r="M47" s="598"/>
      <c r="N47" s="593"/>
      <c r="O47" s="593"/>
      <c r="P47" s="1408"/>
      <c r="Q47" s="1408"/>
      <c r="R47" s="1408"/>
      <c r="S47" s="1408"/>
      <c r="T47" s="1408"/>
      <c r="U47" s="1408"/>
      <c r="V47" s="1408"/>
      <c r="W47" s="1408"/>
      <c r="X47" s="1408"/>
      <c r="Y47" s="1408"/>
      <c r="Z47" s="890"/>
      <c r="AA47" s="890"/>
      <c r="AB47" s="890"/>
      <c r="AC47" s="890"/>
      <c r="AD47" s="406"/>
      <c r="AE47" s="406"/>
      <c r="AF47" s="406"/>
      <c r="AG47" s="406"/>
      <c r="AH47" s="406"/>
      <c r="AI47" s="406"/>
      <c r="AJ47" s="406"/>
    </row>
    <row r="48" spans="1:36" s="43" customFormat="1" ht="12.75" x14ac:dyDescent="0.2">
      <c r="A48" s="593"/>
      <c r="B48" s="598"/>
      <c r="C48" s="598"/>
      <c r="D48" s="598"/>
      <c r="E48" s="598"/>
      <c r="F48" s="598"/>
      <c r="G48" s="598"/>
      <c r="H48" s="598"/>
      <c r="I48" s="598"/>
      <c r="J48" s="598"/>
      <c r="K48" s="598"/>
      <c r="L48" s="598"/>
      <c r="M48" s="598"/>
      <c r="N48" s="593"/>
      <c r="O48" s="593"/>
      <c r="P48" s="1408"/>
      <c r="Q48" s="1408"/>
      <c r="R48" s="1408"/>
      <c r="S48" s="1408"/>
      <c r="T48" s="1408"/>
      <c r="U48" s="1408"/>
      <c r="V48" s="1408"/>
      <c r="W48" s="1408"/>
      <c r="X48" s="1408"/>
      <c r="Y48" s="1408"/>
      <c r="Z48" s="890"/>
      <c r="AA48" s="890"/>
      <c r="AB48" s="890"/>
      <c r="AC48" s="890"/>
      <c r="AD48" s="406"/>
      <c r="AE48" s="406"/>
      <c r="AF48" s="406"/>
      <c r="AG48" s="406"/>
      <c r="AH48" s="406"/>
      <c r="AI48" s="406"/>
      <c r="AJ48" s="406"/>
    </row>
    <row r="49" spans="1:36" s="43" customFormat="1" ht="12.75" x14ac:dyDescent="0.2">
      <c r="A49" s="593"/>
      <c r="B49" s="598"/>
      <c r="C49" s="598"/>
      <c r="D49" s="598"/>
      <c r="E49" s="598"/>
      <c r="F49" s="598"/>
      <c r="G49" s="598"/>
      <c r="H49" s="598"/>
      <c r="I49" s="598"/>
      <c r="J49" s="598"/>
      <c r="K49" s="598"/>
      <c r="L49" s="598"/>
      <c r="M49" s="598"/>
      <c r="N49" s="593"/>
      <c r="O49" s="593"/>
      <c r="P49" s="1408"/>
      <c r="Q49" s="1408"/>
      <c r="R49" s="1408"/>
      <c r="S49" s="1408"/>
      <c r="T49" s="1408"/>
      <c r="U49" s="1408"/>
      <c r="V49" s="1408"/>
      <c r="W49" s="1408"/>
      <c r="X49" s="1408"/>
      <c r="Y49" s="1408"/>
      <c r="Z49" s="890"/>
      <c r="AA49" s="890"/>
      <c r="AB49" s="890"/>
      <c r="AC49" s="890"/>
      <c r="AD49" s="406"/>
      <c r="AE49" s="406"/>
      <c r="AF49" s="406"/>
      <c r="AG49" s="406"/>
      <c r="AH49" s="406"/>
      <c r="AI49" s="406"/>
      <c r="AJ49" s="406"/>
    </row>
    <row r="50" spans="1:36" s="43" customFormat="1" ht="12.75" x14ac:dyDescent="0.2">
      <c r="A50" s="593"/>
      <c r="B50" s="598"/>
      <c r="C50" s="598"/>
      <c r="D50" s="598"/>
      <c r="E50" s="598"/>
      <c r="F50" s="598"/>
      <c r="G50" s="598"/>
      <c r="H50" s="598"/>
      <c r="I50" s="598"/>
      <c r="J50" s="598"/>
      <c r="K50" s="598"/>
      <c r="L50" s="598"/>
      <c r="M50" s="598"/>
      <c r="N50" s="593"/>
      <c r="O50" s="593"/>
      <c r="P50" s="1408"/>
      <c r="Q50" s="1408"/>
      <c r="R50" s="1408"/>
      <c r="S50" s="1408"/>
      <c r="T50" s="1408"/>
      <c r="U50" s="1408"/>
      <c r="V50" s="1408"/>
      <c r="W50" s="1408"/>
      <c r="X50" s="1408"/>
      <c r="Y50" s="1408"/>
      <c r="Z50" s="890"/>
      <c r="AA50" s="890"/>
      <c r="AB50" s="890"/>
      <c r="AC50" s="890"/>
      <c r="AD50" s="406"/>
      <c r="AE50" s="406"/>
      <c r="AF50" s="406"/>
      <c r="AG50" s="406"/>
      <c r="AH50" s="406"/>
      <c r="AI50" s="406"/>
      <c r="AJ50" s="406"/>
    </row>
    <row r="51" spans="1:36" s="43" customFormat="1" ht="12.75" x14ac:dyDescent="0.2">
      <c r="A51" s="593"/>
      <c r="B51" s="598"/>
      <c r="C51" s="598"/>
      <c r="D51" s="598"/>
      <c r="E51" s="598"/>
      <c r="F51" s="598"/>
      <c r="G51" s="598"/>
      <c r="H51" s="598"/>
      <c r="I51" s="598"/>
      <c r="J51" s="598"/>
      <c r="K51" s="598"/>
      <c r="L51" s="598"/>
      <c r="M51" s="598"/>
      <c r="N51" s="593"/>
      <c r="O51" s="593"/>
      <c r="P51" s="1408"/>
      <c r="Q51" s="1408"/>
      <c r="R51" s="1408"/>
      <c r="S51" s="1408"/>
      <c r="T51" s="1408"/>
      <c r="U51" s="1408"/>
      <c r="V51" s="1408"/>
      <c r="W51" s="1408"/>
      <c r="X51" s="1408"/>
      <c r="Y51" s="1408"/>
      <c r="Z51" s="890"/>
      <c r="AA51" s="890"/>
      <c r="AB51" s="890"/>
      <c r="AC51" s="890"/>
      <c r="AD51" s="406"/>
      <c r="AE51" s="406"/>
      <c r="AF51" s="406"/>
      <c r="AG51" s="406"/>
      <c r="AH51" s="406"/>
      <c r="AI51" s="406"/>
      <c r="AJ51" s="406"/>
    </row>
    <row r="52" spans="1:36" s="43" customFormat="1" ht="18" x14ac:dyDescent="0.25">
      <c r="A52" s="597" t="s">
        <v>1241</v>
      </c>
      <c r="B52" s="598"/>
      <c r="C52" s="598"/>
      <c r="D52" s="598"/>
      <c r="E52" s="598"/>
      <c r="F52" s="598"/>
      <c r="G52" s="598"/>
      <c r="H52" s="598"/>
      <c r="I52" s="598"/>
      <c r="J52" s="598"/>
      <c r="K52" s="598"/>
      <c r="L52" s="598"/>
      <c r="M52" s="598"/>
      <c r="N52" s="593"/>
      <c r="O52" s="593"/>
      <c r="P52" s="1408"/>
      <c r="Q52" s="1408"/>
      <c r="R52" s="1408"/>
      <c r="S52" s="1408"/>
      <c r="T52" s="1408"/>
      <c r="U52" s="1408"/>
      <c r="V52" s="1408"/>
      <c r="W52" s="1408"/>
      <c r="X52" s="1408"/>
      <c r="Y52" s="1408"/>
      <c r="Z52" s="890"/>
      <c r="AA52" s="890"/>
      <c r="AB52" s="890"/>
      <c r="AC52" s="890"/>
      <c r="AD52" s="406"/>
      <c r="AE52" s="406"/>
      <c r="AF52" s="406"/>
      <c r="AG52" s="406"/>
      <c r="AH52" s="406"/>
      <c r="AI52" s="406"/>
      <c r="AJ52" s="406"/>
    </row>
    <row r="53" spans="1:36" s="43" customFormat="1" ht="12.75" x14ac:dyDescent="0.2">
      <c r="A53" s="593"/>
      <c r="B53" s="598"/>
      <c r="C53" s="598"/>
      <c r="D53" s="598"/>
      <c r="E53" s="598"/>
      <c r="F53" s="598"/>
      <c r="G53" s="598"/>
      <c r="H53" s="598"/>
      <c r="I53" s="598"/>
      <c r="J53" s="598"/>
      <c r="K53" s="598"/>
      <c r="L53" s="598"/>
      <c r="M53" s="598"/>
      <c r="N53" s="593"/>
      <c r="O53" s="593"/>
      <c r="P53" s="1408"/>
      <c r="Q53" s="1408"/>
      <c r="R53" s="1408"/>
      <c r="S53" s="1408"/>
      <c r="T53" s="1408"/>
      <c r="U53" s="1408"/>
      <c r="V53" s="1408"/>
      <c r="W53" s="1408"/>
      <c r="X53" s="1408"/>
      <c r="Y53" s="1408"/>
      <c r="Z53" s="890"/>
      <c r="AA53" s="890"/>
      <c r="AB53" s="890"/>
      <c r="AC53" s="890"/>
      <c r="AD53" s="406"/>
      <c r="AE53" s="406"/>
      <c r="AF53" s="406"/>
      <c r="AG53" s="406"/>
      <c r="AH53" s="406"/>
      <c r="AI53" s="406"/>
      <c r="AJ53" s="406"/>
    </row>
    <row r="54" spans="1:36" s="43" customFormat="1" ht="12.75" x14ac:dyDescent="0.2">
      <c r="A54" s="593"/>
      <c r="B54" s="598"/>
      <c r="C54" s="598"/>
      <c r="D54" s="598"/>
      <c r="E54" s="598"/>
      <c r="F54" s="598"/>
      <c r="G54" s="598"/>
      <c r="H54" s="598"/>
      <c r="I54" s="598"/>
      <c r="J54" s="598"/>
      <c r="K54" s="598"/>
      <c r="L54" s="598"/>
      <c r="M54" s="598"/>
      <c r="N54" s="593"/>
      <c r="O54" s="593"/>
      <c r="P54" s="1408"/>
      <c r="Q54" s="1408"/>
      <c r="R54" s="1408"/>
      <c r="S54" s="1408"/>
      <c r="T54" s="1408"/>
      <c r="U54" s="1408"/>
      <c r="V54" s="1408"/>
      <c r="W54" s="1408"/>
      <c r="X54" s="1408"/>
      <c r="Y54" s="1408"/>
      <c r="Z54" s="890"/>
      <c r="AA54" s="890"/>
      <c r="AB54" s="890"/>
      <c r="AC54" s="890"/>
      <c r="AD54" s="406"/>
      <c r="AE54" s="406"/>
      <c r="AF54" s="406"/>
      <c r="AG54" s="406"/>
      <c r="AH54" s="406"/>
      <c r="AI54" s="406"/>
      <c r="AJ54" s="406"/>
    </row>
    <row r="55" spans="1:36" s="43" customFormat="1" ht="15.75" thickBot="1" x14ac:dyDescent="0.3">
      <c r="A55" s="1966" t="s">
        <v>1242</v>
      </c>
      <c r="B55" s="1149" t="s">
        <v>1088</v>
      </c>
      <c r="C55" s="1150" t="s">
        <v>1205</v>
      </c>
      <c r="D55" s="1151" t="s">
        <v>1206</v>
      </c>
      <c r="E55" s="1150" t="s">
        <v>1207</v>
      </c>
      <c r="F55" s="1151" t="s">
        <v>1208</v>
      </c>
      <c r="G55" s="1150" t="s">
        <v>1209</v>
      </c>
      <c r="H55" s="1151" t="s">
        <v>1115</v>
      </c>
      <c r="I55" s="1150" t="s">
        <v>1210</v>
      </c>
      <c r="J55" s="1151" t="s">
        <v>1211</v>
      </c>
      <c r="K55" s="1150" t="s">
        <v>1212</v>
      </c>
      <c r="L55" s="1151" t="s">
        <v>1116</v>
      </c>
      <c r="M55" s="1150" t="s">
        <v>1213</v>
      </c>
      <c r="N55" s="1152" t="s">
        <v>1074</v>
      </c>
      <c r="O55" s="593"/>
      <c r="P55" s="408" t="s">
        <v>163</v>
      </c>
      <c r="Q55" s="408" t="s">
        <v>164</v>
      </c>
      <c r="R55" s="408"/>
      <c r="S55" s="408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6"/>
      <c r="AE55" s="406"/>
      <c r="AF55" s="406"/>
      <c r="AG55" s="406"/>
      <c r="AH55" s="406"/>
      <c r="AI55" s="406"/>
      <c r="AJ55" s="406"/>
    </row>
    <row r="56" spans="1:36" s="43" customFormat="1" ht="16.5" thickTop="1" x14ac:dyDescent="0.25">
      <c r="A56" s="1967"/>
      <c r="B56" s="633">
        <f>+'3.5.3.1.1'!D94+'3.5.3.1.2'!D97</f>
        <v>4993.6486429999986</v>
      </c>
      <c r="C56" s="633">
        <f>+'3.5.3.1.1'!E94+'3.5.3.1.2'!E97</f>
        <v>4609.9406169999993</v>
      </c>
      <c r="D56" s="633">
        <f>+'3.5.3.1.1'!F94+'3.5.3.1.2'!F97</f>
        <v>5032.9601140000004</v>
      </c>
      <c r="E56" s="633">
        <f>+'3.5.3.1.1'!G94+'3.5.3.1.2'!G97</f>
        <v>4724.8291062925018</v>
      </c>
      <c r="F56" s="633">
        <f>+'3.5.3.1.1'!H94+'3.5.3.1.2'!H97</f>
        <v>4895.3119403049977</v>
      </c>
      <c r="G56" s="633">
        <f>+'3.5.3.1.1'!I94+'3.5.3.1.2'!I97</f>
        <v>4817.5949177128414</v>
      </c>
      <c r="H56" s="633">
        <f>+'3.5.3.1.1'!J94+'3.5.3.1.2'!J97</f>
        <v>4950.7671226199991</v>
      </c>
      <c r="I56" s="633">
        <f>+'3.5.3.1.1'!K94+'3.5.3.1.2'!K97</f>
        <v>4973.0701677950019</v>
      </c>
      <c r="J56" s="633">
        <f>+'3.5.3.1.1'!L94+'3.5.3.1.2'!L97</f>
        <v>4931.652912208976</v>
      </c>
      <c r="K56" s="633">
        <f>+'3.5.3.1.1'!M94+'3.5.3.1.2'!M97</f>
        <v>5089.6250269658049</v>
      </c>
      <c r="L56" s="633">
        <f>+'3.5.3.1.1'!N94+'3.5.3.1.2'!N97</f>
        <v>5062.2101277999973</v>
      </c>
      <c r="M56" s="633">
        <f>+'3.5.3.1.1'!O94+'3.5.3.1.2'!O97</f>
        <v>5271.9251161254833</v>
      </c>
      <c r="N56" s="634">
        <f>SUM(B56:M56)</f>
        <v>59353.535811825597</v>
      </c>
      <c r="O56" s="635"/>
      <c r="P56" s="407" t="s">
        <v>163</v>
      </c>
      <c r="Q56" s="408" t="s">
        <v>164</v>
      </c>
      <c r="R56" s="408"/>
      <c r="S56" s="406"/>
      <c r="T56" s="406"/>
      <c r="U56" s="406"/>
      <c r="V56" s="406"/>
      <c r="W56" s="406"/>
      <c r="X56" s="882"/>
      <c r="Y56" s="882"/>
      <c r="Z56" s="882"/>
      <c r="AA56" s="882"/>
      <c r="AB56" s="882"/>
      <c r="AC56" s="882"/>
      <c r="AD56" s="406"/>
      <c r="AE56" s="406"/>
      <c r="AF56" s="406"/>
      <c r="AG56" s="406"/>
      <c r="AH56" s="406"/>
      <c r="AI56" s="406"/>
      <c r="AJ56" s="406"/>
    </row>
    <row r="57" spans="1:36" s="43" customFormat="1" x14ac:dyDescent="0.25">
      <c r="A57" s="593"/>
      <c r="B57" s="598"/>
      <c r="C57" s="598"/>
      <c r="D57" s="598"/>
      <c r="E57" s="598"/>
      <c r="F57" s="598"/>
      <c r="G57" s="598"/>
      <c r="H57" s="598"/>
      <c r="I57" s="598"/>
      <c r="J57" s="598"/>
      <c r="K57" s="598"/>
      <c r="L57" s="598"/>
      <c r="M57" s="598"/>
      <c r="N57" s="593"/>
      <c r="O57" s="593"/>
      <c r="P57" s="407" t="s">
        <v>165</v>
      </c>
      <c r="Q57" s="408" t="s">
        <v>166</v>
      </c>
      <c r="R57" s="408"/>
      <c r="S57" s="406"/>
      <c r="T57" s="406"/>
      <c r="U57" s="406"/>
      <c r="V57" s="406"/>
      <c r="W57" s="406"/>
      <c r="X57" s="882"/>
      <c r="Y57" s="882"/>
      <c r="Z57" s="882"/>
      <c r="AA57" s="882"/>
      <c r="AB57" s="882"/>
      <c r="AC57" s="882"/>
      <c r="AD57" s="406"/>
      <c r="AE57" s="406"/>
      <c r="AF57" s="406"/>
      <c r="AG57" s="406"/>
      <c r="AH57" s="406"/>
      <c r="AI57" s="406"/>
      <c r="AJ57" s="406"/>
    </row>
    <row r="58" spans="1:36" s="43" customFormat="1" ht="18.75" x14ac:dyDescent="0.25">
      <c r="A58" s="636" t="s">
        <v>2140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603"/>
      <c r="O58" s="637"/>
      <c r="P58" s="407" t="s">
        <v>1056</v>
      </c>
      <c r="Q58" s="408" t="s">
        <v>1057</v>
      </c>
      <c r="R58" s="408"/>
      <c r="S58" s="406"/>
      <c r="T58" s="406"/>
      <c r="U58" s="406"/>
      <c r="V58" s="406"/>
      <c r="W58" s="406"/>
      <c r="X58" s="882"/>
      <c r="Y58" s="882"/>
      <c r="Z58" s="882"/>
      <c r="AA58" s="882"/>
      <c r="AB58" s="882"/>
      <c r="AC58" s="882"/>
      <c r="AD58" s="406"/>
      <c r="AE58" s="406"/>
      <c r="AF58" s="406"/>
      <c r="AG58" s="406"/>
      <c r="AH58" s="406"/>
      <c r="AI58" s="406"/>
      <c r="AJ58" s="406"/>
    </row>
    <row r="59" spans="1:36" s="43" customFormat="1" x14ac:dyDescent="0.2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08"/>
      <c r="Q59" s="408"/>
      <c r="R59" s="408"/>
      <c r="S59" s="406"/>
      <c r="T59" s="406"/>
      <c r="U59" s="406"/>
      <c r="V59" s="406"/>
      <c r="W59" s="406"/>
      <c r="X59" s="897"/>
      <c r="Y59" s="897"/>
      <c r="Z59" s="897"/>
      <c r="AA59" s="897"/>
      <c r="AB59" s="897"/>
      <c r="AC59" s="897"/>
      <c r="AD59" s="406"/>
      <c r="AE59" s="406"/>
      <c r="AF59" s="406"/>
      <c r="AG59" s="406"/>
      <c r="AH59" s="406"/>
      <c r="AI59" s="406"/>
      <c r="AJ59" s="406"/>
    </row>
    <row r="60" spans="1:36" s="406" customFormat="1" x14ac:dyDescent="0.25">
      <c r="P60" s="408" t="s">
        <v>1994</v>
      </c>
      <c r="Q60" s="408" t="s">
        <v>312</v>
      </c>
      <c r="R60" s="408"/>
      <c r="S60" s="408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</row>
    <row r="61" spans="1:36" s="406" customFormat="1" ht="15.75" x14ac:dyDescent="0.25">
      <c r="A61" s="899" t="s">
        <v>1225</v>
      </c>
      <c r="B61" s="899" t="s">
        <v>1088</v>
      </c>
      <c r="C61" s="899" t="s">
        <v>1205</v>
      </c>
      <c r="D61" s="899" t="s">
        <v>1206</v>
      </c>
      <c r="E61" s="899" t="s">
        <v>1207</v>
      </c>
      <c r="F61" s="899" t="s">
        <v>1208</v>
      </c>
      <c r="G61" s="899" t="s">
        <v>1209</v>
      </c>
      <c r="H61" s="899" t="s">
        <v>1115</v>
      </c>
      <c r="I61" s="899" t="s">
        <v>1210</v>
      </c>
      <c r="J61" s="899" t="s">
        <v>1243</v>
      </c>
      <c r="K61" s="899" t="s">
        <v>1212</v>
      </c>
      <c r="L61" s="899" t="s">
        <v>1116</v>
      </c>
      <c r="M61" s="899" t="s">
        <v>1213</v>
      </c>
      <c r="N61" s="899" t="s">
        <v>1074</v>
      </c>
      <c r="P61" s="408" t="s">
        <v>327</v>
      </c>
      <c r="Q61" s="408" t="s">
        <v>770</v>
      </c>
      <c r="R61" s="408" t="s">
        <v>771</v>
      </c>
      <c r="S61" s="408" t="s">
        <v>1214</v>
      </c>
      <c r="T61" s="408" t="s">
        <v>1215</v>
      </c>
      <c r="U61" s="408" t="s">
        <v>1216</v>
      </c>
      <c r="V61" s="408" t="s">
        <v>1217</v>
      </c>
      <c r="W61" s="408" t="s">
        <v>1218</v>
      </c>
      <c r="X61" s="408" t="s">
        <v>1219</v>
      </c>
      <c r="Y61" s="408" t="s">
        <v>1220</v>
      </c>
      <c r="Z61" s="408" t="s">
        <v>1221</v>
      </c>
      <c r="AA61" s="408" t="s">
        <v>1222</v>
      </c>
      <c r="AB61" s="408" t="s">
        <v>1223</v>
      </c>
      <c r="AC61" s="408" t="s">
        <v>302</v>
      </c>
    </row>
    <row r="62" spans="1:36" s="406" customFormat="1" x14ac:dyDescent="0.25">
      <c r="A62" s="900" t="s">
        <v>2062</v>
      </c>
      <c r="B62" s="901">
        <v>19.649954000000001</v>
      </c>
      <c r="C62" s="901">
        <v>20.042033</v>
      </c>
      <c r="D62" s="901">
        <v>22.688404000000002</v>
      </c>
      <c r="E62" s="901">
        <v>21.124471999999997</v>
      </c>
      <c r="F62" s="901">
        <v>21.991021999999997</v>
      </c>
      <c r="G62" s="901">
        <v>14.586842000000001</v>
      </c>
      <c r="H62" s="901">
        <v>17.874276000000002</v>
      </c>
      <c r="I62" s="901">
        <v>17.617623000000002</v>
      </c>
      <c r="J62" s="901">
        <v>15.716879000000002</v>
      </c>
      <c r="K62" s="901">
        <v>14.545374000000001</v>
      </c>
      <c r="L62" s="901">
        <v>14.443935</v>
      </c>
      <c r="M62" s="901">
        <v>21.631930000000001</v>
      </c>
      <c r="N62" s="902">
        <f>SUM(B62:M62)</f>
        <v>221.91274400000006</v>
      </c>
      <c r="O62" s="879"/>
      <c r="P62" s="408" t="s">
        <v>2062</v>
      </c>
      <c r="Q62" s="408">
        <v>19.649954000000001</v>
      </c>
      <c r="R62" s="408">
        <v>20.042033</v>
      </c>
      <c r="S62" s="408">
        <v>22.688404000000002</v>
      </c>
      <c r="T62" s="408">
        <v>21.124471999999997</v>
      </c>
      <c r="U62" s="408">
        <v>21.991021999999997</v>
      </c>
      <c r="V62" s="408">
        <v>14.586842000000001</v>
      </c>
      <c r="W62" s="408">
        <v>17.874276000000002</v>
      </c>
      <c r="X62" s="408">
        <v>17.617623000000002</v>
      </c>
      <c r="Y62" s="408">
        <v>15.716879000000002</v>
      </c>
      <c r="Z62" s="408">
        <v>14.545374000000001</v>
      </c>
      <c r="AA62" s="408">
        <v>14.443935</v>
      </c>
      <c r="AB62" s="408">
        <v>21.631930000000001</v>
      </c>
      <c r="AC62" s="408">
        <v>221.91274400000006</v>
      </c>
      <c r="AE62" s="1390">
        <v>0</v>
      </c>
    </row>
    <row r="63" spans="1:36" s="406" customFormat="1" x14ac:dyDescent="0.25">
      <c r="A63" s="900" t="s">
        <v>279</v>
      </c>
      <c r="B63" s="901">
        <v>15.726122</v>
      </c>
      <c r="C63" s="901">
        <v>14.347518999999998</v>
      </c>
      <c r="D63" s="901">
        <v>16.135280999999999</v>
      </c>
      <c r="E63" s="901">
        <v>15.3682</v>
      </c>
      <c r="F63" s="901">
        <v>15.452605999999999</v>
      </c>
      <c r="G63" s="901">
        <v>14.836603</v>
      </c>
      <c r="H63" s="901">
        <v>13.626068</v>
      </c>
      <c r="I63" s="901">
        <v>12.076385</v>
      </c>
      <c r="J63" s="901">
        <v>12.031962</v>
      </c>
      <c r="K63" s="901">
        <v>14.659510999999998</v>
      </c>
      <c r="L63" s="901">
        <v>14.394488000000001</v>
      </c>
      <c r="M63" s="901">
        <v>15.211936999999999</v>
      </c>
      <c r="N63" s="902">
        <f t="shared" ref="N63:N67" si="0">SUM(B63:M63)</f>
        <v>173.86668200000003</v>
      </c>
      <c r="O63" s="879"/>
      <c r="P63" s="408" t="s">
        <v>279</v>
      </c>
      <c r="Q63" s="408">
        <v>15.726122</v>
      </c>
      <c r="R63" s="408">
        <v>14.347518999999998</v>
      </c>
      <c r="S63" s="408">
        <v>16.135280999999999</v>
      </c>
      <c r="T63" s="408">
        <v>15.3682</v>
      </c>
      <c r="U63" s="408">
        <v>15.452605999999999</v>
      </c>
      <c r="V63" s="408">
        <v>14.836603</v>
      </c>
      <c r="W63" s="408">
        <v>13.626068</v>
      </c>
      <c r="X63" s="408">
        <v>12.076385</v>
      </c>
      <c r="Y63" s="408">
        <v>12.031962</v>
      </c>
      <c r="Z63" s="408">
        <v>14.659510999999998</v>
      </c>
      <c r="AA63" s="408">
        <v>14.394488000000001</v>
      </c>
      <c r="AB63" s="408">
        <v>15.211936999999999</v>
      </c>
      <c r="AC63" s="408">
        <v>173.86668200000003</v>
      </c>
      <c r="AE63" s="1390">
        <v>0</v>
      </c>
    </row>
    <row r="64" spans="1:36" s="406" customFormat="1" x14ac:dyDescent="0.25">
      <c r="A64" s="900" t="s">
        <v>267</v>
      </c>
      <c r="B64" s="901">
        <v>26.007999999999999</v>
      </c>
      <c r="C64" s="901">
        <v>22.781380000000002</v>
      </c>
      <c r="D64" s="901">
        <v>19.171720000000001</v>
      </c>
      <c r="E64" s="901">
        <v>19.152060000000002</v>
      </c>
      <c r="F64" s="901">
        <v>14.186999999999999</v>
      </c>
      <c r="G64" s="901">
        <v>17.612279999999998</v>
      </c>
      <c r="H64" s="901">
        <v>4.5810300000000002</v>
      </c>
      <c r="I64" s="901">
        <v>7.0446299999999997</v>
      </c>
      <c r="J64" s="901">
        <v>7.9550000000000001</v>
      </c>
      <c r="K64" s="901">
        <v>10.36013</v>
      </c>
      <c r="L64" s="901">
        <v>10.817500000000001</v>
      </c>
      <c r="M64" s="901">
        <v>11.1495</v>
      </c>
      <c r="N64" s="902">
        <f t="shared" si="0"/>
        <v>170.82023000000001</v>
      </c>
      <c r="O64" s="879"/>
      <c r="P64" s="408" t="s">
        <v>267</v>
      </c>
      <c r="Q64" s="408">
        <v>26.007999999999999</v>
      </c>
      <c r="R64" s="408">
        <v>22.781380000000002</v>
      </c>
      <c r="S64" s="408">
        <v>19.171720000000001</v>
      </c>
      <c r="T64" s="408">
        <v>19.152060000000002</v>
      </c>
      <c r="U64" s="408">
        <v>14.186999999999999</v>
      </c>
      <c r="V64" s="408">
        <v>17.612279999999998</v>
      </c>
      <c r="W64" s="408">
        <v>4.5810300000000002</v>
      </c>
      <c r="X64" s="408">
        <v>7.0446299999999997</v>
      </c>
      <c r="Y64" s="408">
        <v>7.9550000000000001</v>
      </c>
      <c r="Z64" s="408">
        <v>10.36013</v>
      </c>
      <c r="AA64" s="408">
        <v>10.817500000000001</v>
      </c>
      <c r="AB64" s="408">
        <v>11.1495</v>
      </c>
      <c r="AC64" s="408">
        <v>170.82023000000001</v>
      </c>
      <c r="AE64" s="1390">
        <v>0</v>
      </c>
    </row>
    <row r="65" spans="1:36" s="406" customFormat="1" x14ac:dyDescent="0.25">
      <c r="A65" s="900" t="s">
        <v>216</v>
      </c>
      <c r="B65" s="901">
        <v>13.005929999999999</v>
      </c>
      <c r="C65" s="901">
        <v>12.648218</v>
      </c>
      <c r="D65" s="901">
        <v>14.357661</v>
      </c>
      <c r="E65" s="901">
        <v>14.078303</v>
      </c>
      <c r="F65" s="901">
        <v>12.828652</v>
      </c>
      <c r="G65" s="901">
        <v>9.8265650000000004</v>
      </c>
      <c r="H65" s="901">
        <v>8.8259999999999987</v>
      </c>
      <c r="I65" s="901">
        <v>10.032088999999999</v>
      </c>
      <c r="J65" s="901">
        <v>12.083894000000001</v>
      </c>
      <c r="K65" s="901">
        <v>12.378489999999999</v>
      </c>
      <c r="L65" s="901">
        <v>11.131983000000002</v>
      </c>
      <c r="M65" s="901">
        <v>11.934524999999999</v>
      </c>
      <c r="N65" s="902">
        <f t="shared" si="0"/>
        <v>143.13230999999999</v>
      </c>
      <c r="O65" s="879"/>
      <c r="P65" s="408" t="s">
        <v>216</v>
      </c>
      <c r="Q65" s="408">
        <v>13.005929999999999</v>
      </c>
      <c r="R65" s="408">
        <v>12.648218</v>
      </c>
      <c r="S65" s="408">
        <v>14.357661</v>
      </c>
      <c r="T65" s="408">
        <v>14.078303</v>
      </c>
      <c r="U65" s="408">
        <v>12.828652</v>
      </c>
      <c r="V65" s="408">
        <v>9.8265650000000004</v>
      </c>
      <c r="W65" s="408">
        <v>8.8259999999999987</v>
      </c>
      <c r="X65" s="408">
        <v>10.032088999999999</v>
      </c>
      <c r="Y65" s="408">
        <v>12.083894000000001</v>
      </c>
      <c r="Z65" s="408">
        <v>12.378489999999999</v>
      </c>
      <c r="AA65" s="408">
        <v>11.131983000000002</v>
      </c>
      <c r="AB65" s="408">
        <v>11.934524999999999</v>
      </c>
      <c r="AC65" s="408">
        <v>143.13230999999999</v>
      </c>
      <c r="AE65" s="1390">
        <v>0</v>
      </c>
    </row>
    <row r="66" spans="1:36" s="406" customFormat="1" x14ac:dyDescent="0.25">
      <c r="A66" s="900" t="s">
        <v>188</v>
      </c>
      <c r="B66" s="901">
        <v>8.1328720000000008</v>
      </c>
      <c r="C66" s="901">
        <v>7.0066760000000006</v>
      </c>
      <c r="D66" s="901">
        <v>6.3291189999999995</v>
      </c>
      <c r="E66" s="901">
        <v>0</v>
      </c>
      <c r="F66" s="901">
        <v>5.3618300000000003</v>
      </c>
      <c r="G66" s="901">
        <v>7.7315399999999999</v>
      </c>
      <c r="H66" s="901">
        <v>11.352589999999999</v>
      </c>
      <c r="I66" s="901">
        <v>13.677897999999999</v>
      </c>
      <c r="J66" s="901">
        <v>11.588138000000001</v>
      </c>
      <c r="K66" s="901">
        <v>13.29884</v>
      </c>
      <c r="L66" s="901">
        <v>13.799513999999999</v>
      </c>
      <c r="M66" s="901">
        <v>13.064988</v>
      </c>
      <c r="N66" s="902">
        <f t="shared" si="0"/>
        <v>111.34400500000001</v>
      </c>
      <c r="O66" s="879"/>
      <c r="P66" s="408" t="s">
        <v>188</v>
      </c>
      <c r="Q66" s="408">
        <v>8.1328720000000008</v>
      </c>
      <c r="R66" s="408">
        <v>7.0066760000000006</v>
      </c>
      <c r="S66" s="408">
        <v>6.3291189999999995</v>
      </c>
      <c r="T66" s="408">
        <v>0</v>
      </c>
      <c r="U66" s="408">
        <v>5.3618300000000003</v>
      </c>
      <c r="V66" s="408">
        <v>7.7315399999999999</v>
      </c>
      <c r="W66" s="408">
        <v>11.352589999999999</v>
      </c>
      <c r="X66" s="408">
        <v>13.677897999999999</v>
      </c>
      <c r="Y66" s="408">
        <v>11.588138000000001</v>
      </c>
      <c r="Z66" s="408">
        <v>13.29884</v>
      </c>
      <c r="AA66" s="408">
        <v>13.799513999999999</v>
      </c>
      <c r="AB66" s="408">
        <v>13.064988</v>
      </c>
      <c r="AC66" s="408">
        <v>111.34400500000001</v>
      </c>
      <c r="AE66" s="1390">
        <v>0</v>
      </c>
    </row>
    <row r="67" spans="1:36" s="406" customFormat="1" x14ac:dyDescent="0.25">
      <c r="A67" s="900" t="s">
        <v>239</v>
      </c>
      <c r="B67" s="901">
        <v>8.5870759999999997</v>
      </c>
      <c r="C67" s="901">
        <v>7.8057819999999998</v>
      </c>
      <c r="D67" s="901">
        <v>8.8845089999999995</v>
      </c>
      <c r="E67" s="901">
        <v>7.1144570000000007</v>
      </c>
      <c r="F67" s="901">
        <v>8.5540979999999998</v>
      </c>
      <c r="G67" s="901">
        <v>7.981427</v>
      </c>
      <c r="H67" s="901">
        <v>8.6143979999999996</v>
      </c>
      <c r="I67" s="901">
        <v>8.4877189999999985</v>
      </c>
      <c r="J67" s="901">
        <v>8.85</v>
      </c>
      <c r="K67" s="901">
        <v>5.7246509999999997</v>
      </c>
      <c r="L67" s="901">
        <v>8.6352410000000006</v>
      </c>
      <c r="M67" s="901">
        <v>8.5357319999999994</v>
      </c>
      <c r="N67" s="902">
        <f t="shared" si="0"/>
        <v>97.775089999999977</v>
      </c>
      <c r="O67" s="879"/>
      <c r="P67" s="408" t="s">
        <v>239</v>
      </c>
      <c r="Q67" s="408">
        <v>8.5870759999999997</v>
      </c>
      <c r="R67" s="408">
        <v>7.8057819999999998</v>
      </c>
      <c r="S67" s="408">
        <v>8.8845089999999995</v>
      </c>
      <c r="T67" s="408">
        <v>7.1144570000000007</v>
      </c>
      <c r="U67" s="408">
        <v>8.5540979999999998</v>
      </c>
      <c r="V67" s="408">
        <v>7.981427</v>
      </c>
      <c r="W67" s="408">
        <v>8.6143979999999996</v>
      </c>
      <c r="X67" s="408">
        <v>8.4877189999999985</v>
      </c>
      <c r="Y67" s="408">
        <v>8.85</v>
      </c>
      <c r="Z67" s="408">
        <v>5.7246509999999997</v>
      </c>
      <c r="AA67" s="408">
        <v>8.6352410000000006</v>
      </c>
      <c r="AB67" s="408">
        <v>8.5357319999999994</v>
      </c>
      <c r="AC67" s="408">
        <v>97.775089999999977</v>
      </c>
      <c r="AE67" s="1390">
        <v>0</v>
      </c>
    </row>
    <row r="68" spans="1:36" s="43" customFormat="1" x14ac:dyDescent="0.25">
      <c r="P68" s="408" t="s">
        <v>302</v>
      </c>
      <c r="Q68" s="408">
        <v>91.109953999999988</v>
      </c>
      <c r="R68" s="408">
        <v>84.631608</v>
      </c>
      <c r="S68" s="408">
        <v>87.566693999999998</v>
      </c>
      <c r="T68" s="408">
        <v>76.837491999999997</v>
      </c>
      <c r="U68" s="408">
        <v>78.375208000000001</v>
      </c>
      <c r="V68" s="408">
        <v>72.575257000000008</v>
      </c>
      <c r="W68" s="408">
        <v>64.874361999999991</v>
      </c>
      <c r="X68" s="408">
        <v>68.936343999999991</v>
      </c>
      <c r="Y68" s="408">
        <v>68.225873000000007</v>
      </c>
      <c r="Z68" s="408">
        <v>70.966995999999995</v>
      </c>
      <c r="AA68" s="408">
        <v>73.222661000000002</v>
      </c>
      <c r="AB68" s="408">
        <v>81.52861200000001</v>
      </c>
      <c r="AC68" s="408">
        <v>918.85106100000019</v>
      </c>
      <c r="AD68" s="406"/>
      <c r="AE68" s="406"/>
      <c r="AF68" s="406"/>
      <c r="AG68" s="406"/>
      <c r="AH68" s="406"/>
      <c r="AI68" s="406"/>
      <c r="AJ68" s="406"/>
    </row>
  </sheetData>
  <mergeCells count="1">
    <mergeCell ref="A55:A56"/>
  </mergeCells>
  <pageMargins left="0.78740157480314965" right="0.59055118110236227" top="0.78740157480314965" bottom="0.59055118110236227" header="0" footer="0"/>
  <pageSetup paperSize="9" scale="46" fitToHeight="0" orientation="landscape" copies="2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0">
    <pageSetUpPr fitToPage="1"/>
  </sheetPr>
  <dimension ref="A1:AH354"/>
  <sheetViews>
    <sheetView view="pageBreakPreview" zoomScale="90" zoomScaleNormal="55" zoomScaleSheetLayoutView="90" zoomScalePageLayoutView="85" workbookViewId="0">
      <pane ySplit="5" topLeftCell="A6" activePane="bottomLeft" state="frozen"/>
      <selection activeCell="Q41" sqref="Q41"/>
      <selection pane="bottomLeft" activeCell="B5" sqref="B5"/>
    </sheetView>
  </sheetViews>
  <sheetFormatPr baseColWidth="10" defaultRowHeight="15" x14ac:dyDescent="0.25"/>
  <cols>
    <col min="1" max="1" width="2.7109375" customWidth="1"/>
    <col min="2" max="2" width="6.85546875" customWidth="1"/>
    <col min="3" max="3" width="61.140625" customWidth="1"/>
    <col min="4" max="4" width="12.5703125" customWidth="1"/>
    <col min="5" max="5" width="15.42578125" bestFit="1" customWidth="1"/>
    <col min="6" max="9" width="15.85546875" bestFit="1" customWidth="1"/>
    <col min="10" max="10" width="15.42578125" bestFit="1" customWidth="1"/>
    <col min="11" max="11" width="15.85546875" bestFit="1" customWidth="1"/>
    <col min="12" max="12" width="15.42578125" bestFit="1" customWidth="1"/>
    <col min="13" max="13" width="15.85546875" bestFit="1" customWidth="1"/>
    <col min="14" max="14" width="15.42578125" bestFit="1" customWidth="1"/>
    <col min="15" max="15" width="15.85546875" bestFit="1" customWidth="1"/>
    <col min="16" max="16" width="15.42578125" bestFit="1" customWidth="1"/>
    <col min="17" max="17" width="20.140625" customWidth="1"/>
    <col min="18" max="18" width="20.28515625" style="408" customWidth="1"/>
    <col min="19" max="19" width="24.42578125" style="408" customWidth="1"/>
    <col min="20" max="20" width="19.140625" style="408" customWidth="1"/>
    <col min="21" max="32" width="15" style="408" customWidth="1"/>
    <col min="33" max="33" width="14.28515625" style="408" customWidth="1"/>
    <col min="34" max="34" width="11.42578125" style="408"/>
    <col min="35" max="35" width="76.140625" bestFit="1" customWidth="1"/>
    <col min="36" max="36" width="24" bestFit="1" customWidth="1"/>
    <col min="37" max="48" width="19" bestFit="1" customWidth="1"/>
    <col min="49" max="49" width="18" bestFit="1" customWidth="1"/>
  </cols>
  <sheetData>
    <row r="1" spans="1:34" s="640" customFormat="1" ht="23.25" x14ac:dyDescent="0.35">
      <c r="A1" s="638" t="s">
        <v>1244</v>
      </c>
      <c r="B1" s="639"/>
      <c r="C1" s="45"/>
      <c r="D1" s="45"/>
      <c r="E1" s="45"/>
      <c r="F1" s="45"/>
      <c r="G1" s="45"/>
      <c r="H1" s="45"/>
      <c r="I1" s="45"/>
      <c r="J1" s="45"/>
      <c r="K1" s="45"/>
      <c r="R1" s="903"/>
      <c r="S1" s="407" t="s">
        <v>163</v>
      </c>
      <c r="T1" s="408" t="s">
        <v>164</v>
      </c>
      <c r="U1" s="408"/>
      <c r="V1" s="406"/>
      <c r="W1" s="406"/>
      <c r="X1" s="406"/>
      <c r="Y1" s="408"/>
      <c r="Z1" s="408"/>
      <c r="AA1" s="408"/>
      <c r="AB1" s="408"/>
      <c r="AC1" s="408"/>
      <c r="AD1" s="408"/>
      <c r="AE1" s="408"/>
      <c r="AF1" s="408"/>
      <c r="AG1" s="903"/>
      <c r="AH1" s="903"/>
    </row>
    <row r="2" spans="1:34" s="640" customFormat="1" x14ac:dyDescent="0.25">
      <c r="B2" s="639"/>
      <c r="E2" s="551"/>
      <c r="F2" s="551"/>
      <c r="G2" s="641"/>
      <c r="H2" s="551"/>
      <c r="I2" s="551"/>
      <c r="J2" s="551"/>
      <c r="K2" s="551"/>
      <c r="L2" s="551"/>
      <c r="M2" s="551"/>
      <c r="N2" s="551"/>
      <c r="O2" s="551"/>
      <c r="P2" s="551"/>
      <c r="R2" s="903"/>
      <c r="S2" s="407" t="s">
        <v>1056</v>
      </c>
      <c r="T2" s="408" t="s">
        <v>1057</v>
      </c>
      <c r="U2" s="408"/>
      <c r="V2" s="406"/>
      <c r="W2" s="406"/>
      <c r="X2" s="406"/>
      <c r="Y2" s="408"/>
      <c r="Z2" s="408"/>
      <c r="AA2" s="408"/>
      <c r="AB2" s="408"/>
      <c r="AC2" s="408"/>
      <c r="AD2" s="408"/>
      <c r="AE2" s="408"/>
      <c r="AF2" s="408"/>
      <c r="AG2" s="903"/>
      <c r="AH2" s="903"/>
    </row>
    <row r="3" spans="1:34" s="640" customFormat="1" ht="18" x14ac:dyDescent="0.25">
      <c r="B3" s="642" t="s">
        <v>1245</v>
      </c>
      <c r="C3" s="45"/>
      <c r="G3" s="641"/>
      <c r="R3" s="903"/>
      <c r="S3" s="408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8"/>
      <c r="AE3" s="408"/>
      <c r="AF3" s="408"/>
      <c r="AG3" s="903"/>
      <c r="AH3" s="903"/>
    </row>
    <row r="4" spans="1:34" s="640" customFormat="1" ht="15.75" thickBot="1" x14ac:dyDescent="0.3">
      <c r="B4" s="639"/>
      <c r="R4" s="903"/>
      <c r="S4" s="408" t="s">
        <v>1994</v>
      </c>
      <c r="T4" s="408"/>
      <c r="U4" s="408" t="s">
        <v>1246</v>
      </c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903"/>
    </row>
    <row r="5" spans="1:34" s="640" customFormat="1" ht="35.25" customHeight="1" thickBot="1" x14ac:dyDescent="0.3">
      <c r="B5" s="1153" t="s">
        <v>3</v>
      </c>
      <c r="C5" s="1154" t="s">
        <v>1247</v>
      </c>
      <c r="D5" s="1154" t="s">
        <v>1126</v>
      </c>
      <c r="E5" s="1154" t="s">
        <v>1088</v>
      </c>
      <c r="F5" s="1155" t="s">
        <v>1205</v>
      </c>
      <c r="G5" s="1154" t="s">
        <v>1206</v>
      </c>
      <c r="H5" s="1155" t="s">
        <v>1207</v>
      </c>
      <c r="I5" s="1154" t="s">
        <v>1208</v>
      </c>
      <c r="J5" s="1155" t="s">
        <v>1209</v>
      </c>
      <c r="K5" s="1154" t="s">
        <v>1115</v>
      </c>
      <c r="L5" s="1155" t="s">
        <v>1210</v>
      </c>
      <c r="M5" s="1154" t="s">
        <v>1211</v>
      </c>
      <c r="N5" s="1155" t="s">
        <v>1212</v>
      </c>
      <c r="O5" s="1154" t="s">
        <v>1116</v>
      </c>
      <c r="P5" s="1155" t="s">
        <v>1213</v>
      </c>
      <c r="Q5" s="1156" t="s">
        <v>1174</v>
      </c>
      <c r="R5" s="903"/>
      <c r="S5" s="408" t="s">
        <v>167</v>
      </c>
      <c r="T5" s="408" t="s">
        <v>328</v>
      </c>
      <c r="U5" s="408" t="s">
        <v>770</v>
      </c>
      <c r="V5" s="408" t="s">
        <v>771</v>
      </c>
      <c r="W5" s="408" t="s">
        <v>1214</v>
      </c>
      <c r="X5" s="408" t="s">
        <v>1215</v>
      </c>
      <c r="Y5" s="408" t="s">
        <v>1216</v>
      </c>
      <c r="Z5" s="408" t="s">
        <v>1217</v>
      </c>
      <c r="AA5" s="408" t="s">
        <v>1218</v>
      </c>
      <c r="AB5" s="408" t="s">
        <v>1219</v>
      </c>
      <c r="AC5" s="408" t="s">
        <v>1220</v>
      </c>
      <c r="AD5" s="408" t="s">
        <v>1221</v>
      </c>
      <c r="AE5" s="408" t="s">
        <v>1222</v>
      </c>
      <c r="AF5" s="408" t="s">
        <v>1223</v>
      </c>
      <c r="AG5" s="408" t="s">
        <v>302</v>
      </c>
      <c r="AH5" s="903"/>
    </row>
    <row r="6" spans="1:34" s="640" customFormat="1" ht="21" customHeight="1" x14ac:dyDescent="0.25">
      <c r="B6" s="1972">
        <v>1</v>
      </c>
      <c r="C6" s="643" t="s">
        <v>6</v>
      </c>
      <c r="D6" s="644" t="s">
        <v>317</v>
      </c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  <c r="P6" s="645"/>
      <c r="Q6" s="646">
        <f t="shared" ref="Q6:Q69" si="0">+SUM(E6:P6)</f>
        <v>0</v>
      </c>
      <c r="R6" s="903"/>
      <c r="S6" s="408" t="s">
        <v>6</v>
      </c>
      <c r="T6" s="408" t="s">
        <v>317</v>
      </c>
      <c r="U6" s="408"/>
      <c r="V6" s="408"/>
      <c r="W6" s="408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903"/>
    </row>
    <row r="7" spans="1:34" s="640" customFormat="1" ht="21" customHeight="1" x14ac:dyDescent="0.25">
      <c r="B7" s="1969"/>
      <c r="C7" s="647"/>
      <c r="D7" s="648" t="s">
        <v>318</v>
      </c>
      <c r="E7" s="649">
        <v>9.9285440000000005</v>
      </c>
      <c r="F7" s="649">
        <v>7.4996970000000003</v>
      </c>
      <c r="G7" s="649">
        <v>9.3485679999999984</v>
      </c>
      <c r="H7" s="649">
        <v>7.2934040000000007</v>
      </c>
      <c r="I7" s="649">
        <v>0</v>
      </c>
      <c r="J7" s="649">
        <v>7.14419</v>
      </c>
      <c r="K7" s="649">
        <v>9.7768639999999998</v>
      </c>
      <c r="L7" s="649">
        <v>10.724615</v>
      </c>
      <c r="M7" s="649">
        <v>10.437783999999999</v>
      </c>
      <c r="N7" s="649">
        <v>10.794446000000001</v>
      </c>
      <c r="O7" s="649">
        <v>9.0708070000000003</v>
      </c>
      <c r="P7" s="649">
        <v>6.9936660000000002</v>
      </c>
      <c r="Q7" s="650">
        <f t="shared" si="0"/>
        <v>99.012585000000016</v>
      </c>
      <c r="R7" s="903"/>
      <c r="S7" s="408"/>
      <c r="T7" s="408" t="s">
        <v>318</v>
      </c>
      <c r="U7" s="408">
        <v>9.9285440000000005</v>
      </c>
      <c r="V7" s="408">
        <v>7.4996970000000003</v>
      </c>
      <c r="W7" s="408">
        <v>9.3485679999999984</v>
      </c>
      <c r="X7" s="408">
        <v>7.2934040000000007</v>
      </c>
      <c r="Y7" s="408">
        <v>0</v>
      </c>
      <c r="Z7" s="408">
        <v>7.14419</v>
      </c>
      <c r="AA7" s="408">
        <v>9.7768639999999998</v>
      </c>
      <c r="AB7" s="408">
        <v>10.724615</v>
      </c>
      <c r="AC7" s="408">
        <v>10.437783999999999</v>
      </c>
      <c r="AD7" s="408">
        <v>10.794446000000001</v>
      </c>
      <c r="AE7" s="408">
        <v>9.0708070000000003</v>
      </c>
      <c r="AF7" s="408">
        <v>6.9936660000000002</v>
      </c>
      <c r="AG7" s="408">
        <v>99.012585000000016</v>
      </c>
      <c r="AH7" s="903"/>
    </row>
    <row r="8" spans="1:34" s="640" customFormat="1" ht="21" customHeight="1" x14ac:dyDescent="0.25">
      <c r="B8" s="1969"/>
      <c r="C8" s="647"/>
      <c r="D8" s="651" t="s">
        <v>319</v>
      </c>
      <c r="E8" s="649"/>
      <c r="F8" s="649"/>
      <c r="G8" s="649"/>
      <c r="H8" s="649"/>
      <c r="I8" s="649"/>
      <c r="J8" s="649"/>
      <c r="K8" s="649"/>
      <c r="L8" s="649"/>
      <c r="M8" s="649"/>
      <c r="N8" s="649"/>
      <c r="O8" s="649"/>
      <c r="P8" s="649"/>
      <c r="Q8" s="652">
        <f t="shared" si="0"/>
        <v>0</v>
      </c>
      <c r="R8" s="903"/>
      <c r="S8" s="408"/>
      <c r="T8" s="408" t="s">
        <v>319</v>
      </c>
      <c r="U8" s="408"/>
      <c r="V8" s="408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903"/>
    </row>
    <row r="9" spans="1:34" s="640" customFormat="1" ht="21" customHeight="1" x14ac:dyDescent="0.25">
      <c r="B9" s="1969"/>
      <c r="C9" s="647"/>
      <c r="D9" s="653" t="s">
        <v>320</v>
      </c>
      <c r="E9" s="649"/>
      <c r="F9" s="649"/>
      <c r="G9" s="649"/>
      <c r="H9" s="649"/>
      <c r="I9" s="649"/>
      <c r="J9" s="649"/>
      <c r="K9" s="649"/>
      <c r="L9" s="649"/>
      <c r="M9" s="649"/>
      <c r="N9" s="649"/>
      <c r="O9" s="649"/>
      <c r="P9" s="649"/>
      <c r="Q9" s="654">
        <f t="shared" si="0"/>
        <v>0</v>
      </c>
      <c r="R9" s="903"/>
      <c r="S9" s="408"/>
      <c r="T9" s="408" t="s">
        <v>320</v>
      </c>
      <c r="U9" s="408"/>
      <c r="V9" s="408"/>
      <c r="W9" s="408"/>
      <c r="X9" s="408"/>
      <c r="Y9" s="408"/>
      <c r="Z9" s="408"/>
      <c r="AA9" s="408"/>
      <c r="AB9" s="408"/>
      <c r="AC9" s="408"/>
      <c r="AD9" s="408"/>
      <c r="AE9" s="408"/>
      <c r="AF9" s="408"/>
      <c r="AG9" s="408"/>
      <c r="AH9" s="903"/>
    </row>
    <row r="10" spans="1:34" s="640" customFormat="1" ht="21" customHeight="1" x14ac:dyDescent="0.25">
      <c r="B10" s="1973">
        <f>+B6+1</f>
        <v>2</v>
      </c>
      <c r="C10" s="655" t="s">
        <v>8</v>
      </c>
      <c r="D10" s="656" t="s">
        <v>317</v>
      </c>
      <c r="E10" s="657"/>
      <c r="F10" s="657"/>
      <c r="G10" s="657"/>
      <c r="H10" s="657"/>
      <c r="I10" s="657"/>
      <c r="J10" s="657"/>
      <c r="K10" s="657"/>
      <c r="L10" s="657"/>
      <c r="M10" s="657"/>
      <c r="N10" s="657"/>
      <c r="O10" s="657"/>
      <c r="P10" s="658"/>
      <c r="Q10" s="659">
        <f t="shared" si="0"/>
        <v>0</v>
      </c>
      <c r="R10" s="903"/>
      <c r="S10" s="408" t="s">
        <v>8</v>
      </c>
      <c r="T10" s="408" t="s">
        <v>317</v>
      </c>
      <c r="U10" s="408"/>
      <c r="V10" s="408"/>
      <c r="W10" s="408"/>
      <c r="X10" s="408"/>
      <c r="Y10" s="408"/>
      <c r="Z10" s="408"/>
      <c r="AA10" s="408"/>
      <c r="AB10" s="408"/>
      <c r="AC10" s="408"/>
      <c r="AD10" s="408"/>
      <c r="AE10" s="408"/>
      <c r="AF10" s="408"/>
      <c r="AG10" s="408"/>
      <c r="AH10" s="903"/>
    </row>
    <row r="11" spans="1:34" s="640" customFormat="1" ht="21" customHeight="1" x14ac:dyDescent="0.25">
      <c r="B11" s="1974"/>
      <c r="C11" s="647"/>
      <c r="D11" s="660" t="s">
        <v>318</v>
      </c>
      <c r="E11" s="649">
        <v>0</v>
      </c>
      <c r="F11" s="649">
        <v>0</v>
      </c>
      <c r="G11" s="649">
        <v>0</v>
      </c>
      <c r="H11" s="649">
        <v>0</v>
      </c>
      <c r="I11" s="649">
        <v>8.4372430000000005</v>
      </c>
      <c r="J11" s="649">
        <v>3.6835469999999999</v>
      </c>
      <c r="K11" s="649">
        <v>6.4049240000000003</v>
      </c>
      <c r="L11" s="649">
        <v>11.615302999999999</v>
      </c>
      <c r="M11" s="649">
        <v>9.237620999999999</v>
      </c>
      <c r="N11" s="649">
        <v>3.6604890000000001</v>
      </c>
      <c r="O11" s="649">
        <v>9.8413009999999996</v>
      </c>
      <c r="P11" s="649">
        <v>9.5213009999999993</v>
      </c>
      <c r="Q11" s="650">
        <f t="shared" si="0"/>
        <v>62.401728999999996</v>
      </c>
      <c r="R11" s="903"/>
      <c r="S11" s="408"/>
      <c r="T11" s="408" t="s">
        <v>318</v>
      </c>
      <c r="U11" s="408">
        <v>0</v>
      </c>
      <c r="V11" s="408">
        <v>0</v>
      </c>
      <c r="W11" s="408">
        <v>0</v>
      </c>
      <c r="X11" s="408">
        <v>0</v>
      </c>
      <c r="Y11" s="408">
        <v>8.4372430000000005</v>
      </c>
      <c r="Z11" s="408">
        <v>3.6835469999999999</v>
      </c>
      <c r="AA11" s="408">
        <v>6.4049240000000003</v>
      </c>
      <c r="AB11" s="408">
        <v>11.615302999999999</v>
      </c>
      <c r="AC11" s="408">
        <v>9.237620999999999</v>
      </c>
      <c r="AD11" s="408">
        <v>3.6604890000000001</v>
      </c>
      <c r="AE11" s="408">
        <v>9.8413009999999996</v>
      </c>
      <c r="AF11" s="408">
        <v>9.5213009999999993</v>
      </c>
      <c r="AG11" s="408">
        <v>62.401728999999996</v>
      </c>
      <c r="AH11" s="903"/>
    </row>
    <row r="12" spans="1:34" s="640" customFormat="1" ht="21" customHeight="1" x14ac:dyDescent="0.25">
      <c r="B12" s="1974"/>
      <c r="C12" s="647"/>
      <c r="D12" s="661" t="s">
        <v>319</v>
      </c>
      <c r="E12" s="649"/>
      <c r="F12" s="649"/>
      <c r="G12" s="649"/>
      <c r="H12" s="649"/>
      <c r="I12" s="649"/>
      <c r="J12" s="649"/>
      <c r="K12" s="649"/>
      <c r="L12" s="649"/>
      <c r="M12" s="649"/>
      <c r="N12" s="649"/>
      <c r="O12" s="649"/>
      <c r="P12" s="649"/>
      <c r="Q12" s="652">
        <f t="shared" si="0"/>
        <v>0</v>
      </c>
      <c r="R12" s="903"/>
      <c r="S12" s="408"/>
      <c r="T12" s="408" t="s">
        <v>319</v>
      </c>
      <c r="U12" s="408"/>
      <c r="V12" s="408"/>
      <c r="W12" s="408"/>
      <c r="X12" s="408"/>
      <c r="Y12" s="408"/>
      <c r="Z12" s="408"/>
      <c r="AA12" s="408"/>
      <c r="AB12" s="408"/>
      <c r="AC12" s="408"/>
      <c r="AD12" s="408"/>
      <c r="AE12" s="408"/>
      <c r="AF12" s="408"/>
      <c r="AG12" s="408"/>
      <c r="AH12" s="903"/>
    </row>
    <row r="13" spans="1:34" s="640" customFormat="1" ht="21" customHeight="1" x14ac:dyDescent="0.25">
      <c r="B13" s="1974"/>
      <c r="C13" s="662"/>
      <c r="D13" s="663" t="s">
        <v>320</v>
      </c>
      <c r="E13" s="664"/>
      <c r="F13" s="664"/>
      <c r="G13" s="664"/>
      <c r="H13" s="664"/>
      <c r="I13" s="664"/>
      <c r="J13" s="664"/>
      <c r="K13" s="664"/>
      <c r="L13" s="664"/>
      <c r="M13" s="664"/>
      <c r="N13" s="664"/>
      <c r="O13" s="664"/>
      <c r="P13" s="665"/>
      <c r="Q13" s="654">
        <f t="shared" si="0"/>
        <v>0</v>
      </c>
      <c r="R13" s="903"/>
      <c r="S13" s="408"/>
      <c r="T13" s="408" t="s">
        <v>320</v>
      </c>
      <c r="U13" s="408"/>
      <c r="V13" s="408"/>
      <c r="W13" s="408"/>
      <c r="X13" s="408"/>
      <c r="Y13" s="408"/>
      <c r="Z13" s="408"/>
      <c r="AA13" s="408"/>
      <c r="AB13" s="408"/>
      <c r="AC13" s="408"/>
      <c r="AD13" s="408"/>
      <c r="AE13" s="408"/>
      <c r="AF13" s="408"/>
      <c r="AG13" s="408"/>
      <c r="AH13" s="903"/>
    </row>
    <row r="14" spans="1:34" s="640" customFormat="1" ht="21" customHeight="1" x14ac:dyDescent="0.25">
      <c r="B14" s="1971">
        <f>+B10+1</f>
        <v>3</v>
      </c>
      <c r="C14" s="655" t="s">
        <v>160</v>
      </c>
      <c r="D14" s="644" t="s">
        <v>317</v>
      </c>
      <c r="E14" s="657"/>
      <c r="F14" s="657"/>
      <c r="G14" s="657"/>
      <c r="H14" s="657"/>
      <c r="I14" s="657"/>
      <c r="J14" s="657"/>
      <c r="K14" s="657"/>
      <c r="L14" s="657"/>
      <c r="M14" s="657"/>
      <c r="N14" s="657"/>
      <c r="O14" s="657"/>
      <c r="P14" s="658"/>
      <c r="Q14" s="659">
        <f t="shared" si="0"/>
        <v>0</v>
      </c>
      <c r="R14" s="903"/>
      <c r="S14" s="408" t="s">
        <v>160</v>
      </c>
      <c r="T14" s="408" t="s">
        <v>317</v>
      </c>
      <c r="U14" s="408"/>
      <c r="V14" s="408"/>
      <c r="W14" s="408"/>
      <c r="X14" s="408"/>
      <c r="Y14" s="408"/>
      <c r="Z14" s="408"/>
      <c r="AA14" s="408"/>
      <c r="AB14" s="408"/>
      <c r="AC14" s="408"/>
      <c r="AD14" s="408"/>
      <c r="AE14" s="408"/>
      <c r="AF14" s="408"/>
      <c r="AG14" s="408"/>
      <c r="AH14" s="903"/>
    </row>
    <row r="15" spans="1:34" s="640" customFormat="1" ht="21" customHeight="1" x14ac:dyDescent="0.25">
      <c r="B15" s="1969"/>
      <c r="C15" s="647"/>
      <c r="D15" s="648" t="s">
        <v>318</v>
      </c>
      <c r="E15" s="649">
        <v>5.2025129999999997</v>
      </c>
      <c r="F15" s="649">
        <v>0.37776700000000002</v>
      </c>
      <c r="G15" s="649">
        <v>0.70838000000000001</v>
      </c>
      <c r="H15" s="649">
        <v>4.493201</v>
      </c>
      <c r="I15" s="649">
        <v>4.8755569999999997</v>
      </c>
      <c r="J15" s="649">
        <v>4.7590300000000001</v>
      </c>
      <c r="K15" s="649">
        <v>5.195576</v>
      </c>
      <c r="L15" s="649">
        <v>4.9142849999999996</v>
      </c>
      <c r="M15" s="649">
        <v>3.8690749999999996</v>
      </c>
      <c r="N15" s="649">
        <v>4.819394</v>
      </c>
      <c r="O15" s="649">
        <v>4.5895229999999998</v>
      </c>
      <c r="P15" s="649">
        <v>3.931149</v>
      </c>
      <c r="Q15" s="650">
        <f t="shared" si="0"/>
        <v>47.73545</v>
      </c>
      <c r="R15" s="903"/>
      <c r="S15" s="408"/>
      <c r="T15" s="408" t="s">
        <v>318</v>
      </c>
      <c r="U15" s="408">
        <v>5.2025129999999997</v>
      </c>
      <c r="V15" s="408">
        <v>0.37776700000000002</v>
      </c>
      <c r="W15" s="408">
        <v>0.70838000000000001</v>
      </c>
      <c r="X15" s="408">
        <v>4.493201</v>
      </c>
      <c r="Y15" s="408">
        <v>4.8755569999999997</v>
      </c>
      <c r="Z15" s="408">
        <v>4.7590300000000001</v>
      </c>
      <c r="AA15" s="408">
        <v>5.195576</v>
      </c>
      <c r="AB15" s="408">
        <v>4.9142849999999996</v>
      </c>
      <c r="AC15" s="408">
        <v>3.8690749999999996</v>
      </c>
      <c r="AD15" s="408">
        <v>4.819394</v>
      </c>
      <c r="AE15" s="408">
        <v>4.5895229999999998</v>
      </c>
      <c r="AF15" s="408">
        <v>3.931149</v>
      </c>
      <c r="AG15" s="408">
        <v>47.73545</v>
      </c>
      <c r="AH15" s="903"/>
    </row>
    <row r="16" spans="1:34" s="640" customFormat="1" ht="21" customHeight="1" x14ac:dyDescent="0.25">
      <c r="B16" s="1969"/>
      <c r="C16" s="647"/>
      <c r="D16" s="651" t="s">
        <v>319</v>
      </c>
      <c r="E16" s="649"/>
      <c r="F16" s="649"/>
      <c r="G16" s="649"/>
      <c r="H16" s="649"/>
      <c r="I16" s="649"/>
      <c r="J16" s="649"/>
      <c r="K16" s="649"/>
      <c r="L16" s="649"/>
      <c r="M16" s="649"/>
      <c r="N16" s="649"/>
      <c r="O16" s="649"/>
      <c r="P16" s="649"/>
      <c r="Q16" s="652">
        <f t="shared" si="0"/>
        <v>0</v>
      </c>
      <c r="R16" s="903"/>
      <c r="S16" s="408"/>
      <c r="T16" s="408" t="s">
        <v>319</v>
      </c>
      <c r="U16" s="408"/>
      <c r="V16" s="408"/>
      <c r="W16" s="408"/>
      <c r="X16" s="408"/>
      <c r="Y16" s="408"/>
      <c r="Z16" s="408"/>
      <c r="AA16" s="408"/>
      <c r="AB16" s="408"/>
      <c r="AC16" s="408"/>
      <c r="AD16" s="408"/>
      <c r="AE16" s="408"/>
      <c r="AF16" s="408"/>
      <c r="AG16" s="408"/>
      <c r="AH16" s="903"/>
    </row>
    <row r="17" spans="2:34" s="640" customFormat="1" ht="21" customHeight="1" x14ac:dyDescent="0.25">
      <c r="B17" s="1969"/>
      <c r="C17" s="662"/>
      <c r="D17" s="666" t="s">
        <v>320</v>
      </c>
      <c r="E17" s="664"/>
      <c r="F17" s="664"/>
      <c r="G17" s="664"/>
      <c r="H17" s="664"/>
      <c r="I17" s="664"/>
      <c r="J17" s="664"/>
      <c r="K17" s="664"/>
      <c r="L17" s="664"/>
      <c r="M17" s="664"/>
      <c r="N17" s="664"/>
      <c r="O17" s="664"/>
      <c r="P17" s="665"/>
      <c r="Q17" s="654">
        <f t="shared" si="0"/>
        <v>0</v>
      </c>
      <c r="R17" s="903"/>
      <c r="S17" s="408"/>
      <c r="T17" s="408" t="s">
        <v>320</v>
      </c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903"/>
    </row>
    <row r="18" spans="2:34" s="640" customFormat="1" ht="21" customHeight="1" x14ac:dyDescent="0.25">
      <c r="B18" s="1971">
        <f>+B14+1</f>
        <v>4</v>
      </c>
      <c r="C18" s="655" t="s">
        <v>11</v>
      </c>
      <c r="D18" s="644" t="s">
        <v>317</v>
      </c>
      <c r="E18" s="657">
        <v>7.8605679999999998</v>
      </c>
      <c r="F18" s="657">
        <v>9.9216560000000023</v>
      </c>
      <c r="G18" s="657">
        <v>14.479451000000001</v>
      </c>
      <c r="H18" s="657">
        <v>12.383085000000001</v>
      </c>
      <c r="I18" s="657">
        <v>6.3175620000000006</v>
      </c>
      <c r="J18" s="657">
        <v>7.1542919999999999</v>
      </c>
      <c r="K18" s="657">
        <v>7.5690609999999996</v>
      </c>
      <c r="L18" s="657">
        <v>8.2696489999999994</v>
      </c>
      <c r="M18" s="657">
        <v>9.4913910000000001</v>
      </c>
      <c r="N18" s="657">
        <v>12.159787</v>
      </c>
      <c r="O18" s="657">
        <v>12.820295</v>
      </c>
      <c r="P18" s="658">
        <v>10.095995</v>
      </c>
      <c r="Q18" s="659">
        <f t="shared" si="0"/>
        <v>118.52279200000001</v>
      </c>
      <c r="R18" s="903"/>
      <c r="S18" s="408" t="s">
        <v>11</v>
      </c>
      <c r="T18" s="408" t="s">
        <v>317</v>
      </c>
      <c r="U18" s="408">
        <v>7.8605679999999998</v>
      </c>
      <c r="V18" s="408">
        <v>9.9216560000000023</v>
      </c>
      <c r="W18" s="408">
        <v>14.479451000000001</v>
      </c>
      <c r="X18" s="408">
        <v>12.383085000000001</v>
      </c>
      <c r="Y18" s="408">
        <v>6.3175620000000006</v>
      </c>
      <c r="Z18" s="408">
        <v>7.1542919999999999</v>
      </c>
      <c r="AA18" s="408">
        <v>7.5690609999999996</v>
      </c>
      <c r="AB18" s="408">
        <v>8.2696489999999994</v>
      </c>
      <c r="AC18" s="408">
        <v>9.4913910000000001</v>
      </c>
      <c r="AD18" s="408">
        <v>12.159787</v>
      </c>
      <c r="AE18" s="408">
        <v>12.820295</v>
      </c>
      <c r="AF18" s="408">
        <v>10.095995</v>
      </c>
      <c r="AG18" s="408">
        <v>118.52279200000001</v>
      </c>
      <c r="AH18" s="903"/>
    </row>
    <row r="19" spans="2:34" s="640" customFormat="1" ht="21" customHeight="1" x14ac:dyDescent="0.25">
      <c r="B19" s="1969"/>
      <c r="C19" s="647"/>
      <c r="D19" s="648" t="s">
        <v>318</v>
      </c>
      <c r="E19" s="649"/>
      <c r="F19" s="649"/>
      <c r="G19" s="649"/>
      <c r="H19" s="649"/>
      <c r="I19" s="649"/>
      <c r="J19" s="649"/>
      <c r="K19" s="649"/>
      <c r="L19" s="649"/>
      <c r="M19" s="649"/>
      <c r="N19" s="649"/>
      <c r="O19" s="649"/>
      <c r="P19" s="649"/>
      <c r="Q19" s="650">
        <f t="shared" si="0"/>
        <v>0</v>
      </c>
      <c r="R19" s="903"/>
      <c r="S19" s="408"/>
      <c r="T19" s="408" t="s">
        <v>318</v>
      </c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903"/>
    </row>
    <row r="20" spans="2:34" s="640" customFormat="1" ht="21" customHeight="1" x14ac:dyDescent="0.25">
      <c r="B20" s="1969"/>
      <c r="C20" s="647"/>
      <c r="D20" s="651" t="s">
        <v>319</v>
      </c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52">
        <f t="shared" si="0"/>
        <v>0</v>
      </c>
      <c r="R20" s="903"/>
      <c r="S20" s="408"/>
      <c r="T20" s="408" t="s">
        <v>319</v>
      </c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903"/>
    </row>
    <row r="21" spans="2:34" s="640" customFormat="1" ht="21" customHeight="1" x14ac:dyDescent="0.25">
      <c r="B21" s="1969"/>
      <c r="C21" s="662"/>
      <c r="D21" s="666" t="s">
        <v>320</v>
      </c>
      <c r="E21" s="664"/>
      <c r="F21" s="664"/>
      <c r="G21" s="664"/>
      <c r="H21" s="664"/>
      <c r="I21" s="664"/>
      <c r="J21" s="664"/>
      <c r="K21" s="664"/>
      <c r="L21" s="664"/>
      <c r="M21" s="664"/>
      <c r="N21" s="664"/>
      <c r="O21" s="664"/>
      <c r="P21" s="665"/>
      <c r="Q21" s="654">
        <f t="shared" si="0"/>
        <v>0</v>
      </c>
      <c r="R21" s="903"/>
      <c r="S21" s="408"/>
      <c r="T21" s="408" t="s">
        <v>320</v>
      </c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903"/>
    </row>
    <row r="22" spans="2:34" s="640" customFormat="1" ht="21" customHeight="1" x14ac:dyDescent="0.25">
      <c r="B22" s="1971">
        <f>+B18+1</f>
        <v>5</v>
      </c>
      <c r="C22" s="655" t="s">
        <v>13</v>
      </c>
      <c r="D22" s="644" t="s">
        <v>317</v>
      </c>
      <c r="E22" s="657">
        <v>0.80739499999999997</v>
      </c>
      <c r="F22" s="657">
        <v>0.717754</v>
      </c>
      <c r="G22" s="657">
        <v>0.84822500000000001</v>
      </c>
      <c r="H22" s="657">
        <v>0.79502200000000001</v>
      </c>
      <c r="I22" s="657">
        <v>0.84933000000000003</v>
      </c>
      <c r="J22" s="657">
        <v>0.77880100000000008</v>
      </c>
      <c r="K22" s="657">
        <v>0.82630100000000006</v>
      </c>
      <c r="L22" s="657">
        <v>0.81078300000000003</v>
      </c>
      <c r="M22" s="657">
        <v>0.80354199999999998</v>
      </c>
      <c r="N22" s="657">
        <v>0.77041199999999999</v>
      </c>
      <c r="O22" s="657">
        <v>0.81467699999999998</v>
      </c>
      <c r="P22" s="658">
        <v>0.76216600000000001</v>
      </c>
      <c r="Q22" s="659">
        <f t="shared" si="0"/>
        <v>9.5844079999999998</v>
      </c>
      <c r="R22" s="903"/>
      <c r="S22" s="408" t="s">
        <v>13</v>
      </c>
      <c r="T22" s="408" t="s">
        <v>317</v>
      </c>
      <c r="U22" s="408">
        <v>0.80739499999999997</v>
      </c>
      <c r="V22" s="408">
        <v>0.717754</v>
      </c>
      <c r="W22" s="408">
        <v>0.84822500000000001</v>
      </c>
      <c r="X22" s="408">
        <v>0.79502200000000001</v>
      </c>
      <c r="Y22" s="408">
        <v>0.84933000000000003</v>
      </c>
      <c r="Z22" s="408">
        <v>0.77880100000000008</v>
      </c>
      <c r="AA22" s="408">
        <v>0.82630100000000006</v>
      </c>
      <c r="AB22" s="408">
        <v>0.81078300000000003</v>
      </c>
      <c r="AC22" s="408">
        <v>0.80354199999999998</v>
      </c>
      <c r="AD22" s="408">
        <v>0.77041199999999999</v>
      </c>
      <c r="AE22" s="408">
        <v>0.81467699999999998</v>
      </c>
      <c r="AF22" s="408">
        <v>0.76216600000000001</v>
      </c>
      <c r="AG22" s="408">
        <v>9.5844079999999998</v>
      </c>
      <c r="AH22" s="903"/>
    </row>
    <row r="23" spans="2:34" s="640" customFormat="1" ht="21" customHeight="1" x14ac:dyDescent="0.25">
      <c r="B23" s="1969"/>
      <c r="C23" s="647"/>
      <c r="D23" s="648" t="s">
        <v>318</v>
      </c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50">
        <f t="shared" si="0"/>
        <v>0</v>
      </c>
      <c r="R23" s="903"/>
      <c r="S23" s="408"/>
      <c r="T23" s="408" t="s">
        <v>318</v>
      </c>
      <c r="U23" s="408"/>
      <c r="V23" s="408"/>
      <c r="W23" s="408"/>
      <c r="X23" s="408"/>
      <c r="Y23" s="408"/>
      <c r="Z23" s="408"/>
      <c r="AA23" s="408"/>
      <c r="AB23" s="408"/>
      <c r="AC23" s="408"/>
      <c r="AD23" s="408"/>
      <c r="AE23" s="408"/>
      <c r="AF23" s="408"/>
      <c r="AG23" s="408"/>
      <c r="AH23" s="903"/>
    </row>
    <row r="24" spans="2:34" s="640" customFormat="1" ht="21" customHeight="1" x14ac:dyDescent="0.25">
      <c r="B24" s="1969"/>
      <c r="C24" s="647"/>
      <c r="D24" s="651" t="s">
        <v>319</v>
      </c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52">
        <f t="shared" si="0"/>
        <v>0</v>
      </c>
      <c r="R24" s="903"/>
      <c r="S24" s="408"/>
      <c r="T24" s="408" t="s">
        <v>319</v>
      </c>
      <c r="U24" s="408"/>
      <c r="V24" s="408"/>
      <c r="W24" s="408"/>
      <c r="X24" s="408"/>
      <c r="Y24" s="408"/>
      <c r="Z24" s="408"/>
      <c r="AA24" s="408"/>
      <c r="AB24" s="408"/>
      <c r="AC24" s="408"/>
      <c r="AD24" s="408"/>
      <c r="AE24" s="408"/>
      <c r="AF24" s="408"/>
      <c r="AG24" s="408"/>
      <c r="AH24" s="903"/>
    </row>
    <row r="25" spans="2:34" s="640" customFormat="1" ht="21" customHeight="1" x14ac:dyDescent="0.25">
      <c r="B25" s="1969"/>
      <c r="C25" s="662"/>
      <c r="D25" s="666" t="s">
        <v>320</v>
      </c>
      <c r="E25" s="664"/>
      <c r="F25" s="664"/>
      <c r="G25" s="664"/>
      <c r="H25" s="664"/>
      <c r="I25" s="664"/>
      <c r="J25" s="664"/>
      <c r="K25" s="664"/>
      <c r="L25" s="664"/>
      <c r="M25" s="664"/>
      <c r="N25" s="664"/>
      <c r="O25" s="664"/>
      <c r="P25" s="665"/>
      <c r="Q25" s="654">
        <f t="shared" si="0"/>
        <v>0</v>
      </c>
      <c r="R25" s="903"/>
      <c r="S25" s="408"/>
      <c r="T25" s="408" t="s">
        <v>320</v>
      </c>
      <c r="U25" s="408"/>
      <c r="V25" s="408"/>
      <c r="W25" s="408"/>
      <c r="X25" s="408"/>
      <c r="Y25" s="408"/>
      <c r="Z25" s="408"/>
      <c r="AA25" s="408"/>
      <c r="AB25" s="408"/>
      <c r="AC25" s="408"/>
      <c r="AD25" s="408"/>
      <c r="AE25" s="408"/>
      <c r="AF25" s="408"/>
      <c r="AG25" s="408"/>
      <c r="AH25" s="903"/>
    </row>
    <row r="26" spans="2:34" s="640" customFormat="1" ht="21" customHeight="1" x14ac:dyDescent="0.25">
      <c r="B26" s="1971">
        <f>+B22+1</f>
        <v>6</v>
      </c>
      <c r="C26" s="655" t="s">
        <v>161</v>
      </c>
      <c r="D26" s="644" t="s">
        <v>317</v>
      </c>
      <c r="E26" s="657">
        <v>0.32919299999999996</v>
      </c>
      <c r="F26" s="657">
        <v>0.31000599999999995</v>
      </c>
      <c r="G26" s="657">
        <v>0.34649999999999997</v>
      </c>
      <c r="H26" s="657">
        <v>0.113595</v>
      </c>
      <c r="I26" s="657">
        <v>0</v>
      </c>
      <c r="J26" s="657">
        <v>0</v>
      </c>
      <c r="K26" s="657">
        <v>3.9040999999999999E-2</v>
      </c>
      <c r="L26" s="657">
        <v>0.32705700000000004</v>
      </c>
      <c r="M26" s="657">
        <v>0.33039600000000002</v>
      </c>
      <c r="N26" s="657">
        <v>0.28095700000000001</v>
      </c>
      <c r="O26" s="657">
        <v>0.27928199999999997</v>
      </c>
      <c r="P26" s="658">
        <v>0.32357600000000003</v>
      </c>
      <c r="Q26" s="659">
        <f t="shared" si="0"/>
        <v>2.6796029999999997</v>
      </c>
      <c r="R26" s="903"/>
      <c r="S26" s="408" t="s">
        <v>161</v>
      </c>
      <c r="T26" s="408" t="s">
        <v>317</v>
      </c>
      <c r="U26" s="408">
        <v>0.32919299999999996</v>
      </c>
      <c r="V26" s="408">
        <v>0.31000599999999995</v>
      </c>
      <c r="W26" s="408">
        <v>0.34649999999999997</v>
      </c>
      <c r="X26" s="408">
        <v>0.113595</v>
      </c>
      <c r="Y26" s="408">
        <v>0</v>
      </c>
      <c r="Z26" s="408">
        <v>0</v>
      </c>
      <c r="AA26" s="408">
        <v>3.9040999999999999E-2</v>
      </c>
      <c r="AB26" s="408">
        <v>0.32705700000000004</v>
      </c>
      <c r="AC26" s="408">
        <v>0.33039600000000002</v>
      </c>
      <c r="AD26" s="408">
        <v>0.28095700000000001</v>
      </c>
      <c r="AE26" s="408">
        <v>0.27928199999999997</v>
      </c>
      <c r="AF26" s="408">
        <v>0.32357600000000003</v>
      </c>
      <c r="AG26" s="408">
        <v>2.6796029999999997</v>
      </c>
      <c r="AH26" s="903"/>
    </row>
    <row r="27" spans="2:34" s="640" customFormat="1" ht="21" customHeight="1" x14ac:dyDescent="0.25">
      <c r="B27" s="1969"/>
      <c r="C27" s="647"/>
      <c r="D27" s="648" t="s">
        <v>318</v>
      </c>
      <c r="E27" s="649"/>
      <c r="F27" s="649"/>
      <c r="G27" s="649"/>
      <c r="H27" s="649"/>
      <c r="I27" s="649"/>
      <c r="J27" s="649"/>
      <c r="K27" s="649"/>
      <c r="L27" s="649"/>
      <c r="M27" s="649"/>
      <c r="N27" s="649"/>
      <c r="O27" s="649"/>
      <c r="P27" s="649"/>
      <c r="Q27" s="650">
        <f t="shared" si="0"/>
        <v>0</v>
      </c>
      <c r="R27" s="903"/>
      <c r="S27" s="408"/>
      <c r="T27" s="408" t="s">
        <v>318</v>
      </c>
      <c r="U27" s="408"/>
      <c r="V27" s="408"/>
      <c r="W27" s="408"/>
      <c r="X27" s="408"/>
      <c r="Y27" s="408"/>
      <c r="Z27" s="408"/>
      <c r="AA27" s="408"/>
      <c r="AB27" s="408"/>
      <c r="AC27" s="408"/>
      <c r="AD27" s="408"/>
      <c r="AE27" s="408"/>
      <c r="AF27" s="408"/>
      <c r="AG27" s="408"/>
      <c r="AH27" s="903"/>
    </row>
    <row r="28" spans="2:34" s="640" customFormat="1" ht="21" customHeight="1" x14ac:dyDescent="0.25">
      <c r="B28" s="1969"/>
      <c r="C28" s="647"/>
      <c r="D28" s="651" t="s">
        <v>319</v>
      </c>
      <c r="E28" s="649"/>
      <c r="F28" s="649"/>
      <c r="G28" s="649"/>
      <c r="H28" s="649"/>
      <c r="I28" s="649"/>
      <c r="J28" s="649"/>
      <c r="K28" s="649"/>
      <c r="L28" s="649"/>
      <c r="M28" s="649"/>
      <c r="N28" s="649"/>
      <c r="O28" s="649"/>
      <c r="P28" s="649"/>
      <c r="Q28" s="652">
        <f t="shared" si="0"/>
        <v>0</v>
      </c>
      <c r="R28" s="903"/>
      <c r="S28" s="408"/>
      <c r="T28" s="408" t="s">
        <v>319</v>
      </c>
      <c r="U28" s="408"/>
      <c r="V28" s="408"/>
      <c r="W28" s="408"/>
      <c r="X28" s="408"/>
      <c r="Y28" s="408"/>
      <c r="Z28" s="408"/>
      <c r="AA28" s="408"/>
      <c r="AB28" s="408"/>
      <c r="AC28" s="408"/>
      <c r="AD28" s="408"/>
      <c r="AE28" s="408"/>
      <c r="AF28" s="408"/>
      <c r="AG28" s="408"/>
      <c r="AH28" s="903"/>
    </row>
    <row r="29" spans="2:34" s="640" customFormat="1" ht="21" customHeight="1" x14ac:dyDescent="0.25">
      <c r="B29" s="1969"/>
      <c r="C29" s="662"/>
      <c r="D29" s="666" t="s">
        <v>320</v>
      </c>
      <c r="E29" s="664"/>
      <c r="F29" s="664"/>
      <c r="G29" s="664"/>
      <c r="H29" s="664"/>
      <c r="I29" s="664"/>
      <c r="J29" s="664"/>
      <c r="K29" s="664"/>
      <c r="L29" s="664"/>
      <c r="M29" s="664"/>
      <c r="N29" s="664"/>
      <c r="O29" s="664"/>
      <c r="P29" s="665"/>
      <c r="Q29" s="654">
        <f t="shared" si="0"/>
        <v>0</v>
      </c>
      <c r="R29" s="903"/>
      <c r="S29" s="408"/>
      <c r="T29" s="408" t="s">
        <v>320</v>
      </c>
      <c r="U29" s="408"/>
      <c r="V29" s="408"/>
      <c r="W29" s="408"/>
      <c r="X29" s="408"/>
      <c r="Y29" s="408"/>
      <c r="Z29" s="408"/>
      <c r="AA29" s="408"/>
      <c r="AB29" s="408"/>
      <c r="AC29" s="408"/>
      <c r="AD29" s="408"/>
      <c r="AE29" s="408"/>
      <c r="AF29" s="408"/>
      <c r="AG29" s="408"/>
      <c r="AH29" s="903"/>
    </row>
    <row r="30" spans="2:34" s="640" customFormat="1" ht="21" customHeight="1" x14ac:dyDescent="0.25">
      <c r="B30" s="1971">
        <f>+B26+1</f>
        <v>7</v>
      </c>
      <c r="C30" s="655" t="s">
        <v>16</v>
      </c>
      <c r="D30" s="644" t="s">
        <v>317</v>
      </c>
      <c r="E30" s="657"/>
      <c r="F30" s="657"/>
      <c r="G30" s="657"/>
      <c r="H30" s="657"/>
      <c r="I30" s="657"/>
      <c r="J30" s="657"/>
      <c r="K30" s="657"/>
      <c r="L30" s="657"/>
      <c r="M30" s="657"/>
      <c r="N30" s="657"/>
      <c r="O30" s="657"/>
      <c r="P30" s="658"/>
      <c r="Q30" s="659">
        <f t="shared" si="0"/>
        <v>0</v>
      </c>
      <c r="R30" s="903"/>
      <c r="S30" s="408" t="s">
        <v>16</v>
      </c>
      <c r="T30" s="408" t="s">
        <v>317</v>
      </c>
      <c r="U30" s="408"/>
      <c r="V30" s="408"/>
      <c r="W30" s="408"/>
      <c r="X30" s="408"/>
      <c r="Y30" s="408"/>
      <c r="Z30" s="408"/>
      <c r="AA30" s="408"/>
      <c r="AB30" s="408"/>
      <c r="AC30" s="408"/>
      <c r="AD30" s="408"/>
      <c r="AE30" s="408"/>
      <c r="AF30" s="408"/>
      <c r="AG30" s="408"/>
      <c r="AH30" s="903"/>
    </row>
    <row r="31" spans="2:34" s="640" customFormat="1" ht="21" customHeight="1" x14ac:dyDescent="0.25">
      <c r="B31" s="1969"/>
      <c r="C31" s="647"/>
      <c r="D31" s="648" t="s">
        <v>318</v>
      </c>
      <c r="E31" s="649">
        <v>6.2892200000000003</v>
      </c>
      <c r="F31" s="649">
        <v>5.8084559999999996</v>
      </c>
      <c r="G31" s="649">
        <v>4.4836340000000003</v>
      </c>
      <c r="H31" s="649">
        <v>0</v>
      </c>
      <c r="I31" s="649">
        <v>6.3968849999999993</v>
      </c>
      <c r="J31" s="649">
        <v>6.750858</v>
      </c>
      <c r="K31" s="649">
        <v>7.005840000000001</v>
      </c>
      <c r="L31" s="649">
        <v>7.014939</v>
      </c>
      <c r="M31" s="649">
        <v>5.5006709999999996</v>
      </c>
      <c r="N31" s="649">
        <v>6.1355170000000001</v>
      </c>
      <c r="O31" s="649">
        <v>6.2269859999999992</v>
      </c>
      <c r="P31" s="649">
        <v>5.6142890000000003</v>
      </c>
      <c r="Q31" s="650">
        <f t="shared" si="0"/>
        <v>67.227294999999998</v>
      </c>
      <c r="R31" s="903"/>
      <c r="S31" s="408"/>
      <c r="T31" s="408" t="s">
        <v>318</v>
      </c>
      <c r="U31" s="408">
        <v>6.2892200000000003</v>
      </c>
      <c r="V31" s="408">
        <v>5.8084559999999996</v>
      </c>
      <c r="W31" s="408">
        <v>4.4836340000000003</v>
      </c>
      <c r="X31" s="408">
        <v>0</v>
      </c>
      <c r="Y31" s="408">
        <v>6.3968849999999993</v>
      </c>
      <c r="Z31" s="408">
        <v>6.750858</v>
      </c>
      <c r="AA31" s="408">
        <v>7.005840000000001</v>
      </c>
      <c r="AB31" s="408">
        <v>7.014939</v>
      </c>
      <c r="AC31" s="408">
        <v>5.5006709999999996</v>
      </c>
      <c r="AD31" s="408">
        <v>6.1355170000000001</v>
      </c>
      <c r="AE31" s="408">
        <v>6.2269859999999992</v>
      </c>
      <c r="AF31" s="408">
        <v>5.6142890000000003</v>
      </c>
      <c r="AG31" s="408">
        <v>67.227294999999998</v>
      </c>
      <c r="AH31" s="903"/>
    </row>
    <row r="32" spans="2:34" s="640" customFormat="1" ht="21" customHeight="1" x14ac:dyDescent="0.25">
      <c r="B32" s="1969"/>
      <c r="C32" s="647"/>
      <c r="D32" s="651" t="s">
        <v>319</v>
      </c>
      <c r="E32" s="649"/>
      <c r="F32" s="649"/>
      <c r="G32" s="649"/>
      <c r="H32" s="649"/>
      <c r="I32" s="649"/>
      <c r="J32" s="649"/>
      <c r="K32" s="649"/>
      <c r="L32" s="649"/>
      <c r="M32" s="649"/>
      <c r="N32" s="649"/>
      <c r="O32" s="649"/>
      <c r="P32" s="649"/>
      <c r="Q32" s="652">
        <f t="shared" si="0"/>
        <v>0</v>
      </c>
      <c r="R32" s="903"/>
      <c r="S32" s="408"/>
      <c r="T32" s="408" t="s">
        <v>319</v>
      </c>
      <c r="U32" s="408"/>
      <c r="V32" s="408"/>
      <c r="W32" s="408"/>
      <c r="X32" s="408"/>
      <c r="Y32" s="408"/>
      <c r="Z32" s="408"/>
      <c r="AA32" s="408"/>
      <c r="AB32" s="408"/>
      <c r="AC32" s="408"/>
      <c r="AD32" s="408"/>
      <c r="AE32" s="408"/>
      <c r="AF32" s="408"/>
      <c r="AG32" s="408"/>
      <c r="AH32" s="903"/>
    </row>
    <row r="33" spans="2:34" s="640" customFormat="1" ht="21" customHeight="1" x14ac:dyDescent="0.25">
      <c r="B33" s="1969"/>
      <c r="C33" s="662"/>
      <c r="D33" s="666" t="s">
        <v>320</v>
      </c>
      <c r="E33" s="664"/>
      <c r="F33" s="664"/>
      <c r="G33" s="664"/>
      <c r="H33" s="664"/>
      <c r="I33" s="664"/>
      <c r="J33" s="664"/>
      <c r="K33" s="664"/>
      <c r="L33" s="664"/>
      <c r="M33" s="664"/>
      <c r="N33" s="664"/>
      <c r="O33" s="664"/>
      <c r="P33" s="665"/>
      <c r="Q33" s="654">
        <f t="shared" si="0"/>
        <v>0</v>
      </c>
      <c r="R33" s="903"/>
      <c r="S33" s="408"/>
      <c r="T33" s="408" t="s">
        <v>320</v>
      </c>
      <c r="U33" s="408"/>
      <c r="V33" s="408"/>
      <c r="W33" s="408"/>
      <c r="X33" s="408"/>
      <c r="Y33" s="408"/>
      <c r="Z33" s="408"/>
      <c r="AA33" s="408"/>
      <c r="AB33" s="408"/>
      <c r="AC33" s="408"/>
      <c r="AD33" s="408"/>
      <c r="AE33" s="408"/>
      <c r="AF33" s="408"/>
      <c r="AG33" s="408"/>
      <c r="AH33" s="903"/>
    </row>
    <row r="34" spans="2:34" s="640" customFormat="1" ht="21" customHeight="1" x14ac:dyDescent="0.25">
      <c r="B34" s="1971">
        <f>+B30+1</f>
        <v>8</v>
      </c>
      <c r="C34" s="655" t="s">
        <v>18</v>
      </c>
      <c r="D34" s="644" t="s">
        <v>317</v>
      </c>
      <c r="E34" s="657">
        <v>14.666313999999998</v>
      </c>
      <c r="F34" s="657">
        <v>11.382517</v>
      </c>
      <c r="G34" s="657">
        <v>13.28092</v>
      </c>
      <c r="H34" s="657">
        <v>13.548325999999999</v>
      </c>
      <c r="I34" s="657">
        <v>14.768043</v>
      </c>
      <c r="J34" s="657">
        <v>12.905556000000001</v>
      </c>
      <c r="K34" s="657">
        <v>9.4033730000000002</v>
      </c>
      <c r="L34" s="657">
        <v>8.1603320000000004</v>
      </c>
      <c r="M34" s="657">
        <v>8.1272540000000006</v>
      </c>
      <c r="N34" s="657">
        <v>10.526872999999998</v>
      </c>
      <c r="O34" s="657">
        <v>10.270254</v>
      </c>
      <c r="P34" s="658">
        <v>12.034867</v>
      </c>
      <c r="Q34" s="659">
        <f t="shared" si="0"/>
        <v>139.07462899999999</v>
      </c>
      <c r="R34" s="903"/>
      <c r="S34" s="408" t="s">
        <v>18</v>
      </c>
      <c r="T34" s="408" t="s">
        <v>317</v>
      </c>
      <c r="U34" s="408">
        <v>14.666313999999998</v>
      </c>
      <c r="V34" s="408">
        <v>11.382517</v>
      </c>
      <c r="W34" s="408">
        <v>13.28092</v>
      </c>
      <c r="X34" s="408">
        <v>13.548325999999999</v>
      </c>
      <c r="Y34" s="408">
        <v>14.768043</v>
      </c>
      <c r="Z34" s="408">
        <v>12.905556000000001</v>
      </c>
      <c r="AA34" s="408">
        <v>9.4033730000000002</v>
      </c>
      <c r="AB34" s="408">
        <v>8.1603320000000004</v>
      </c>
      <c r="AC34" s="408">
        <v>8.1272540000000006</v>
      </c>
      <c r="AD34" s="408">
        <v>10.526872999999998</v>
      </c>
      <c r="AE34" s="408">
        <v>10.270254</v>
      </c>
      <c r="AF34" s="408">
        <v>12.034867</v>
      </c>
      <c r="AG34" s="408">
        <v>139.07462899999999</v>
      </c>
      <c r="AH34" s="903"/>
    </row>
    <row r="35" spans="2:34" s="640" customFormat="1" ht="21" customHeight="1" x14ac:dyDescent="0.25">
      <c r="B35" s="1969"/>
      <c r="C35" s="647"/>
      <c r="D35" s="648" t="s">
        <v>318</v>
      </c>
      <c r="E35" s="649"/>
      <c r="F35" s="649"/>
      <c r="G35" s="649"/>
      <c r="H35" s="649"/>
      <c r="I35" s="649"/>
      <c r="J35" s="649"/>
      <c r="K35" s="649"/>
      <c r="L35" s="649"/>
      <c r="M35" s="649"/>
      <c r="N35" s="649"/>
      <c r="O35" s="649"/>
      <c r="P35" s="649"/>
      <c r="Q35" s="650">
        <f t="shared" si="0"/>
        <v>0</v>
      </c>
      <c r="R35" s="903"/>
      <c r="S35" s="408"/>
      <c r="T35" s="408" t="s">
        <v>318</v>
      </c>
      <c r="U35" s="408"/>
      <c r="V35" s="408"/>
      <c r="W35" s="408"/>
      <c r="X35" s="408"/>
      <c r="Y35" s="408"/>
      <c r="Z35" s="408"/>
      <c r="AA35" s="408"/>
      <c r="AB35" s="408"/>
      <c r="AC35" s="408"/>
      <c r="AD35" s="408"/>
      <c r="AE35" s="408"/>
      <c r="AF35" s="408"/>
      <c r="AG35" s="408"/>
      <c r="AH35" s="903"/>
    </row>
    <row r="36" spans="2:34" s="640" customFormat="1" ht="21" customHeight="1" x14ac:dyDescent="0.25">
      <c r="B36" s="1969"/>
      <c r="C36" s="647"/>
      <c r="D36" s="651" t="s">
        <v>319</v>
      </c>
      <c r="E36" s="649"/>
      <c r="F36" s="649"/>
      <c r="G36" s="649"/>
      <c r="H36" s="649"/>
      <c r="I36" s="649"/>
      <c r="J36" s="649"/>
      <c r="K36" s="649"/>
      <c r="L36" s="649"/>
      <c r="M36" s="649"/>
      <c r="N36" s="649"/>
      <c r="O36" s="649"/>
      <c r="P36" s="649"/>
      <c r="Q36" s="652">
        <f t="shared" si="0"/>
        <v>0</v>
      </c>
      <c r="R36" s="903"/>
      <c r="S36" s="408"/>
      <c r="T36" s="408" t="s">
        <v>319</v>
      </c>
      <c r="U36" s="408"/>
      <c r="V36" s="408"/>
      <c r="W36" s="408"/>
      <c r="X36" s="408"/>
      <c r="Y36" s="408"/>
      <c r="Z36" s="408"/>
      <c r="AA36" s="408"/>
      <c r="AB36" s="408"/>
      <c r="AC36" s="408"/>
      <c r="AD36" s="408"/>
      <c r="AE36" s="408"/>
      <c r="AF36" s="408"/>
      <c r="AG36" s="408"/>
      <c r="AH36" s="903"/>
    </row>
    <row r="37" spans="2:34" s="640" customFormat="1" ht="21" customHeight="1" x14ac:dyDescent="0.25">
      <c r="B37" s="1969"/>
      <c r="C37" s="662"/>
      <c r="D37" s="666" t="s">
        <v>320</v>
      </c>
      <c r="E37" s="664"/>
      <c r="F37" s="664"/>
      <c r="G37" s="664"/>
      <c r="H37" s="664"/>
      <c r="I37" s="664"/>
      <c r="J37" s="664"/>
      <c r="K37" s="664"/>
      <c r="L37" s="664"/>
      <c r="M37" s="664"/>
      <c r="N37" s="664"/>
      <c r="O37" s="664"/>
      <c r="P37" s="665"/>
      <c r="Q37" s="654">
        <f t="shared" si="0"/>
        <v>0</v>
      </c>
      <c r="R37" s="903"/>
      <c r="S37" s="408"/>
      <c r="T37" s="408" t="s">
        <v>320</v>
      </c>
      <c r="U37" s="408"/>
      <c r="V37" s="408"/>
      <c r="W37" s="408"/>
      <c r="X37" s="408"/>
      <c r="Y37" s="408"/>
      <c r="Z37" s="408"/>
      <c r="AA37" s="408"/>
      <c r="AB37" s="408"/>
      <c r="AC37" s="408"/>
      <c r="AD37" s="408"/>
      <c r="AE37" s="408"/>
      <c r="AF37" s="408"/>
      <c r="AG37" s="408"/>
      <c r="AH37" s="903"/>
    </row>
    <row r="38" spans="2:34" s="640" customFormat="1" ht="21" customHeight="1" x14ac:dyDescent="0.25">
      <c r="B38" s="1971">
        <f>+B34+1</f>
        <v>9</v>
      </c>
      <c r="C38" s="655" t="s">
        <v>20</v>
      </c>
      <c r="D38" s="644" t="s">
        <v>317</v>
      </c>
      <c r="E38" s="657">
        <v>3.8893150000000003</v>
      </c>
      <c r="F38" s="657">
        <v>3.7856529999999999</v>
      </c>
      <c r="G38" s="657">
        <v>4.0236160000000005</v>
      </c>
      <c r="H38" s="657">
        <v>3.647081</v>
      </c>
      <c r="I38" s="657">
        <v>2.6089410000000002</v>
      </c>
      <c r="J38" s="657">
        <v>1.6857800000000001</v>
      </c>
      <c r="K38" s="657">
        <v>1.386012</v>
      </c>
      <c r="L38" s="657">
        <v>1.361159</v>
      </c>
      <c r="M38" s="657">
        <v>1.37869</v>
      </c>
      <c r="N38" s="657">
        <v>1.3795630000000001</v>
      </c>
      <c r="O38" s="657">
        <v>1.2561639999999998</v>
      </c>
      <c r="P38" s="658">
        <v>1.064273</v>
      </c>
      <c r="Q38" s="659">
        <f t="shared" si="0"/>
        <v>27.466247000000003</v>
      </c>
      <c r="R38" s="903"/>
      <c r="S38" s="408" t="s">
        <v>20</v>
      </c>
      <c r="T38" s="408" t="s">
        <v>317</v>
      </c>
      <c r="U38" s="408">
        <v>3.8893150000000003</v>
      </c>
      <c r="V38" s="408">
        <v>3.7856529999999999</v>
      </c>
      <c r="W38" s="408">
        <v>4.0236160000000005</v>
      </c>
      <c r="X38" s="408">
        <v>3.647081</v>
      </c>
      <c r="Y38" s="408">
        <v>2.6089410000000002</v>
      </c>
      <c r="Z38" s="408">
        <v>1.6857800000000001</v>
      </c>
      <c r="AA38" s="408">
        <v>1.386012</v>
      </c>
      <c r="AB38" s="408">
        <v>1.361159</v>
      </c>
      <c r="AC38" s="408">
        <v>1.37869</v>
      </c>
      <c r="AD38" s="408">
        <v>1.3795630000000001</v>
      </c>
      <c r="AE38" s="408">
        <v>1.2561639999999998</v>
      </c>
      <c r="AF38" s="408">
        <v>1.064273</v>
      </c>
      <c r="AG38" s="408">
        <v>27.466247000000003</v>
      </c>
      <c r="AH38" s="903"/>
    </row>
    <row r="39" spans="2:34" s="640" customFormat="1" ht="21" customHeight="1" x14ac:dyDescent="0.25">
      <c r="B39" s="1969"/>
      <c r="C39" s="647"/>
      <c r="D39" s="648" t="s">
        <v>318</v>
      </c>
      <c r="E39" s="649"/>
      <c r="F39" s="649"/>
      <c r="G39" s="649"/>
      <c r="H39" s="649"/>
      <c r="I39" s="649"/>
      <c r="J39" s="649"/>
      <c r="K39" s="649"/>
      <c r="L39" s="649"/>
      <c r="M39" s="649"/>
      <c r="N39" s="649"/>
      <c r="O39" s="649"/>
      <c r="P39" s="649"/>
      <c r="Q39" s="650">
        <f t="shared" si="0"/>
        <v>0</v>
      </c>
      <c r="R39" s="903"/>
      <c r="S39" s="408"/>
      <c r="T39" s="408" t="s">
        <v>318</v>
      </c>
      <c r="U39" s="408"/>
      <c r="V39" s="408"/>
      <c r="W39" s="408"/>
      <c r="X39" s="408"/>
      <c r="Y39" s="408"/>
      <c r="Z39" s="408"/>
      <c r="AA39" s="408"/>
      <c r="AB39" s="408"/>
      <c r="AC39" s="408"/>
      <c r="AD39" s="408"/>
      <c r="AE39" s="408"/>
      <c r="AF39" s="408"/>
      <c r="AG39" s="408"/>
      <c r="AH39" s="903"/>
    </row>
    <row r="40" spans="2:34" s="640" customFormat="1" ht="21" customHeight="1" x14ac:dyDescent="0.25">
      <c r="B40" s="1969"/>
      <c r="C40" s="647"/>
      <c r="D40" s="651" t="s">
        <v>319</v>
      </c>
      <c r="E40" s="649"/>
      <c r="F40" s="649"/>
      <c r="G40" s="649"/>
      <c r="H40" s="649"/>
      <c r="I40" s="649"/>
      <c r="J40" s="649"/>
      <c r="K40" s="649"/>
      <c r="L40" s="649"/>
      <c r="M40" s="649"/>
      <c r="N40" s="649"/>
      <c r="O40" s="649"/>
      <c r="P40" s="649"/>
      <c r="Q40" s="652">
        <f t="shared" si="0"/>
        <v>0</v>
      </c>
      <c r="R40" s="903"/>
      <c r="S40" s="408"/>
      <c r="T40" s="408" t="s">
        <v>319</v>
      </c>
      <c r="U40" s="408"/>
      <c r="V40" s="408"/>
      <c r="W40" s="408"/>
      <c r="X40" s="408"/>
      <c r="Y40" s="408"/>
      <c r="Z40" s="408"/>
      <c r="AA40" s="408"/>
      <c r="AB40" s="408"/>
      <c r="AC40" s="408"/>
      <c r="AD40" s="408"/>
      <c r="AE40" s="408"/>
      <c r="AF40" s="408"/>
      <c r="AG40" s="408"/>
      <c r="AH40" s="903"/>
    </row>
    <row r="41" spans="2:34" s="640" customFormat="1" ht="21" customHeight="1" x14ac:dyDescent="0.25">
      <c r="B41" s="1969"/>
      <c r="C41" s="662"/>
      <c r="D41" s="666" t="s">
        <v>320</v>
      </c>
      <c r="E41" s="664"/>
      <c r="F41" s="664"/>
      <c r="G41" s="664"/>
      <c r="H41" s="664"/>
      <c r="I41" s="664"/>
      <c r="J41" s="664"/>
      <c r="K41" s="664"/>
      <c r="L41" s="664"/>
      <c r="M41" s="664"/>
      <c r="N41" s="664"/>
      <c r="O41" s="664"/>
      <c r="P41" s="665"/>
      <c r="Q41" s="654">
        <f t="shared" si="0"/>
        <v>0</v>
      </c>
      <c r="R41" s="903"/>
      <c r="S41" s="408"/>
      <c r="T41" s="408" t="s">
        <v>320</v>
      </c>
      <c r="U41" s="408"/>
      <c r="V41" s="408"/>
      <c r="W41" s="408"/>
      <c r="X41" s="408"/>
      <c r="Y41" s="408"/>
      <c r="Z41" s="408"/>
      <c r="AA41" s="408"/>
      <c r="AB41" s="408"/>
      <c r="AC41" s="408"/>
      <c r="AD41" s="408"/>
      <c r="AE41" s="408"/>
      <c r="AF41" s="408"/>
      <c r="AG41" s="408"/>
      <c r="AH41" s="903"/>
    </row>
    <row r="42" spans="2:34" s="640" customFormat="1" ht="21" customHeight="1" x14ac:dyDescent="0.25">
      <c r="B42" s="1971">
        <f>+B38+1</f>
        <v>10</v>
      </c>
      <c r="C42" s="655" t="s">
        <v>22</v>
      </c>
      <c r="D42" s="644" t="s">
        <v>317</v>
      </c>
      <c r="E42" s="657">
        <v>1.214512</v>
      </c>
      <c r="F42" s="657">
        <v>1.6665830000000001</v>
      </c>
      <c r="G42" s="657">
        <v>2.0622889999999998</v>
      </c>
      <c r="H42" s="657">
        <v>1.8966479999999999</v>
      </c>
      <c r="I42" s="657">
        <v>1.9232610000000001</v>
      </c>
      <c r="J42" s="657">
        <v>1.3572139999999999</v>
      </c>
      <c r="K42" s="657">
        <v>1.171494</v>
      </c>
      <c r="L42" s="657">
        <v>1.1581570000000001</v>
      </c>
      <c r="M42" s="657">
        <v>1.1341349999999999</v>
      </c>
      <c r="N42" s="657">
        <v>0.61495499999999992</v>
      </c>
      <c r="O42" s="657">
        <v>0.63388800000000001</v>
      </c>
      <c r="P42" s="658">
        <v>1.2256670000000001</v>
      </c>
      <c r="Q42" s="659">
        <f t="shared" si="0"/>
        <v>16.058803000000001</v>
      </c>
      <c r="R42" s="903"/>
      <c r="S42" s="408" t="s">
        <v>22</v>
      </c>
      <c r="T42" s="408" t="s">
        <v>317</v>
      </c>
      <c r="U42" s="408">
        <v>1.214512</v>
      </c>
      <c r="V42" s="408">
        <v>1.6665830000000001</v>
      </c>
      <c r="W42" s="408">
        <v>2.0622889999999998</v>
      </c>
      <c r="X42" s="408">
        <v>1.8966479999999999</v>
      </c>
      <c r="Y42" s="408">
        <v>1.9232610000000001</v>
      </c>
      <c r="Z42" s="408">
        <v>1.3572139999999999</v>
      </c>
      <c r="AA42" s="408">
        <v>1.171494</v>
      </c>
      <c r="AB42" s="408">
        <v>1.1581570000000001</v>
      </c>
      <c r="AC42" s="408">
        <v>1.1341349999999999</v>
      </c>
      <c r="AD42" s="408">
        <v>0.61495499999999992</v>
      </c>
      <c r="AE42" s="408">
        <v>0.63388800000000001</v>
      </c>
      <c r="AF42" s="408">
        <v>1.2256670000000001</v>
      </c>
      <c r="AG42" s="408">
        <v>16.058803000000001</v>
      </c>
      <c r="AH42" s="903"/>
    </row>
    <row r="43" spans="2:34" s="640" customFormat="1" ht="21" customHeight="1" x14ac:dyDescent="0.25">
      <c r="B43" s="1969"/>
      <c r="C43" s="647"/>
      <c r="D43" s="648" t="s">
        <v>318</v>
      </c>
      <c r="E43" s="649"/>
      <c r="F43" s="649"/>
      <c r="G43" s="649"/>
      <c r="H43" s="649"/>
      <c r="I43" s="649"/>
      <c r="J43" s="649"/>
      <c r="K43" s="649"/>
      <c r="L43" s="649"/>
      <c r="M43" s="649"/>
      <c r="N43" s="649"/>
      <c r="O43" s="649"/>
      <c r="P43" s="649"/>
      <c r="Q43" s="650">
        <f t="shared" si="0"/>
        <v>0</v>
      </c>
      <c r="R43" s="903"/>
      <c r="S43" s="408"/>
      <c r="T43" s="408" t="s">
        <v>318</v>
      </c>
      <c r="U43" s="408"/>
      <c r="V43" s="408"/>
      <c r="W43" s="408"/>
      <c r="X43" s="408"/>
      <c r="Y43" s="408"/>
      <c r="Z43" s="408"/>
      <c r="AA43" s="408"/>
      <c r="AB43" s="408"/>
      <c r="AC43" s="408"/>
      <c r="AD43" s="408"/>
      <c r="AE43" s="408"/>
      <c r="AF43" s="408"/>
      <c r="AG43" s="408"/>
      <c r="AH43" s="903"/>
    </row>
    <row r="44" spans="2:34" s="640" customFormat="1" ht="21" customHeight="1" x14ac:dyDescent="0.25">
      <c r="B44" s="1969"/>
      <c r="C44" s="647"/>
      <c r="D44" s="651" t="s">
        <v>319</v>
      </c>
      <c r="E44" s="649"/>
      <c r="F44" s="649"/>
      <c r="G44" s="649"/>
      <c r="H44" s="649"/>
      <c r="I44" s="649"/>
      <c r="J44" s="649"/>
      <c r="K44" s="649"/>
      <c r="L44" s="649"/>
      <c r="M44" s="649"/>
      <c r="N44" s="649"/>
      <c r="O44" s="649"/>
      <c r="P44" s="649"/>
      <c r="Q44" s="652">
        <f t="shared" si="0"/>
        <v>0</v>
      </c>
      <c r="R44" s="903"/>
      <c r="S44" s="408"/>
      <c r="T44" s="408" t="s">
        <v>319</v>
      </c>
      <c r="U44" s="408"/>
      <c r="V44" s="408"/>
      <c r="W44" s="408"/>
      <c r="X44" s="408"/>
      <c r="Y44" s="408"/>
      <c r="Z44" s="408"/>
      <c r="AA44" s="408"/>
      <c r="AB44" s="408"/>
      <c r="AC44" s="408"/>
      <c r="AD44" s="408"/>
      <c r="AE44" s="408"/>
      <c r="AF44" s="408"/>
      <c r="AG44" s="408"/>
      <c r="AH44" s="903"/>
    </row>
    <row r="45" spans="2:34" s="640" customFormat="1" ht="21" customHeight="1" x14ac:dyDescent="0.25">
      <c r="B45" s="1969"/>
      <c r="C45" s="662"/>
      <c r="D45" s="666" t="s">
        <v>320</v>
      </c>
      <c r="E45" s="664"/>
      <c r="F45" s="664"/>
      <c r="G45" s="664"/>
      <c r="H45" s="664"/>
      <c r="I45" s="664"/>
      <c r="J45" s="664"/>
      <c r="K45" s="664"/>
      <c r="L45" s="664"/>
      <c r="M45" s="664"/>
      <c r="N45" s="664"/>
      <c r="O45" s="664"/>
      <c r="P45" s="665"/>
      <c r="Q45" s="654">
        <f t="shared" si="0"/>
        <v>0</v>
      </c>
      <c r="R45" s="903"/>
      <c r="S45" s="408"/>
      <c r="T45" s="408" t="s">
        <v>320</v>
      </c>
      <c r="U45" s="408"/>
      <c r="V45" s="408"/>
      <c r="W45" s="408"/>
      <c r="X45" s="408"/>
      <c r="Y45" s="408"/>
      <c r="Z45" s="408"/>
      <c r="AA45" s="408"/>
      <c r="AB45" s="408"/>
      <c r="AC45" s="408"/>
      <c r="AD45" s="408"/>
      <c r="AE45" s="408"/>
      <c r="AF45" s="408"/>
      <c r="AG45" s="408"/>
      <c r="AH45" s="903"/>
    </row>
    <row r="46" spans="2:34" s="640" customFormat="1" ht="21" customHeight="1" x14ac:dyDescent="0.25">
      <c r="B46" s="1971">
        <f>+B42+1</f>
        <v>11</v>
      </c>
      <c r="C46" s="655" t="s">
        <v>24</v>
      </c>
      <c r="D46" s="644" t="s">
        <v>317</v>
      </c>
      <c r="E46" s="657">
        <v>98.209237999999999</v>
      </c>
      <c r="F46" s="657">
        <v>107.22554599999999</v>
      </c>
      <c r="G46" s="657">
        <v>117.080735</v>
      </c>
      <c r="H46" s="657">
        <v>116.617164</v>
      </c>
      <c r="I46" s="657">
        <v>98.508747</v>
      </c>
      <c r="J46" s="657">
        <v>70.447946999999999</v>
      </c>
      <c r="K46" s="657">
        <v>48.269571999999997</v>
      </c>
      <c r="L46" s="657">
        <v>49.752962000000004</v>
      </c>
      <c r="M46" s="657">
        <v>42.288035000000001</v>
      </c>
      <c r="N46" s="657">
        <v>53.991222999999998</v>
      </c>
      <c r="O46" s="657">
        <v>39.699621999999998</v>
      </c>
      <c r="P46" s="658">
        <v>77.428610000000006</v>
      </c>
      <c r="Q46" s="659">
        <f t="shared" si="0"/>
        <v>919.51940100000013</v>
      </c>
      <c r="R46" s="903"/>
      <c r="S46" s="408" t="s">
        <v>24</v>
      </c>
      <c r="T46" s="408" t="s">
        <v>317</v>
      </c>
      <c r="U46" s="408">
        <v>98.209237999999999</v>
      </c>
      <c r="V46" s="408">
        <v>107.22554599999999</v>
      </c>
      <c r="W46" s="408">
        <v>117.080735</v>
      </c>
      <c r="X46" s="408">
        <v>116.617164</v>
      </c>
      <c r="Y46" s="408">
        <v>98.508747</v>
      </c>
      <c r="Z46" s="408">
        <v>70.447946999999999</v>
      </c>
      <c r="AA46" s="408">
        <v>48.269571999999997</v>
      </c>
      <c r="AB46" s="408">
        <v>49.752962000000004</v>
      </c>
      <c r="AC46" s="408">
        <v>42.288035000000001</v>
      </c>
      <c r="AD46" s="408">
        <v>53.991222999999998</v>
      </c>
      <c r="AE46" s="408">
        <v>39.699621999999998</v>
      </c>
      <c r="AF46" s="408">
        <v>77.428610000000006</v>
      </c>
      <c r="AG46" s="408">
        <v>919.51940100000013</v>
      </c>
      <c r="AH46" s="903"/>
    </row>
    <row r="47" spans="2:34" s="640" customFormat="1" ht="21" customHeight="1" x14ac:dyDescent="0.25">
      <c r="B47" s="1969"/>
      <c r="C47" s="647"/>
      <c r="D47" s="648" t="s">
        <v>318</v>
      </c>
      <c r="E47" s="649"/>
      <c r="F47" s="649"/>
      <c r="G47" s="649"/>
      <c r="H47" s="649"/>
      <c r="I47" s="649"/>
      <c r="J47" s="649"/>
      <c r="K47" s="649"/>
      <c r="L47" s="649"/>
      <c r="M47" s="649"/>
      <c r="N47" s="649"/>
      <c r="O47" s="649"/>
      <c r="P47" s="649"/>
      <c r="Q47" s="650">
        <f t="shared" si="0"/>
        <v>0</v>
      </c>
      <c r="R47" s="903"/>
      <c r="S47" s="408"/>
      <c r="T47" s="408" t="s">
        <v>318</v>
      </c>
      <c r="U47" s="408"/>
      <c r="V47" s="408"/>
      <c r="W47" s="408"/>
      <c r="X47" s="408"/>
      <c r="Y47" s="408"/>
      <c r="Z47" s="408"/>
      <c r="AA47" s="408"/>
      <c r="AB47" s="408"/>
      <c r="AC47" s="408"/>
      <c r="AD47" s="408"/>
      <c r="AE47" s="408"/>
      <c r="AF47" s="408"/>
      <c r="AG47" s="408"/>
      <c r="AH47" s="903"/>
    </row>
    <row r="48" spans="2:34" s="640" customFormat="1" ht="21" customHeight="1" x14ac:dyDescent="0.25">
      <c r="B48" s="1969"/>
      <c r="C48" s="647"/>
      <c r="D48" s="651" t="s">
        <v>319</v>
      </c>
      <c r="E48" s="649"/>
      <c r="F48" s="649"/>
      <c r="G48" s="649"/>
      <c r="H48" s="649"/>
      <c r="I48" s="649"/>
      <c r="J48" s="649"/>
      <c r="K48" s="649"/>
      <c r="L48" s="649"/>
      <c r="M48" s="649"/>
      <c r="N48" s="649"/>
      <c r="O48" s="649"/>
      <c r="P48" s="649"/>
      <c r="Q48" s="652">
        <f t="shared" si="0"/>
        <v>0</v>
      </c>
      <c r="R48" s="903"/>
      <c r="S48" s="408"/>
      <c r="T48" s="408" t="s">
        <v>319</v>
      </c>
      <c r="U48" s="408"/>
      <c r="V48" s="408"/>
      <c r="W48" s="408"/>
      <c r="X48" s="408"/>
      <c r="Y48" s="408"/>
      <c r="Z48" s="408"/>
      <c r="AA48" s="408"/>
      <c r="AB48" s="408"/>
      <c r="AC48" s="408"/>
      <c r="AD48" s="408"/>
      <c r="AE48" s="408"/>
      <c r="AF48" s="408"/>
      <c r="AG48" s="408"/>
      <c r="AH48" s="903"/>
    </row>
    <row r="49" spans="2:34" s="640" customFormat="1" ht="21" customHeight="1" x14ac:dyDescent="0.25">
      <c r="B49" s="1969"/>
      <c r="C49" s="662"/>
      <c r="D49" s="666" t="s">
        <v>320</v>
      </c>
      <c r="E49" s="664"/>
      <c r="F49" s="664"/>
      <c r="G49" s="664"/>
      <c r="H49" s="664"/>
      <c r="I49" s="664"/>
      <c r="J49" s="664"/>
      <c r="K49" s="664"/>
      <c r="L49" s="664"/>
      <c r="M49" s="664"/>
      <c r="N49" s="664"/>
      <c r="O49" s="664"/>
      <c r="P49" s="665"/>
      <c r="Q49" s="654">
        <f t="shared" si="0"/>
        <v>0</v>
      </c>
      <c r="R49" s="903"/>
      <c r="S49" s="408"/>
      <c r="T49" s="408" t="s">
        <v>320</v>
      </c>
      <c r="U49" s="408"/>
      <c r="V49" s="408"/>
      <c r="W49" s="408"/>
      <c r="X49" s="408"/>
      <c r="Y49" s="408"/>
      <c r="Z49" s="408"/>
      <c r="AA49" s="408"/>
      <c r="AB49" s="408"/>
      <c r="AC49" s="408"/>
      <c r="AD49" s="408"/>
      <c r="AE49" s="408"/>
      <c r="AF49" s="408"/>
      <c r="AG49" s="408"/>
      <c r="AH49" s="903"/>
    </row>
    <row r="50" spans="2:34" s="640" customFormat="1" ht="21" customHeight="1" x14ac:dyDescent="0.25">
      <c r="B50" s="1971">
        <f>+B46+1</f>
        <v>12</v>
      </c>
      <c r="C50" s="655" t="s">
        <v>26</v>
      </c>
      <c r="D50" s="644" t="s">
        <v>317</v>
      </c>
      <c r="E50" s="657">
        <v>3.2447999999999998E-2</v>
      </c>
      <c r="F50" s="657">
        <v>0</v>
      </c>
      <c r="G50" s="657">
        <v>3.0412999999999999E-2</v>
      </c>
      <c r="H50" s="657">
        <v>3.4970999999999995E-2</v>
      </c>
      <c r="I50" s="657">
        <v>1.9372E-2</v>
      </c>
      <c r="J50" s="657">
        <v>3.8270000000000005E-2</v>
      </c>
      <c r="K50" s="657">
        <v>5.5636000000000005E-2</v>
      </c>
      <c r="L50" s="657">
        <v>5.0859000000000001E-2</v>
      </c>
      <c r="M50" s="657">
        <v>5.3856000000000001E-2</v>
      </c>
      <c r="N50" s="657">
        <v>6.1026000000000004E-2</v>
      </c>
      <c r="O50" s="657">
        <v>6.9337999999999997E-2</v>
      </c>
      <c r="P50" s="658">
        <v>3.1420999999999998E-2</v>
      </c>
      <c r="Q50" s="659">
        <f t="shared" si="0"/>
        <v>0.47761000000000003</v>
      </c>
      <c r="R50" s="903"/>
      <c r="S50" s="408" t="s">
        <v>26</v>
      </c>
      <c r="T50" s="408" t="s">
        <v>317</v>
      </c>
      <c r="U50" s="408">
        <v>3.2447999999999998E-2</v>
      </c>
      <c r="V50" s="408">
        <v>0</v>
      </c>
      <c r="W50" s="408">
        <v>3.0412999999999999E-2</v>
      </c>
      <c r="X50" s="408">
        <v>3.4970999999999995E-2</v>
      </c>
      <c r="Y50" s="408">
        <v>1.9372E-2</v>
      </c>
      <c r="Z50" s="408">
        <v>3.8270000000000005E-2</v>
      </c>
      <c r="AA50" s="408">
        <v>5.5636000000000005E-2</v>
      </c>
      <c r="AB50" s="408">
        <v>5.0859000000000001E-2</v>
      </c>
      <c r="AC50" s="408">
        <v>5.3856000000000001E-2</v>
      </c>
      <c r="AD50" s="408">
        <v>6.1026000000000004E-2</v>
      </c>
      <c r="AE50" s="408">
        <v>6.9337999999999997E-2</v>
      </c>
      <c r="AF50" s="408">
        <v>3.1420999999999998E-2</v>
      </c>
      <c r="AG50" s="408">
        <v>0.47761000000000003</v>
      </c>
      <c r="AH50" s="903"/>
    </row>
    <row r="51" spans="2:34" s="640" customFormat="1" ht="21" customHeight="1" x14ac:dyDescent="0.25">
      <c r="B51" s="1969"/>
      <c r="C51" s="647"/>
      <c r="D51" s="648" t="s">
        <v>318</v>
      </c>
      <c r="E51" s="649"/>
      <c r="F51" s="649"/>
      <c r="G51" s="649"/>
      <c r="H51" s="649"/>
      <c r="I51" s="649"/>
      <c r="J51" s="649"/>
      <c r="K51" s="649"/>
      <c r="L51" s="649"/>
      <c r="M51" s="649"/>
      <c r="N51" s="649"/>
      <c r="O51" s="649"/>
      <c r="P51" s="649"/>
      <c r="Q51" s="650">
        <f t="shared" si="0"/>
        <v>0</v>
      </c>
      <c r="R51" s="903"/>
      <c r="S51" s="408"/>
      <c r="T51" s="408" t="s">
        <v>318</v>
      </c>
      <c r="U51" s="408"/>
      <c r="V51" s="408"/>
      <c r="W51" s="408"/>
      <c r="X51" s="408"/>
      <c r="Y51" s="408"/>
      <c r="Z51" s="408"/>
      <c r="AA51" s="408"/>
      <c r="AB51" s="408"/>
      <c r="AC51" s="408"/>
      <c r="AD51" s="408"/>
      <c r="AE51" s="408"/>
      <c r="AF51" s="408"/>
      <c r="AG51" s="408"/>
      <c r="AH51" s="903"/>
    </row>
    <row r="52" spans="2:34" s="640" customFormat="1" ht="21" customHeight="1" x14ac:dyDescent="0.25">
      <c r="B52" s="1969"/>
      <c r="C52" s="647"/>
      <c r="D52" s="651" t="s">
        <v>319</v>
      </c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52">
        <f t="shared" si="0"/>
        <v>0</v>
      </c>
      <c r="R52" s="903"/>
      <c r="S52" s="408"/>
      <c r="T52" s="408" t="s">
        <v>319</v>
      </c>
      <c r="U52" s="408"/>
      <c r="V52" s="408"/>
      <c r="W52" s="408"/>
      <c r="X52" s="408"/>
      <c r="Y52" s="408"/>
      <c r="Z52" s="408"/>
      <c r="AA52" s="408"/>
      <c r="AB52" s="408"/>
      <c r="AC52" s="408"/>
      <c r="AD52" s="408"/>
      <c r="AE52" s="408"/>
      <c r="AF52" s="408"/>
      <c r="AG52" s="408"/>
      <c r="AH52" s="903"/>
    </row>
    <row r="53" spans="2:34" s="640" customFormat="1" ht="21" customHeight="1" x14ac:dyDescent="0.25">
      <c r="B53" s="1969"/>
      <c r="C53" s="662"/>
      <c r="D53" s="666" t="s">
        <v>320</v>
      </c>
      <c r="E53" s="664"/>
      <c r="F53" s="664"/>
      <c r="G53" s="664"/>
      <c r="H53" s="664"/>
      <c r="I53" s="664"/>
      <c r="J53" s="664"/>
      <c r="K53" s="664"/>
      <c r="L53" s="664"/>
      <c r="M53" s="664"/>
      <c r="N53" s="664"/>
      <c r="O53" s="664"/>
      <c r="P53" s="665"/>
      <c r="Q53" s="654">
        <f t="shared" si="0"/>
        <v>0</v>
      </c>
      <c r="R53" s="903"/>
      <c r="S53" s="408"/>
      <c r="T53" s="408" t="s">
        <v>320</v>
      </c>
      <c r="U53" s="408"/>
      <c r="V53" s="408"/>
      <c r="W53" s="408"/>
      <c r="X53" s="408"/>
      <c r="Y53" s="408"/>
      <c r="Z53" s="408"/>
      <c r="AA53" s="408"/>
      <c r="AB53" s="408"/>
      <c r="AC53" s="408"/>
      <c r="AD53" s="408"/>
      <c r="AE53" s="408"/>
      <c r="AF53" s="408"/>
      <c r="AG53" s="408"/>
      <c r="AH53" s="903"/>
    </row>
    <row r="54" spans="2:34" s="640" customFormat="1" ht="21" customHeight="1" x14ac:dyDescent="0.25">
      <c r="B54" s="1971">
        <f>+B50+1</f>
        <v>13</v>
      </c>
      <c r="C54" s="655" t="s">
        <v>1956</v>
      </c>
      <c r="D54" s="644" t="s">
        <v>317</v>
      </c>
      <c r="E54" s="657"/>
      <c r="F54" s="657"/>
      <c r="G54" s="657"/>
      <c r="H54" s="657"/>
      <c r="I54" s="657"/>
      <c r="J54" s="657"/>
      <c r="K54" s="657"/>
      <c r="L54" s="657"/>
      <c r="M54" s="657"/>
      <c r="N54" s="657"/>
      <c r="O54" s="657"/>
      <c r="P54" s="658"/>
      <c r="Q54" s="659">
        <f t="shared" si="0"/>
        <v>0</v>
      </c>
      <c r="R54" s="903"/>
      <c r="S54" s="408" t="s">
        <v>1956</v>
      </c>
      <c r="T54" s="408" t="s">
        <v>317</v>
      </c>
      <c r="U54" s="408"/>
      <c r="V54" s="408"/>
      <c r="W54" s="408"/>
      <c r="X54" s="408"/>
      <c r="Y54" s="408"/>
      <c r="Z54" s="408"/>
      <c r="AA54" s="408"/>
      <c r="AB54" s="408"/>
      <c r="AC54" s="408"/>
      <c r="AD54" s="408"/>
      <c r="AE54" s="408"/>
      <c r="AF54" s="408"/>
      <c r="AG54" s="408"/>
      <c r="AH54" s="903"/>
    </row>
    <row r="55" spans="2:34" s="640" customFormat="1" ht="21" customHeight="1" x14ac:dyDescent="0.25">
      <c r="B55" s="1969"/>
      <c r="C55" s="647"/>
      <c r="D55" s="648" t="s">
        <v>318</v>
      </c>
      <c r="E55" s="649"/>
      <c r="F55" s="649"/>
      <c r="G55" s="649"/>
      <c r="H55" s="649"/>
      <c r="I55" s="649"/>
      <c r="J55" s="649"/>
      <c r="K55" s="649"/>
      <c r="L55" s="649"/>
      <c r="M55" s="649"/>
      <c r="N55" s="649"/>
      <c r="O55" s="649"/>
      <c r="P55" s="649"/>
      <c r="Q55" s="650">
        <f t="shared" si="0"/>
        <v>0</v>
      </c>
      <c r="R55" s="903"/>
      <c r="S55" s="408"/>
      <c r="T55" s="408" t="s">
        <v>318</v>
      </c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8"/>
      <c r="AF55" s="408"/>
      <c r="AG55" s="408"/>
      <c r="AH55" s="903"/>
    </row>
    <row r="56" spans="2:34" s="640" customFormat="1" ht="21" customHeight="1" x14ac:dyDescent="0.25">
      <c r="B56" s="1969"/>
      <c r="C56" s="647"/>
      <c r="D56" s="651" t="s">
        <v>319</v>
      </c>
      <c r="E56" s="649">
        <v>0.186442</v>
      </c>
      <c r="F56" s="649">
        <v>0.176894</v>
      </c>
      <c r="G56" s="649">
        <v>0.18243299999999998</v>
      </c>
      <c r="H56" s="649">
        <v>0.22003899999999998</v>
      </c>
      <c r="I56" s="649">
        <v>0.25439000000000001</v>
      </c>
      <c r="J56" s="649">
        <v>0.23952400000000001</v>
      </c>
      <c r="K56" s="649">
        <v>0.25421299999999997</v>
      </c>
      <c r="L56" s="649">
        <v>0.266322</v>
      </c>
      <c r="M56" s="649">
        <v>0.122336</v>
      </c>
      <c r="N56" s="649">
        <v>7.4399999999999998E-4</v>
      </c>
      <c r="O56" s="649">
        <v>9.6537999999999999E-2</v>
      </c>
      <c r="P56" s="649">
        <v>0.118705</v>
      </c>
      <c r="Q56" s="948">
        <f t="shared" si="0"/>
        <v>2.1185800000000001</v>
      </c>
      <c r="R56" s="903"/>
      <c r="S56" s="408"/>
      <c r="T56" s="408" t="s">
        <v>319</v>
      </c>
      <c r="U56" s="408">
        <v>0.186442</v>
      </c>
      <c r="V56" s="408">
        <v>0.176894</v>
      </c>
      <c r="W56" s="408">
        <v>0.18243299999999998</v>
      </c>
      <c r="X56" s="408">
        <v>0.22003899999999998</v>
      </c>
      <c r="Y56" s="408">
        <v>0.25439000000000001</v>
      </c>
      <c r="Z56" s="408">
        <v>0.23952400000000001</v>
      </c>
      <c r="AA56" s="408">
        <v>0.25421299999999997</v>
      </c>
      <c r="AB56" s="408">
        <v>0.266322</v>
      </c>
      <c r="AC56" s="408">
        <v>0.122336</v>
      </c>
      <c r="AD56" s="408">
        <v>7.4399999999999998E-4</v>
      </c>
      <c r="AE56" s="408">
        <v>9.6537999999999999E-2</v>
      </c>
      <c r="AF56" s="408">
        <v>0.118705</v>
      </c>
      <c r="AG56" s="408">
        <v>2.1185800000000001</v>
      </c>
      <c r="AH56" s="903"/>
    </row>
    <row r="57" spans="2:34" s="640" customFormat="1" ht="21" customHeight="1" x14ac:dyDescent="0.25">
      <c r="B57" s="1969"/>
      <c r="C57" s="662"/>
      <c r="D57" s="666" t="s">
        <v>320</v>
      </c>
      <c r="E57" s="664"/>
      <c r="F57" s="664"/>
      <c r="G57" s="664"/>
      <c r="H57" s="664"/>
      <c r="I57" s="664"/>
      <c r="J57" s="664"/>
      <c r="K57" s="664"/>
      <c r="L57" s="664"/>
      <c r="M57" s="664"/>
      <c r="N57" s="664"/>
      <c r="O57" s="664"/>
      <c r="P57" s="665"/>
      <c r="Q57" s="654">
        <f t="shared" si="0"/>
        <v>0</v>
      </c>
      <c r="R57" s="903"/>
      <c r="S57" s="408"/>
      <c r="T57" s="408" t="s">
        <v>320</v>
      </c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8"/>
      <c r="AF57" s="408"/>
      <c r="AG57" s="408"/>
      <c r="AH57" s="903"/>
    </row>
    <row r="58" spans="2:34" s="640" customFormat="1" ht="21" customHeight="1" x14ac:dyDescent="0.25">
      <c r="B58" s="1971">
        <f>+B54+1</f>
        <v>14</v>
      </c>
      <c r="C58" s="655" t="s">
        <v>28</v>
      </c>
      <c r="D58" s="644" t="s">
        <v>317</v>
      </c>
      <c r="E58" s="657">
        <v>137.399293</v>
      </c>
      <c r="F58" s="657">
        <v>131.394869</v>
      </c>
      <c r="G58" s="657">
        <v>149.80218600000001</v>
      </c>
      <c r="H58" s="657">
        <v>136.48221799999999</v>
      </c>
      <c r="I58" s="657">
        <v>96.643174000000002</v>
      </c>
      <c r="J58" s="657">
        <v>65.609825999999998</v>
      </c>
      <c r="K58" s="657">
        <v>53.605367999999999</v>
      </c>
      <c r="L58" s="657">
        <v>63.233332000000004</v>
      </c>
      <c r="M58" s="657">
        <v>60.038336999999999</v>
      </c>
      <c r="N58" s="657">
        <v>49.875472000000002</v>
      </c>
      <c r="O58" s="657">
        <v>34.752500999999995</v>
      </c>
      <c r="P58" s="658">
        <v>62.476911000000001</v>
      </c>
      <c r="Q58" s="659">
        <f t="shared" si="0"/>
        <v>1041.3134869999999</v>
      </c>
      <c r="R58" s="903"/>
      <c r="S58" s="408" t="s">
        <v>28</v>
      </c>
      <c r="T58" s="408" t="s">
        <v>317</v>
      </c>
      <c r="U58" s="408">
        <v>137.399293</v>
      </c>
      <c r="V58" s="408">
        <v>131.394869</v>
      </c>
      <c r="W58" s="408">
        <v>149.80218600000001</v>
      </c>
      <c r="X58" s="408">
        <v>136.48221799999999</v>
      </c>
      <c r="Y58" s="408">
        <v>96.643174000000002</v>
      </c>
      <c r="Z58" s="408">
        <v>65.609825999999998</v>
      </c>
      <c r="AA58" s="408">
        <v>53.605367999999999</v>
      </c>
      <c r="AB58" s="408">
        <v>63.233332000000004</v>
      </c>
      <c r="AC58" s="408">
        <v>60.038336999999999</v>
      </c>
      <c r="AD58" s="408">
        <v>49.875472000000002</v>
      </c>
      <c r="AE58" s="408">
        <v>34.752500999999995</v>
      </c>
      <c r="AF58" s="408">
        <v>62.476911000000001</v>
      </c>
      <c r="AG58" s="408">
        <v>1041.3134869999999</v>
      </c>
      <c r="AH58" s="903"/>
    </row>
    <row r="59" spans="2:34" s="640" customFormat="1" ht="21" customHeight="1" x14ac:dyDescent="0.25">
      <c r="B59" s="1969"/>
      <c r="C59" s="647"/>
      <c r="D59" s="648" t="s">
        <v>318</v>
      </c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50">
        <f t="shared" si="0"/>
        <v>0</v>
      </c>
      <c r="R59" s="903"/>
      <c r="S59" s="408"/>
      <c r="T59" s="408" t="s">
        <v>318</v>
      </c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8"/>
      <c r="AF59" s="408"/>
      <c r="AG59" s="408"/>
      <c r="AH59" s="903"/>
    </row>
    <row r="60" spans="2:34" s="640" customFormat="1" ht="21" customHeight="1" x14ac:dyDescent="0.25">
      <c r="B60" s="1969"/>
      <c r="C60" s="647"/>
      <c r="D60" s="651" t="s">
        <v>319</v>
      </c>
      <c r="E60" s="649"/>
      <c r="F60" s="649"/>
      <c r="G60" s="649"/>
      <c r="H60" s="649"/>
      <c r="I60" s="649"/>
      <c r="J60" s="649"/>
      <c r="K60" s="649"/>
      <c r="L60" s="649"/>
      <c r="M60" s="649"/>
      <c r="N60" s="649"/>
      <c r="O60" s="649"/>
      <c r="P60" s="649"/>
      <c r="Q60" s="652">
        <f t="shared" si="0"/>
        <v>0</v>
      </c>
      <c r="R60" s="903"/>
      <c r="S60" s="408"/>
      <c r="T60" s="408" t="s">
        <v>319</v>
      </c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8"/>
      <c r="AF60" s="408"/>
      <c r="AG60" s="408"/>
      <c r="AH60" s="903"/>
    </row>
    <row r="61" spans="2:34" s="640" customFormat="1" ht="21" customHeight="1" x14ac:dyDescent="0.25">
      <c r="B61" s="1969"/>
      <c r="C61" s="662"/>
      <c r="D61" s="666" t="s">
        <v>320</v>
      </c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5"/>
      <c r="Q61" s="654">
        <f t="shared" si="0"/>
        <v>0</v>
      </c>
      <c r="R61" s="903"/>
      <c r="S61" s="408"/>
      <c r="T61" s="408" t="s">
        <v>320</v>
      </c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8"/>
      <c r="AF61" s="408"/>
      <c r="AG61" s="408"/>
      <c r="AH61" s="903"/>
    </row>
    <row r="62" spans="2:34" s="640" customFormat="1" ht="21" customHeight="1" x14ac:dyDescent="0.25">
      <c r="B62" s="1971">
        <f>+B58+1</f>
        <v>15</v>
      </c>
      <c r="C62" s="655" t="s">
        <v>30</v>
      </c>
      <c r="D62" s="644" t="s">
        <v>317</v>
      </c>
      <c r="E62" s="657">
        <v>0.57047300000000001</v>
      </c>
      <c r="F62" s="657">
        <v>0.51911099999999999</v>
      </c>
      <c r="G62" s="657">
        <v>0.56615099999999996</v>
      </c>
      <c r="H62" s="657">
        <v>0.55156500000000008</v>
      </c>
      <c r="I62" s="657">
        <v>0.56578399999999995</v>
      </c>
      <c r="J62" s="657">
        <v>0.545373</v>
      </c>
      <c r="K62" s="657">
        <v>0.57217899999999999</v>
      </c>
      <c r="L62" s="657">
        <v>0.55311599999999994</v>
      </c>
      <c r="M62" s="657">
        <v>0.55809600000000004</v>
      </c>
      <c r="N62" s="657">
        <v>0.55765100000000001</v>
      </c>
      <c r="O62" s="657">
        <v>0.56185600000000002</v>
      </c>
      <c r="P62" s="658">
        <v>0.57884000000000002</v>
      </c>
      <c r="Q62" s="659">
        <f t="shared" si="0"/>
        <v>6.700194999999999</v>
      </c>
      <c r="R62" s="903"/>
      <c r="S62" s="408" t="s">
        <v>30</v>
      </c>
      <c r="T62" s="408" t="s">
        <v>317</v>
      </c>
      <c r="U62" s="408">
        <v>0.57047300000000001</v>
      </c>
      <c r="V62" s="408">
        <v>0.51911099999999999</v>
      </c>
      <c r="W62" s="408">
        <v>0.56615099999999996</v>
      </c>
      <c r="X62" s="408">
        <v>0.55156500000000008</v>
      </c>
      <c r="Y62" s="408">
        <v>0.56578399999999995</v>
      </c>
      <c r="Z62" s="408">
        <v>0.545373</v>
      </c>
      <c r="AA62" s="408">
        <v>0.57217899999999999</v>
      </c>
      <c r="AB62" s="408">
        <v>0.55311599999999994</v>
      </c>
      <c r="AC62" s="408">
        <v>0.55809600000000004</v>
      </c>
      <c r="AD62" s="408">
        <v>0.55765100000000001</v>
      </c>
      <c r="AE62" s="408">
        <v>0.56185600000000002</v>
      </c>
      <c r="AF62" s="408">
        <v>0.57884000000000002</v>
      </c>
      <c r="AG62" s="408">
        <v>6.700194999999999</v>
      </c>
      <c r="AH62" s="903"/>
    </row>
    <row r="63" spans="2:34" s="640" customFormat="1" ht="21" customHeight="1" x14ac:dyDescent="0.25">
      <c r="B63" s="1969"/>
      <c r="C63" s="647"/>
      <c r="D63" s="648" t="s">
        <v>318</v>
      </c>
      <c r="E63" s="649"/>
      <c r="F63" s="649"/>
      <c r="G63" s="649"/>
      <c r="H63" s="649"/>
      <c r="I63" s="649"/>
      <c r="J63" s="649"/>
      <c r="K63" s="649"/>
      <c r="L63" s="649"/>
      <c r="M63" s="649"/>
      <c r="N63" s="649"/>
      <c r="O63" s="649"/>
      <c r="P63" s="649"/>
      <c r="Q63" s="650">
        <f t="shared" si="0"/>
        <v>0</v>
      </c>
      <c r="R63" s="903"/>
      <c r="S63" s="408"/>
      <c r="T63" s="408" t="s">
        <v>318</v>
      </c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8"/>
      <c r="AF63" s="408"/>
      <c r="AG63" s="408"/>
      <c r="AH63" s="903"/>
    </row>
    <row r="64" spans="2:34" s="640" customFormat="1" ht="21" customHeight="1" x14ac:dyDescent="0.25">
      <c r="B64" s="1969"/>
      <c r="C64" s="647"/>
      <c r="D64" s="651" t="s">
        <v>319</v>
      </c>
      <c r="E64" s="649"/>
      <c r="F64" s="649"/>
      <c r="G64" s="649"/>
      <c r="H64" s="649"/>
      <c r="I64" s="649"/>
      <c r="J64" s="649"/>
      <c r="K64" s="649"/>
      <c r="L64" s="649"/>
      <c r="M64" s="649"/>
      <c r="N64" s="649"/>
      <c r="O64" s="649"/>
      <c r="P64" s="649"/>
      <c r="Q64" s="652">
        <f t="shared" si="0"/>
        <v>0</v>
      </c>
      <c r="R64" s="903"/>
      <c r="S64" s="408"/>
      <c r="T64" s="408" t="s">
        <v>319</v>
      </c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8"/>
      <c r="AF64" s="408"/>
      <c r="AG64" s="408"/>
      <c r="AH64" s="903"/>
    </row>
    <row r="65" spans="2:34" s="640" customFormat="1" ht="21" customHeight="1" x14ac:dyDescent="0.25">
      <c r="B65" s="1969"/>
      <c r="C65" s="662"/>
      <c r="D65" s="666" t="s">
        <v>320</v>
      </c>
      <c r="E65" s="664"/>
      <c r="F65" s="664"/>
      <c r="G65" s="664"/>
      <c r="H65" s="664"/>
      <c r="I65" s="664"/>
      <c r="J65" s="664"/>
      <c r="K65" s="664"/>
      <c r="L65" s="664"/>
      <c r="M65" s="664"/>
      <c r="N65" s="664"/>
      <c r="O65" s="664"/>
      <c r="P65" s="665"/>
      <c r="Q65" s="654">
        <f t="shared" si="0"/>
        <v>0</v>
      </c>
      <c r="R65" s="903"/>
      <c r="S65" s="408"/>
      <c r="T65" s="408" t="s">
        <v>320</v>
      </c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8"/>
      <c r="AF65" s="408"/>
      <c r="AG65" s="408"/>
      <c r="AH65" s="903"/>
    </row>
    <row r="66" spans="2:34" s="640" customFormat="1" ht="21" customHeight="1" x14ac:dyDescent="0.25">
      <c r="B66" s="1971">
        <f>+B62+1</f>
        <v>16</v>
      </c>
      <c r="C66" s="655" t="s">
        <v>32</v>
      </c>
      <c r="D66" s="644" t="s">
        <v>317</v>
      </c>
      <c r="E66" s="657">
        <v>0.66249500000000006</v>
      </c>
      <c r="F66" s="657">
        <v>0.59725300000000003</v>
      </c>
      <c r="G66" s="657">
        <v>0.794354</v>
      </c>
      <c r="H66" s="657">
        <v>0.81414599999999993</v>
      </c>
      <c r="I66" s="657">
        <v>0.61859000000000008</v>
      </c>
      <c r="J66" s="657">
        <v>0.76602700000000001</v>
      </c>
      <c r="K66" s="657">
        <v>0.494085</v>
      </c>
      <c r="L66" s="657">
        <v>0.42554599999999998</v>
      </c>
      <c r="M66" s="657">
        <v>0.56332199999999999</v>
      </c>
      <c r="N66" s="657">
        <v>0.67492799999999997</v>
      </c>
      <c r="O66" s="657">
        <v>0.39871699999999999</v>
      </c>
      <c r="P66" s="658">
        <v>0.66613500000000003</v>
      </c>
      <c r="Q66" s="659">
        <f t="shared" si="0"/>
        <v>7.4755980000000006</v>
      </c>
      <c r="R66" s="903"/>
      <c r="S66" s="408" t="s">
        <v>32</v>
      </c>
      <c r="T66" s="408" t="s">
        <v>317</v>
      </c>
      <c r="U66" s="408">
        <v>0.66249500000000006</v>
      </c>
      <c r="V66" s="408">
        <v>0.59725300000000003</v>
      </c>
      <c r="W66" s="408">
        <v>0.794354</v>
      </c>
      <c r="X66" s="408">
        <v>0.81414599999999993</v>
      </c>
      <c r="Y66" s="408">
        <v>0.61859000000000008</v>
      </c>
      <c r="Z66" s="408">
        <v>0.76602700000000001</v>
      </c>
      <c r="AA66" s="408">
        <v>0.494085</v>
      </c>
      <c r="AB66" s="408">
        <v>0.42554599999999998</v>
      </c>
      <c r="AC66" s="408">
        <v>0.56332199999999999</v>
      </c>
      <c r="AD66" s="408">
        <v>0.67492799999999997</v>
      </c>
      <c r="AE66" s="408">
        <v>0.39871699999999999</v>
      </c>
      <c r="AF66" s="408">
        <v>0.66613500000000003</v>
      </c>
      <c r="AG66" s="408">
        <v>7.4755980000000006</v>
      </c>
      <c r="AH66" s="903"/>
    </row>
    <row r="67" spans="2:34" s="640" customFormat="1" ht="21" customHeight="1" x14ac:dyDescent="0.25">
      <c r="B67" s="1969"/>
      <c r="C67" s="647"/>
      <c r="D67" s="648" t="s">
        <v>318</v>
      </c>
      <c r="E67" s="649">
        <v>1.1021400000000001</v>
      </c>
      <c r="F67" s="649">
        <v>0.99892199999999998</v>
      </c>
      <c r="G67" s="649">
        <v>1.148444</v>
      </c>
      <c r="H67" s="649">
        <v>1.0989100000000001</v>
      </c>
      <c r="I67" s="649">
        <v>1.1331410000000002</v>
      </c>
      <c r="J67" s="649">
        <v>0.93496599999999996</v>
      </c>
      <c r="K67" s="649">
        <v>1.000729</v>
      </c>
      <c r="L67" s="649">
        <v>1.1422139999999998</v>
      </c>
      <c r="M67" s="649">
        <v>1.0446769999999999</v>
      </c>
      <c r="N67" s="649">
        <v>1.0446769999999999</v>
      </c>
      <c r="O67" s="649">
        <v>1.2785489999999999</v>
      </c>
      <c r="P67" s="649">
        <v>1.566424</v>
      </c>
      <c r="Q67" s="650">
        <f t="shared" si="0"/>
        <v>13.493793</v>
      </c>
      <c r="R67" s="903"/>
      <c r="S67" s="408"/>
      <c r="T67" s="408" t="s">
        <v>318</v>
      </c>
      <c r="U67" s="408">
        <v>1.1021400000000001</v>
      </c>
      <c r="V67" s="408">
        <v>0.99892199999999998</v>
      </c>
      <c r="W67" s="408">
        <v>1.148444</v>
      </c>
      <c r="X67" s="408">
        <v>1.0989100000000001</v>
      </c>
      <c r="Y67" s="408">
        <v>1.1331410000000002</v>
      </c>
      <c r="Z67" s="408">
        <v>0.93496599999999996</v>
      </c>
      <c r="AA67" s="408">
        <v>1.000729</v>
      </c>
      <c r="AB67" s="408">
        <v>1.1422139999999998</v>
      </c>
      <c r="AC67" s="408">
        <v>1.0446769999999999</v>
      </c>
      <c r="AD67" s="408">
        <v>1.0446769999999999</v>
      </c>
      <c r="AE67" s="408">
        <v>1.2785489999999999</v>
      </c>
      <c r="AF67" s="408">
        <v>1.566424</v>
      </c>
      <c r="AG67" s="408">
        <v>13.493793</v>
      </c>
      <c r="AH67" s="903"/>
    </row>
    <row r="68" spans="2:34" s="640" customFormat="1" ht="21" customHeight="1" x14ac:dyDescent="0.25">
      <c r="B68" s="1969"/>
      <c r="C68" s="647"/>
      <c r="D68" s="651" t="s">
        <v>319</v>
      </c>
      <c r="E68" s="649"/>
      <c r="F68" s="649"/>
      <c r="G68" s="649"/>
      <c r="H68" s="649"/>
      <c r="I68" s="649"/>
      <c r="J68" s="649"/>
      <c r="K68" s="649"/>
      <c r="L68" s="649"/>
      <c r="M68" s="649"/>
      <c r="N68" s="649"/>
      <c r="O68" s="649"/>
      <c r="P68" s="649"/>
      <c r="Q68" s="652">
        <f t="shared" si="0"/>
        <v>0</v>
      </c>
      <c r="R68" s="903"/>
      <c r="S68" s="408"/>
      <c r="T68" s="408" t="s">
        <v>319</v>
      </c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8"/>
      <c r="AF68" s="408"/>
      <c r="AG68" s="408"/>
      <c r="AH68" s="903"/>
    </row>
    <row r="69" spans="2:34" s="640" customFormat="1" ht="21" customHeight="1" x14ac:dyDescent="0.25">
      <c r="B69" s="1969"/>
      <c r="C69" s="662"/>
      <c r="D69" s="666" t="s">
        <v>320</v>
      </c>
      <c r="E69" s="664"/>
      <c r="F69" s="664"/>
      <c r="G69" s="664"/>
      <c r="H69" s="664"/>
      <c r="I69" s="664"/>
      <c r="J69" s="664"/>
      <c r="K69" s="664"/>
      <c r="L69" s="664"/>
      <c r="M69" s="664"/>
      <c r="N69" s="664"/>
      <c r="O69" s="664"/>
      <c r="P69" s="665"/>
      <c r="Q69" s="654">
        <f t="shared" si="0"/>
        <v>0</v>
      </c>
      <c r="R69" s="903"/>
      <c r="S69" s="408"/>
      <c r="T69" s="408" t="s">
        <v>320</v>
      </c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8"/>
      <c r="AF69" s="408"/>
      <c r="AG69" s="408"/>
      <c r="AH69" s="903"/>
    </row>
    <row r="70" spans="2:34" s="640" customFormat="1" ht="21" customHeight="1" x14ac:dyDescent="0.25">
      <c r="B70" s="1971">
        <f>+B66+1</f>
        <v>17</v>
      </c>
      <c r="C70" s="655" t="s">
        <v>34</v>
      </c>
      <c r="D70" s="644" t="s">
        <v>317</v>
      </c>
      <c r="E70" s="657">
        <v>0.38153999999999999</v>
      </c>
      <c r="F70" s="657">
        <v>0.34952100000000003</v>
      </c>
      <c r="G70" s="657">
        <v>0.38617800000000002</v>
      </c>
      <c r="H70" s="657">
        <v>0.38617699999999999</v>
      </c>
      <c r="I70" s="657">
        <v>0.38464700000000002</v>
      </c>
      <c r="J70" s="657">
        <v>0.393988</v>
      </c>
      <c r="K70" s="657">
        <v>0.38276199999999999</v>
      </c>
      <c r="L70" s="657">
        <v>0.372255</v>
      </c>
      <c r="M70" s="657">
        <v>0.27774799999999999</v>
      </c>
      <c r="N70" s="657">
        <v>0.25798199999999999</v>
      </c>
      <c r="O70" s="657">
        <v>0.226964</v>
      </c>
      <c r="P70" s="658">
        <v>0.281582</v>
      </c>
      <c r="Q70" s="659">
        <f t="shared" ref="Q70:Q133" si="1">+SUM(E70:P70)</f>
        <v>4.0813440000000005</v>
      </c>
      <c r="R70" s="903"/>
      <c r="S70" s="408" t="s">
        <v>34</v>
      </c>
      <c r="T70" s="408" t="s">
        <v>317</v>
      </c>
      <c r="U70" s="408">
        <v>0.38153999999999999</v>
      </c>
      <c r="V70" s="408">
        <v>0.34952100000000003</v>
      </c>
      <c r="W70" s="408">
        <v>0.38617800000000002</v>
      </c>
      <c r="X70" s="408">
        <v>0.38617699999999999</v>
      </c>
      <c r="Y70" s="408">
        <v>0.38464700000000002</v>
      </c>
      <c r="Z70" s="408">
        <v>0.393988</v>
      </c>
      <c r="AA70" s="408">
        <v>0.38276199999999999</v>
      </c>
      <c r="AB70" s="408">
        <v>0.372255</v>
      </c>
      <c r="AC70" s="408">
        <v>0.27774799999999999</v>
      </c>
      <c r="AD70" s="408">
        <v>0.25798199999999999</v>
      </c>
      <c r="AE70" s="408">
        <v>0.226964</v>
      </c>
      <c r="AF70" s="408">
        <v>0.281582</v>
      </c>
      <c r="AG70" s="408">
        <v>4.0813440000000005</v>
      </c>
      <c r="AH70" s="903"/>
    </row>
    <row r="71" spans="2:34" s="640" customFormat="1" ht="21" customHeight="1" x14ac:dyDescent="0.25">
      <c r="B71" s="1969"/>
      <c r="C71" s="647"/>
      <c r="D71" s="648" t="s">
        <v>318</v>
      </c>
      <c r="E71" s="649"/>
      <c r="F71" s="649"/>
      <c r="G71" s="649"/>
      <c r="H71" s="649"/>
      <c r="I71" s="649"/>
      <c r="J71" s="649"/>
      <c r="K71" s="649"/>
      <c r="L71" s="649"/>
      <c r="M71" s="649"/>
      <c r="N71" s="649"/>
      <c r="O71" s="649"/>
      <c r="P71" s="649"/>
      <c r="Q71" s="650">
        <f t="shared" si="1"/>
        <v>0</v>
      </c>
      <c r="R71" s="903"/>
      <c r="S71" s="408"/>
      <c r="T71" s="408" t="s">
        <v>318</v>
      </c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8"/>
      <c r="AF71" s="408"/>
      <c r="AG71" s="408"/>
      <c r="AH71" s="903"/>
    </row>
    <row r="72" spans="2:34" s="640" customFormat="1" ht="21" customHeight="1" x14ac:dyDescent="0.25">
      <c r="B72" s="1969"/>
      <c r="C72" s="647"/>
      <c r="D72" s="651" t="s">
        <v>319</v>
      </c>
      <c r="E72" s="649"/>
      <c r="F72" s="649"/>
      <c r="G72" s="649"/>
      <c r="H72" s="649"/>
      <c r="I72" s="649"/>
      <c r="J72" s="649"/>
      <c r="K72" s="649"/>
      <c r="L72" s="649"/>
      <c r="M72" s="649"/>
      <c r="N72" s="649"/>
      <c r="O72" s="649"/>
      <c r="P72" s="649"/>
      <c r="Q72" s="652">
        <f t="shared" si="1"/>
        <v>0</v>
      </c>
      <c r="R72" s="903"/>
      <c r="S72" s="408"/>
      <c r="T72" s="408" t="s">
        <v>319</v>
      </c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8"/>
      <c r="AF72" s="408"/>
      <c r="AG72" s="408"/>
      <c r="AH72" s="903"/>
    </row>
    <row r="73" spans="2:34" s="640" customFormat="1" ht="21" customHeight="1" x14ac:dyDescent="0.25">
      <c r="B73" s="1969"/>
      <c r="C73" s="662"/>
      <c r="D73" s="666" t="s">
        <v>320</v>
      </c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5"/>
      <c r="Q73" s="654">
        <f t="shared" si="1"/>
        <v>0</v>
      </c>
      <c r="R73" s="903"/>
      <c r="S73" s="408"/>
      <c r="T73" s="408" t="s">
        <v>320</v>
      </c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8"/>
      <c r="AF73" s="408"/>
      <c r="AG73" s="408"/>
      <c r="AH73" s="903"/>
    </row>
    <row r="74" spans="2:34" s="640" customFormat="1" ht="21" customHeight="1" x14ac:dyDescent="0.25">
      <c r="B74" s="1971">
        <f>+B70+1</f>
        <v>18</v>
      </c>
      <c r="C74" s="655" t="s">
        <v>36</v>
      </c>
      <c r="D74" s="644" t="s">
        <v>317</v>
      </c>
      <c r="E74" s="657">
        <v>2.55701</v>
      </c>
      <c r="F74" s="657">
        <v>2.3666649999999998</v>
      </c>
      <c r="G74" s="657">
        <v>2.6183670000000001</v>
      </c>
      <c r="H74" s="657">
        <v>2.57368</v>
      </c>
      <c r="I74" s="657">
        <v>2.679548</v>
      </c>
      <c r="J74" s="657">
        <v>1.831942</v>
      </c>
      <c r="K74" s="657">
        <v>1.3968600000000002</v>
      </c>
      <c r="L74" s="657">
        <v>1.4940889999999998</v>
      </c>
      <c r="M74" s="657">
        <v>1.5370029999999999</v>
      </c>
      <c r="N74" s="657">
        <v>1.6785610000000002</v>
      </c>
      <c r="O74" s="657">
        <v>1.5926990000000001</v>
      </c>
      <c r="P74" s="658">
        <v>2.1192299999999999</v>
      </c>
      <c r="Q74" s="659">
        <f t="shared" si="1"/>
        <v>24.445653999999998</v>
      </c>
      <c r="R74" s="903"/>
      <c r="S74" s="408" t="s">
        <v>36</v>
      </c>
      <c r="T74" s="408" t="s">
        <v>317</v>
      </c>
      <c r="U74" s="408">
        <v>2.55701</v>
      </c>
      <c r="V74" s="408">
        <v>2.3666649999999998</v>
      </c>
      <c r="W74" s="408">
        <v>2.6183670000000001</v>
      </c>
      <c r="X74" s="408">
        <v>2.57368</v>
      </c>
      <c r="Y74" s="408">
        <v>2.679548</v>
      </c>
      <c r="Z74" s="408">
        <v>1.831942</v>
      </c>
      <c r="AA74" s="408">
        <v>1.3968600000000002</v>
      </c>
      <c r="AB74" s="408">
        <v>1.4940889999999998</v>
      </c>
      <c r="AC74" s="408">
        <v>1.5370029999999999</v>
      </c>
      <c r="AD74" s="408">
        <v>1.6785610000000002</v>
      </c>
      <c r="AE74" s="408">
        <v>1.5926990000000001</v>
      </c>
      <c r="AF74" s="408">
        <v>2.1192299999999999</v>
      </c>
      <c r="AG74" s="408">
        <v>24.445653999999998</v>
      </c>
      <c r="AH74" s="903"/>
    </row>
    <row r="75" spans="2:34" s="640" customFormat="1" ht="21" customHeight="1" x14ac:dyDescent="0.25">
      <c r="B75" s="1969"/>
      <c r="C75" s="647"/>
      <c r="D75" s="648" t="s">
        <v>318</v>
      </c>
      <c r="E75" s="649"/>
      <c r="F75" s="649"/>
      <c r="G75" s="649"/>
      <c r="H75" s="649"/>
      <c r="I75" s="649"/>
      <c r="J75" s="649"/>
      <c r="K75" s="649"/>
      <c r="L75" s="649"/>
      <c r="M75" s="649"/>
      <c r="N75" s="649"/>
      <c r="O75" s="649"/>
      <c r="P75" s="649"/>
      <c r="Q75" s="650">
        <f t="shared" si="1"/>
        <v>0</v>
      </c>
      <c r="R75" s="903"/>
      <c r="S75" s="408"/>
      <c r="T75" s="408" t="s">
        <v>318</v>
      </c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8"/>
      <c r="AF75" s="408"/>
      <c r="AG75" s="408"/>
      <c r="AH75" s="903"/>
    </row>
    <row r="76" spans="2:34" s="640" customFormat="1" ht="21" customHeight="1" x14ac:dyDescent="0.25">
      <c r="B76" s="1969"/>
      <c r="C76" s="647"/>
      <c r="D76" s="651" t="s">
        <v>319</v>
      </c>
      <c r="E76" s="649"/>
      <c r="F76" s="649"/>
      <c r="G76" s="649"/>
      <c r="H76" s="649"/>
      <c r="I76" s="649"/>
      <c r="J76" s="649"/>
      <c r="K76" s="649"/>
      <c r="L76" s="649"/>
      <c r="M76" s="649"/>
      <c r="N76" s="649"/>
      <c r="O76" s="649"/>
      <c r="P76" s="649"/>
      <c r="Q76" s="652">
        <f t="shared" si="1"/>
        <v>0</v>
      </c>
      <c r="R76" s="903"/>
      <c r="S76" s="408"/>
      <c r="T76" s="408" t="s">
        <v>319</v>
      </c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8"/>
      <c r="AF76" s="408"/>
      <c r="AG76" s="408"/>
      <c r="AH76" s="903"/>
    </row>
    <row r="77" spans="2:34" s="640" customFormat="1" ht="21" customHeight="1" x14ac:dyDescent="0.25">
      <c r="B77" s="1969"/>
      <c r="C77" s="662"/>
      <c r="D77" s="666" t="s">
        <v>320</v>
      </c>
      <c r="E77" s="664"/>
      <c r="F77" s="664"/>
      <c r="G77" s="664"/>
      <c r="H77" s="664"/>
      <c r="I77" s="664"/>
      <c r="J77" s="664"/>
      <c r="K77" s="664"/>
      <c r="L77" s="664"/>
      <c r="M77" s="664"/>
      <c r="N77" s="664"/>
      <c r="O77" s="664"/>
      <c r="P77" s="665"/>
      <c r="Q77" s="654">
        <f t="shared" si="1"/>
        <v>0</v>
      </c>
      <c r="R77" s="903"/>
      <c r="S77" s="408"/>
      <c r="T77" s="408" t="s">
        <v>320</v>
      </c>
      <c r="U77" s="408"/>
      <c r="V77" s="408"/>
      <c r="W77" s="408"/>
      <c r="X77" s="408"/>
      <c r="Y77" s="408"/>
      <c r="Z77" s="408"/>
      <c r="AA77" s="408"/>
      <c r="AB77" s="408"/>
      <c r="AC77" s="408"/>
      <c r="AD77" s="408"/>
      <c r="AE77" s="408"/>
      <c r="AF77" s="408"/>
      <c r="AG77" s="408"/>
      <c r="AH77" s="903"/>
    </row>
    <row r="78" spans="2:34" s="640" customFormat="1" ht="21" customHeight="1" x14ac:dyDescent="0.25">
      <c r="B78" s="1971">
        <f>+B74+1</f>
        <v>19</v>
      </c>
      <c r="C78" s="655" t="s">
        <v>38</v>
      </c>
      <c r="D78" s="644" t="s">
        <v>317</v>
      </c>
      <c r="E78" s="657">
        <v>6.3016000000000003E-2</v>
      </c>
      <c r="F78" s="657">
        <v>6.3016000000000003E-2</v>
      </c>
      <c r="G78" s="657">
        <v>6.5522000000000011E-2</v>
      </c>
      <c r="H78" s="657">
        <v>5.2735999999999998E-2</v>
      </c>
      <c r="I78" s="657">
        <v>7.0326E-2</v>
      </c>
      <c r="J78" s="657">
        <v>6.2139E-2</v>
      </c>
      <c r="K78" s="657">
        <v>7.5284000000000004E-2</v>
      </c>
      <c r="L78" s="657">
        <v>7.3037000000000005E-2</v>
      </c>
      <c r="M78" s="657">
        <v>7.0787000000000003E-2</v>
      </c>
      <c r="N78" s="657">
        <v>7.2293999999999997E-2</v>
      </c>
      <c r="O78" s="657">
        <v>6.7212999999999995E-2</v>
      </c>
      <c r="P78" s="658">
        <v>6.6198999999999994E-2</v>
      </c>
      <c r="Q78" s="659">
        <f t="shared" si="1"/>
        <v>0.80156899999999998</v>
      </c>
      <c r="R78" s="903"/>
      <c r="S78" s="408" t="s">
        <v>38</v>
      </c>
      <c r="T78" s="408" t="s">
        <v>317</v>
      </c>
      <c r="U78" s="408">
        <v>6.3016000000000003E-2</v>
      </c>
      <c r="V78" s="408">
        <v>6.3016000000000003E-2</v>
      </c>
      <c r="W78" s="408">
        <v>6.5522000000000011E-2</v>
      </c>
      <c r="X78" s="408">
        <v>5.2735999999999998E-2</v>
      </c>
      <c r="Y78" s="408">
        <v>7.0326E-2</v>
      </c>
      <c r="Z78" s="408">
        <v>6.2139E-2</v>
      </c>
      <c r="AA78" s="408">
        <v>7.5284000000000004E-2</v>
      </c>
      <c r="AB78" s="408">
        <v>7.3037000000000005E-2</v>
      </c>
      <c r="AC78" s="408">
        <v>7.0787000000000003E-2</v>
      </c>
      <c r="AD78" s="408">
        <v>7.2293999999999997E-2</v>
      </c>
      <c r="AE78" s="408">
        <v>6.7212999999999995E-2</v>
      </c>
      <c r="AF78" s="408">
        <v>6.6198999999999994E-2</v>
      </c>
      <c r="AG78" s="408">
        <v>0.80156899999999998</v>
      </c>
      <c r="AH78" s="903"/>
    </row>
    <row r="79" spans="2:34" s="640" customFormat="1" ht="21" customHeight="1" x14ac:dyDescent="0.25">
      <c r="B79" s="1969"/>
      <c r="C79" s="647"/>
      <c r="D79" s="648" t="s">
        <v>318</v>
      </c>
      <c r="E79" s="649">
        <v>19.443249999999999</v>
      </c>
      <c r="F79" s="649">
        <v>16.591239999999999</v>
      </c>
      <c r="G79" s="649">
        <v>19.634120000000003</v>
      </c>
      <c r="H79" s="649">
        <v>17.591239999999999</v>
      </c>
      <c r="I79" s="649">
        <v>17.852249999999998</v>
      </c>
      <c r="J79" s="649">
        <v>16.482579999999999</v>
      </c>
      <c r="K79" s="649">
        <v>17.682449999999999</v>
      </c>
      <c r="L79" s="649">
        <v>20.024480000000001</v>
      </c>
      <c r="M79" s="649">
        <v>17.94171</v>
      </c>
      <c r="N79" s="649">
        <v>19.460970000000003</v>
      </c>
      <c r="O79" s="649">
        <v>19.319879999999998</v>
      </c>
      <c r="P79" s="649">
        <v>19.33276</v>
      </c>
      <c r="Q79" s="650">
        <f t="shared" si="1"/>
        <v>221.35693000000003</v>
      </c>
      <c r="R79" s="903"/>
      <c r="S79" s="408"/>
      <c r="T79" s="408" t="s">
        <v>318</v>
      </c>
      <c r="U79" s="408">
        <v>19.443249999999999</v>
      </c>
      <c r="V79" s="408">
        <v>16.591239999999999</v>
      </c>
      <c r="W79" s="408">
        <v>19.634120000000003</v>
      </c>
      <c r="X79" s="408">
        <v>17.591239999999999</v>
      </c>
      <c r="Y79" s="408">
        <v>17.852249999999998</v>
      </c>
      <c r="Z79" s="408">
        <v>16.482579999999999</v>
      </c>
      <c r="AA79" s="408">
        <v>17.682449999999999</v>
      </c>
      <c r="AB79" s="408">
        <v>20.024480000000001</v>
      </c>
      <c r="AC79" s="408">
        <v>17.94171</v>
      </c>
      <c r="AD79" s="408">
        <v>19.460970000000003</v>
      </c>
      <c r="AE79" s="408">
        <v>19.319879999999998</v>
      </c>
      <c r="AF79" s="408">
        <v>19.33276</v>
      </c>
      <c r="AG79" s="408">
        <v>221.35693000000003</v>
      </c>
      <c r="AH79" s="903"/>
    </row>
    <row r="80" spans="2:34" s="640" customFormat="1" ht="21" customHeight="1" x14ac:dyDescent="0.25">
      <c r="B80" s="1969"/>
      <c r="C80" s="647"/>
      <c r="D80" s="651" t="s">
        <v>319</v>
      </c>
      <c r="E80" s="649"/>
      <c r="F80" s="649"/>
      <c r="G80" s="649"/>
      <c r="H80" s="649"/>
      <c r="I80" s="649"/>
      <c r="J80" s="649"/>
      <c r="K80" s="649"/>
      <c r="L80" s="649"/>
      <c r="M80" s="649"/>
      <c r="N80" s="649"/>
      <c r="O80" s="649"/>
      <c r="P80" s="649"/>
      <c r="Q80" s="652">
        <f t="shared" si="1"/>
        <v>0</v>
      </c>
      <c r="R80" s="903"/>
      <c r="S80" s="408"/>
      <c r="T80" s="408" t="s">
        <v>319</v>
      </c>
      <c r="U80" s="408"/>
      <c r="V80" s="408"/>
      <c r="W80" s="408"/>
      <c r="X80" s="408"/>
      <c r="Y80" s="408"/>
      <c r="Z80" s="408"/>
      <c r="AA80" s="408"/>
      <c r="AB80" s="408"/>
      <c r="AC80" s="408"/>
      <c r="AD80" s="408"/>
      <c r="AE80" s="408"/>
      <c r="AF80" s="408"/>
      <c r="AG80" s="408"/>
      <c r="AH80" s="903"/>
    </row>
    <row r="81" spans="2:34" s="640" customFormat="1" ht="21" customHeight="1" x14ac:dyDescent="0.25">
      <c r="B81" s="1969"/>
      <c r="C81" s="662"/>
      <c r="D81" s="666" t="s">
        <v>320</v>
      </c>
      <c r="E81" s="664"/>
      <c r="F81" s="664"/>
      <c r="G81" s="664"/>
      <c r="H81" s="664"/>
      <c r="I81" s="664"/>
      <c r="J81" s="664"/>
      <c r="K81" s="664"/>
      <c r="L81" s="664"/>
      <c r="M81" s="664"/>
      <c r="N81" s="664"/>
      <c r="O81" s="664"/>
      <c r="P81" s="665"/>
      <c r="Q81" s="654">
        <f t="shared" si="1"/>
        <v>0</v>
      </c>
      <c r="R81" s="903"/>
      <c r="S81" s="408"/>
      <c r="T81" s="408" t="s">
        <v>320</v>
      </c>
      <c r="U81" s="408"/>
      <c r="V81" s="408"/>
      <c r="W81" s="408"/>
      <c r="X81" s="408"/>
      <c r="Y81" s="408"/>
      <c r="Z81" s="408"/>
      <c r="AA81" s="408"/>
      <c r="AB81" s="408"/>
      <c r="AC81" s="408"/>
      <c r="AD81" s="408"/>
      <c r="AE81" s="408"/>
      <c r="AF81" s="408"/>
      <c r="AG81" s="408"/>
      <c r="AH81" s="903"/>
    </row>
    <row r="82" spans="2:34" s="640" customFormat="1" ht="21" customHeight="1" x14ac:dyDescent="0.25">
      <c r="B82" s="1971">
        <f>+B78+1</f>
        <v>20</v>
      </c>
      <c r="C82" s="655" t="s">
        <v>40</v>
      </c>
      <c r="D82" s="644" t="s">
        <v>317</v>
      </c>
      <c r="E82" s="657">
        <v>10.919492</v>
      </c>
      <c r="F82" s="657">
        <v>10.033986000000001</v>
      </c>
      <c r="G82" s="657">
        <v>11.498587000000001</v>
      </c>
      <c r="H82" s="657">
        <v>10.940837</v>
      </c>
      <c r="I82" s="657">
        <v>11.135655999999999</v>
      </c>
      <c r="J82" s="657">
        <v>10.244369000000001</v>
      </c>
      <c r="K82" s="657">
        <v>8.9276259999999983</v>
      </c>
      <c r="L82" s="657">
        <v>8.9906309999999987</v>
      </c>
      <c r="M82" s="657">
        <v>8.1313870000000019</v>
      </c>
      <c r="N82" s="657">
        <v>8.468039000000001</v>
      </c>
      <c r="O82" s="657">
        <v>5.8566709999999995</v>
      </c>
      <c r="P82" s="658">
        <v>5.8925520000000002</v>
      </c>
      <c r="Q82" s="659">
        <f t="shared" si="1"/>
        <v>111.03983300000002</v>
      </c>
      <c r="R82" s="903"/>
      <c r="S82" s="408" t="s">
        <v>40</v>
      </c>
      <c r="T82" s="408" t="s">
        <v>317</v>
      </c>
      <c r="U82" s="408">
        <v>10.919492</v>
      </c>
      <c r="V82" s="408">
        <v>10.033986000000001</v>
      </c>
      <c r="W82" s="408">
        <v>11.498587000000001</v>
      </c>
      <c r="X82" s="408">
        <v>10.940837</v>
      </c>
      <c r="Y82" s="408">
        <v>11.135655999999999</v>
      </c>
      <c r="Z82" s="408">
        <v>10.244369000000001</v>
      </c>
      <c r="AA82" s="408">
        <v>8.9276259999999983</v>
      </c>
      <c r="AB82" s="408">
        <v>8.9906309999999987</v>
      </c>
      <c r="AC82" s="408">
        <v>8.1313870000000019</v>
      </c>
      <c r="AD82" s="408">
        <v>8.468039000000001</v>
      </c>
      <c r="AE82" s="408">
        <v>5.8566709999999995</v>
      </c>
      <c r="AF82" s="408">
        <v>5.8925520000000002</v>
      </c>
      <c r="AG82" s="408">
        <v>111.03983300000002</v>
      </c>
      <c r="AH82" s="903"/>
    </row>
    <row r="83" spans="2:34" s="640" customFormat="1" ht="21" customHeight="1" x14ac:dyDescent="0.25">
      <c r="B83" s="1969"/>
      <c r="C83" s="647"/>
      <c r="D83" s="648" t="s">
        <v>318</v>
      </c>
      <c r="E83" s="649">
        <v>3.8047479999999996</v>
      </c>
      <c r="F83" s="649">
        <v>3.521903</v>
      </c>
      <c r="G83" s="649">
        <v>3.9217120000000003</v>
      </c>
      <c r="H83" s="649">
        <v>3.8039979999999995</v>
      </c>
      <c r="I83" s="649">
        <v>4.063415</v>
      </c>
      <c r="J83" s="649">
        <v>3.8884470000000002</v>
      </c>
      <c r="K83" s="649">
        <v>4.1909809999999998</v>
      </c>
      <c r="L83" s="649">
        <v>5.940526000000002</v>
      </c>
      <c r="M83" s="649">
        <v>6.1467970000000003</v>
      </c>
      <c r="N83" s="649">
        <v>4.3765040000000006</v>
      </c>
      <c r="O83" s="649">
        <v>4.150849</v>
      </c>
      <c r="P83" s="649">
        <v>4.4049320000000005</v>
      </c>
      <c r="Q83" s="650">
        <f t="shared" si="1"/>
        <v>52.214812000000002</v>
      </c>
      <c r="R83" s="903"/>
      <c r="S83" s="408"/>
      <c r="T83" s="408" t="s">
        <v>318</v>
      </c>
      <c r="U83" s="408">
        <v>3.8047479999999996</v>
      </c>
      <c r="V83" s="408">
        <v>3.521903</v>
      </c>
      <c r="W83" s="408">
        <v>3.9217120000000003</v>
      </c>
      <c r="X83" s="408">
        <v>3.8039979999999995</v>
      </c>
      <c r="Y83" s="408">
        <v>4.063415</v>
      </c>
      <c r="Z83" s="408">
        <v>3.8884470000000002</v>
      </c>
      <c r="AA83" s="408">
        <v>4.1909809999999998</v>
      </c>
      <c r="AB83" s="408">
        <v>5.940526000000002</v>
      </c>
      <c r="AC83" s="408">
        <v>6.1467970000000003</v>
      </c>
      <c r="AD83" s="408">
        <v>4.3765040000000006</v>
      </c>
      <c r="AE83" s="408">
        <v>4.150849</v>
      </c>
      <c r="AF83" s="408">
        <v>4.4049320000000005</v>
      </c>
      <c r="AG83" s="408">
        <v>52.214812000000002</v>
      </c>
      <c r="AH83" s="903"/>
    </row>
    <row r="84" spans="2:34" s="640" customFormat="1" ht="21" customHeight="1" x14ac:dyDescent="0.25">
      <c r="B84" s="1969"/>
      <c r="C84" s="647"/>
      <c r="D84" s="651" t="s">
        <v>319</v>
      </c>
      <c r="E84" s="649"/>
      <c r="F84" s="649"/>
      <c r="G84" s="649"/>
      <c r="H84" s="649"/>
      <c r="I84" s="649"/>
      <c r="J84" s="649"/>
      <c r="K84" s="649"/>
      <c r="L84" s="649"/>
      <c r="M84" s="649"/>
      <c r="N84" s="649"/>
      <c r="O84" s="649"/>
      <c r="P84" s="649"/>
      <c r="Q84" s="652">
        <f t="shared" si="1"/>
        <v>0</v>
      </c>
      <c r="R84" s="903"/>
      <c r="S84" s="408"/>
      <c r="T84" s="408" t="s">
        <v>319</v>
      </c>
      <c r="U84" s="408"/>
      <c r="V84" s="408"/>
      <c r="W84" s="408"/>
      <c r="X84" s="408"/>
      <c r="Y84" s="408"/>
      <c r="Z84" s="408"/>
      <c r="AA84" s="408"/>
      <c r="AB84" s="408"/>
      <c r="AC84" s="408"/>
      <c r="AD84" s="408"/>
      <c r="AE84" s="408"/>
      <c r="AF84" s="408"/>
      <c r="AG84" s="408"/>
      <c r="AH84" s="903"/>
    </row>
    <row r="85" spans="2:34" s="640" customFormat="1" ht="21" customHeight="1" x14ac:dyDescent="0.25">
      <c r="B85" s="1969"/>
      <c r="C85" s="662"/>
      <c r="D85" s="666" t="s">
        <v>320</v>
      </c>
      <c r="E85" s="664"/>
      <c r="F85" s="664"/>
      <c r="G85" s="664"/>
      <c r="H85" s="664"/>
      <c r="I85" s="664"/>
      <c r="J85" s="664"/>
      <c r="K85" s="664"/>
      <c r="L85" s="664"/>
      <c r="M85" s="664"/>
      <c r="N85" s="664"/>
      <c r="O85" s="664"/>
      <c r="P85" s="665"/>
      <c r="Q85" s="654">
        <f t="shared" si="1"/>
        <v>0</v>
      </c>
      <c r="R85" s="903"/>
      <c r="S85" s="408"/>
      <c r="T85" s="408" t="s">
        <v>320</v>
      </c>
      <c r="U85" s="408"/>
      <c r="V85" s="408"/>
      <c r="W85" s="408"/>
      <c r="X85" s="408"/>
      <c r="Y85" s="408"/>
      <c r="Z85" s="408"/>
      <c r="AA85" s="408"/>
      <c r="AB85" s="408"/>
      <c r="AC85" s="408"/>
      <c r="AD85" s="408"/>
      <c r="AE85" s="408"/>
      <c r="AF85" s="408"/>
      <c r="AG85" s="408"/>
      <c r="AH85" s="903"/>
    </row>
    <row r="86" spans="2:34" s="640" customFormat="1" ht="21" customHeight="1" x14ac:dyDescent="0.25">
      <c r="B86" s="1971">
        <f>+B82+1</f>
        <v>21</v>
      </c>
      <c r="C86" s="655" t="s">
        <v>42</v>
      </c>
      <c r="D86" s="644" t="s">
        <v>317</v>
      </c>
      <c r="E86" s="657">
        <v>1.1680699999999999</v>
      </c>
      <c r="F86" s="657">
        <v>1.7973300000000001</v>
      </c>
      <c r="G86" s="657">
        <v>1.2668599999999999</v>
      </c>
      <c r="H86" s="657">
        <v>1.9941200000000001</v>
      </c>
      <c r="I86" s="657">
        <v>2.0692200000000001</v>
      </c>
      <c r="J86" s="657">
        <v>1.06894</v>
      </c>
      <c r="K86" s="657">
        <v>0.63671999999999995</v>
      </c>
      <c r="L86" s="657">
        <v>0.41921000000000003</v>
      </c>
      <c r="M86" s="657">
        <v>0.27832000000000001</v>
      </c>
      <c r="N86" s="657">
        <v>0.27049999999999996</v>
      </c>
      <c r="O86" s="657">
        <v>0.27981</v>
      </c>
      <c r="P86" s="658">
        <v>0.69154000000000004</v>
      </c>
      <c r="Q86" s="659">
        <f t="shared" si="1"/>
        <v>11.94064</v>
      </c>
      <c r="R86" s="903"/>
      <c r="S86" s="408" t="s">
        <v>42</v>
      </c>
      <c r="T86" s="408" t="s">
        <v>317</v>
      </c>
      <c r="U86" s="408">
        <v>1.1680699999999999</v>
      </c>
      <c r="V86" s="408">
        <v>1.7973300000000001</v>
      </c>
      <c r="W86" s="408">
        <v>1.2668599999999999</v>
      </c>
      <c r="X86" s="408">
        <v>1.9941200000000001</v>
      </c>
      <c r="Y86" s="408">
        <v>2.0692200000000001</v>
      </c>
      <c r="Z86" s="408">
        <v>1.06894</v>
      </c>
      <c r="AA86" s="408">
        <v>0.63671999999999995</v>
      </c>
      <c r="AB86" s="408">
        <v>0.41921000000000003</v>
      </c>
      <c r="AC86" s="408">
        <v>0.27832000000000001</v>
      </c>
      <c r="AD86" s="408">
        <v>0.27049999999999996</v>
      </c>
      <c r="AE86" s="408">
        <v>0.27981</v>
      </c>
      <c r="AF86" s="408">
        <v>0.69154000000000004</v>
      </c>
      <c r="AG86" s="408">
        <v>11.94064</v>
      </c>
      <c r="AH86" s="903"/>
    </row>
    <row r="87" spans="2:34" s="640" customFormat="1" ht="21" customHeight="1" x14ac:dyDescent="0.25">
      <c r="B87" s="1969"/>
      <c r="C87" s="647"/>
      <c r="D87" s="648" t="s">
        <v>318</v>
      </c>
      <c r="E87" s="649">
        <v>0</v>
      </c>
      <c r="F87" s="649">
        <v>0</v>
      </c>
      <c r="G87" s="649">
        <v>0</v>
      </c>
      <c r="H87" s="649">
        <v>0</v>
      </c>
      <c r="I87" s="649">
        <v>0</v>
      </c>
      <c r="J87" s="649">
        <v>0</v>
      </c>
      <c r="K87" s="649">
        <v>0</v>
      </c>
      <c r="L87" s="649">
        <v>0</v>
      </c>
      <c r="M87" s="649">
        <v>0</v>
      </c>
      <c r="N87" s="649">
        <v>0</v>
      </c>
      <c r="O87" s="649">
        <v>0</v>
      </c>
      <c r="P87" s="649">
        <v>0</v>
      </c>
      <c r="Q87" s="650">
        <f t="shared" si="1"/>
        <v>0</v>
      </c>
      <c r="R87" s="903"/>
      <c r="S87" s="408"/>
      <c r="T87" s="408" t="s">
        <v>318</v>
      </c>
      <c r="U87" s="408">
        <v>0</v>
      </c>
      <c r="V87" s="408">
        <v>0</v>
      </c>
      <c r="W87" s="408">
        <v>0</v>
      </c>
      <c r="X87" s="408">
        <v>0</v>
      </c>
      <c r="Y87" s="408">
        <v>0</v>
      </c>
      <c r="Z87" s="408">
        <v>0</v>
      </c>
      <c r="AA87" s="408">
        <v>0</v>
      </c>
      <c r="AB87" s="408">
        <v>0</v>
      </c>
      <c r="AC87" s="408">
        <v>0</v>
      </c>
      <c r="AD87" s="408">
        <v>0</v>
      </c>
      <c r="AE87" s="408">
        <v>0</v>
      </c>
      <c r="AF87" s="408">
        <v>0</v>
      </c>
      <c r="AG87" s="408">
        <v>0</v>
      </c>
      <c r="AH87" s="903"/>
    </row>
    <row r="88" spans="2:34" s="640" customFormat="1" ht="21" customHeight="1" x14ac:dyDescent="0.25">
      <c r="B88" s="1969"/>
      <c r="C88" s="647"/>
      <c r="D88" s="651" t="s">
        <v>319</v>
      </c>
      <c r="E88" s="649">
        <v>1.5429999999999999E-2</v>
      </c>
      <c r="F88" s="649">
        <v>1.41E-2</v>
      </c>
      <c r="G88" s="649">
        <v>1.5640000000000001E-2</v>
      </c>
      <c r="H88" s="649">
        <v>1.5775999999999998E-2</v>
      </c>
      <c r="I88" s="649">
        <v>1.602E-2</v>
      </c>
      <c r="J88" s="649">
        <v>1.5938000000000001E-2</v>
      </c>
      <c r="K88" s="649">
        <v>1.6838000000000002E-2</v>
      </c>
      <c r="L88" s="649">
        <v>1.7361999999999999E-2</v>
      </c>
      <c r="M88" s="649">
        <v>1.6330999999999998E-2</v>
      </c>
      <c r="N88" s="649">
        <v>1.7037E-2</v>
      </c>
      <c r="O88" s="649">
        <v>1.7245999999999997E-2</v>
      </c>
      <c r="P88" s="649">
        <v>1.499E-2</v>
      </c>
      <c r="Q88" s="652">
        <f t="shared" si="1"/>
        <v>0.19270800000000005</v>
      </c>
      <c r="R88" s="903"/>
      <c r="S88" s="408"/>
      <c r="T88" s="408" t="s">
        <v>319</v>
      </c>
      <c r="U88" s="408">
        <v>1.5429999999999999E-2</v>
      </c>
      <c r="V88" s="408">
        <v>1.41E-2</v>
      </c>
      <c r="W88" s="408">
        <v>1.5640000000000001E-2</v>
      </c>
      <c r="X88" s="408">
        <v>1.5775999999999998E-2</v>
      </c>
      <c r="Y88" s="408">
        <v>1.602E-2</v>
      </c>
      <c r="Z88" s="408">
        <v>1.5938000000000001E-2</v>
      </c>
      <c r="AA88" s="408">
        <v>1.6838000000000002E-2</v>
      </c>
      <c r="AB88" s="408">
        <v>1.7361999999999999E-2</v>
      </c>
      <c r="AC88" s="408">
        <v>1.6330999999999998E-2</v>
      </c>
      <c r="AD88" s="408">
        <v>1.7037E-2</v>
      </c>
      <c r="AE88" s="408">
        <v>1.7245999999999997E-2</v>
      </c>
      <c r="AF88" s="408">
        <v>1.499E-2</v>
      </c>
      <c r="AG88" s="408">
        <v>0.19270800000000005</v>
      </c>
      <c r="AH88" s="903"/>
    </row>
    <row r="89" spans="2:34" s="640" customFormat="1" ht="21" customHeight="1" x14ac:dyDescent="0.25">
      <c r="B89" s="1969"/>
      <c r="C89" s="662"/>
      <c r="D89" s="666" t="s">
        <v>320</v>
      </c>
      <c r="E89" s="664"/>
      <c r="F89" s="664"/>
      <c r="G89" s="664"/>
      <c r="H89" s="664"/>
      <c r="I89" s="664"/>
      <c r="J89" s="664"/>
      <c r="K89" s="664"/>
      <c r="L89" s="664"/>
      <c r="M89" s="664"/>
      <c r="N89" s="664"/>
      <c r="O89" s="664"/>
      <c r="P89" s="665"/>
      <c r="Q89" s="654">
        <f t="shared" si="1"/>
        <v>0</v>
      </c>
      <c r="R89" s="903"/>
      <c r="S89" s="408"/>
      <c r="T89" s="408" t="s">
        <v>320</v>
      </c>
      <c r="U89" s="408"/>
      <c r="V89" s="408"/>
      <c r="W89" s="408"/>
      <c r="X89" s="408"/>
      <c r="Y89" s="408"/>
      <c r="Z89" s="408"/>
      <c r="AA89" s="408"/>
      <c r="AB89" s="408"/>
      <c r="AC89" s="408"/>
      <c r="AD89" s="408"/>
      <c r="AE89" s="408"/>
      <c r="AF89" s="408"/>
      <c r="AG89" s="408"/>
      <c r="AH89" s="903"/>
    </row>
    <row r="90" spans="2:34" s="640" customFormat="1" ht="21" customHeight="1" x14ac:dyDescent="0.25">
      <c r="B90" s="1971">
        <f>+B86+1</f>
        <v>22</v>
      </c>
      <c r="C90" s="655" t="s">
        <v>44</v>
      </c>
      <c r="D90" s="644" t="s">
        <v>317</v>
      </c>
      <c r="E90" s="657">
        <v>5.9020480000000006</v>
      </c>
      <c r="F90" s="657">
        <v>5.8547660000000006</v>
      </c>
      <c r="G90" s="657">
        <v>6.3700489999999999</v>
      </c>
      <c r="H90" s="657">
        <v>6.1164909999999999</v>
      </c>
      <c r="I90" s="657">
        <v>5.5037850000000006</v>
      </c>
      <c r="J90" s="657">
        <v>5.4153399999999996</v>
      </c>
      <c r="K90" s="657">
        <v>5.0207020000000009</v>
      </c>
      <c r="L90" s="657">
        <v>4.0455620000000003</v>
      </c>
      <c r="M90" s="657">
        <v>3.5844209999999999</v>
      </c>
      <c r="N90" s="657">
        <v>3.5296340000000002</v>
      </c>
      <c r="O90" s="657">
        <v>3.0850929999999996</v>
      </c>
      <c r="P90" s="658">
        <v>4.2802950000000006</v>
      </c>
      <c r="Q90" s="659">
        <f t="shared" si="1"/>
        <v>58.708185999999998</v>
      </c>
      <c r="R90" s="903"/>
      <c r="S90" s="408" t="s">
        <v>44</v>
      </c>
      <c r="T90" s="408" t="s">
        <v>317</v>
      </c>
      <c r="U90" s="408">
        <v>5.9020480000000006</v>
      </c>
      <c r="V90" s="408">
        <v>5.8547660000000006</v>
      </c>
      <c r="W90" s="408">
        <v>6.3700489999999999</v>
      </c>
      <c r="X90" s="408">
        <v>6.1164909999999999</v>
      </c>
      <c r="Y90" s="408">
        <v>5.5037850000000006</v>
      </c>
      <c r="Z90" s="408">
        <v>5.4153399999999996</v>
      </c>
      <c r="AA90" s="408">
        <v>5.0207020000000009</v>
      </c>
      <c r="AB90" s="408">
        <v>4.0455620000000003</v>
      </c>
      <c r="AC90" s="408">
        <v>3.5844209999999999</v>
      </c>
      <c r="AD90" s="408">
        <v>3.5296340000000002</v>
      </c>
      <c r="AE90" s="408">
        <v>3.0850929999999996</v>
      </c>
      <c r="AF90" s="408">
        <v>4.2802950000000006</v>
      </c>
      <c r="AG90" s="408">
        <v>58.708185999999998</v>
      </c>
      <c r="AH90" s="903"/>
    </row>
    <row r="91" spans="2:34" s="640" customFormat="1" ht="21" customHeight="1" x14ac:dyDescent="0.25">
      <c r="B91" s="1969"/>
      <c r="C91" s="647"/>
      <c r="D91" s="648" t="s">
        <v>318</v>
      </c>
      <c r="E91" s="649">
        <v>0</v>
      </c>
      <c r="F91" s="649">
        <v>1.7591000000000002E-2</v>
      </c>
      <c r="G91" s="649">
        <v>1.9719999999999998E-3</v>
      </c>
      <c r="H91" s="649">
        <v>8.1880000000000008E-3</v>
      </c>
      <c r="I91" s="649">
        <v>3.0479999999999999E-3</v>
      </c>
      <c r="J91" s="649">
        <v>0</v>
      </c>
      <c r="K91" s="649">
        <v>1.5499000000000001E-2</v>
      </c>
      <c r="L91" s="649">
        <v>6.7104999999999998E-2</v>
      </c>
      <c r="M91" s="649">
        <v>1.0877000000000001E-2</v>
      </c>
      <c r="N91" s="649">
        <v>6.1128000000000002E-2</v>
      </c>
      <c r="O91" s="649">
        <v>9.1249999999999994E-3</v>
      </c>
      <c r="P91" s="649">
        <v>4.2851999999999994E-2</v>
      </c>
      <c r="Q91" s="650">
        <f t="shared" si="1"/>
        <v>0.23738500000000001</v>
      </c>
      <c r="R91" s="903"/>
      <c r="S91" s="408"/>
      <c r="T91" s="408" t="s">
        <v>318</v>
      </c>
      <c r="U91" s="408">
        <v>0</v>
      </c>
      <c r="V91" s="408">
        <v>1.7591000000000002E-2</v>
      </c>
      <c r="W91" s="408">
        <v>1.9719999999999998E-3</v>
      </c>
      <c r="X91" s="408">
        <v>8.1880000000000008E-3</v>
      </c>
      <c r="Y91" s="408">
        <v>3.0479999999999999E-3</v>
      </c>
      <c r="Z91" s="408">
        <v>0</v>
      </c>
      <c r="AA91" s="408">
        <v>1.5499000000000001E-2</v>
      </c>
      <c r="AB91" s="408">
        <v>6.7104999999999998E-2</v>
      </c>
      <c r="AC91" s="408">
        <v>1.0877000000000001E-2</v>
      </c>
      <c r="AD91" s="408">
        <v>6.1128000000000002E-2</v>
      </c>
      <c r="AE91" s="408">
        <v>9.1249999999999994E-3</v>
      </c>
      <c r="AF91" s="408">
        <v>4.2851999999999994E-2</v>
      </c>
      <c r="AG91" s="408">
        <v>0.23738500000000001</v>
      </c>
      <c r="AH91" s="903"/>
    </row>
    <row r="92" spans="2:34" s="640" customFormat="1" ht="21" customHeight="1" x14ac:dyDescent="0.25">
      <c r="B92" s="1969"/>
      <c r="C92" s="647"/>
      <c r="D92" s="651" t="s">
        <v>319</v>
      </c>
      <c r="E92" s="649"/>
      <c r="F92" s="649"/>
      <c r="G92" s="649"/>
      <c r="H92" s="649"/>
      <c r="I92" s="649"/>
      <c r="J92" s="649"/>
      <c r="K92" s="649"/>
      <c r="L92" s="649"/>
      <c r="M92" s="649"/>
      <c r="N92" s="649"/>
      <c r="O92" s="649"/>
      <c r="P92" s="649"/>
      <c r="Q92" s="652">
        <f t="shared" si="1"/>
        <v>0</v>
      </c>
      <c r="R92" s="903"/>
      <c r="S92" s="408"/>
      <c r="T92" s="408" t="s">
        <v>319</v>
      </c>
      <c r="U92" s="408"/>
      <c r="V92" s="408"/>
      <c r="W92" s="408"/>
      <c r="X92" s="408"/>
      <c r="Y92" s="408"/>
      <c r="Z92" s="408"/>
      <c r="AA92" s="408"/>
      <c r="AB92" s="408"/>
      <c r="AC92" s="408"/>
      <c r="AD92" s="408"/>
      <c r="AE92" s="408"/>
      <c r="AF92" s="408"/>
      <c r="AG92" s="408"/>
      <c r="AH92" s="903"/>
    </row>
    <row r="93" spans="2:34" s="640" customFormat="1" ht="21" customHeight="1" x14ac:dyDescent="0.25">
      <c r="B93" s="1969"/>
      <c r="C93" s="662"/>
      <c r="D93" s="666" t="s">
        <v>320</v>
      </c>
      <c r="E93" s="664"/>
      <c r="F93" s="664"/>
      <c r="G93" s="664"/>
      <c r="H93" s="664"/>
      <c r="I93" s="664"/>
      <c r="J93" s="664"/>
      <c r="K93" s="664"/>
      <c r="L93" s="664"/>
      <c r="M93" s="664"/>
      <c r="N93" s="664"/>
      <c r="O93" s="664"/>
      <c r="P93" s="665"/>
      <c r="Q93" s="654">
        <f t="shared" si="1"/>
        <v>0</v>
      </c>
      <c r="R93" s="903"/>
      <c r="S93" s="408"/>
      <c r="T93" s="408" t="s">
        <v>320</v>
      </c>
      <c r="U93" s="408"/>
      <c r="V93" s="408"/>
      <c r="W93" s="408"/>
      <c r="X93" s="408"/>
      <c r="Y93" s="408"/>
      <c r="Z93" s="408"/>
      <c r="AA93" s="408"/>
      <c r="AB93" s="408"/>
      <c r="AC93" s="408"/>
      <c r="AD93" s="408"/>
      <c r="AE93" s="408"/>
      <c r="AF93" s="408"/>
      <c r="AG93" s="408"/>
      <c r="AH93" s="903"/>
    </row>
    <row r="94" spans="2:34" s="640" customFormat="1" ht="21" customHeight="1" x14ac:dyDescent="0.25">
      <c r="B94" s="1971">
        <f>+B90+1</f>
        <v>23</v>
      </c>
      <c r="C94" s="655" t="s">
        <v>46</v>
      </c>
      <c r="D94" s="644" t="s">
        <v>317</v>
      </c>
      <c r="E94" s="657">
        <v>0.50571300000000008</v>
      </c>
      <c r="F94" s="657">
        <v>0.43170999999999998</v>
      </c>
      <c r="G94" s="657">
        <v>0.50095299999999998</v>
      </c>
      <c r="H94" s="657">
        <v>0.48242899999999994</v>
      </c>
      <c r="I94" s="657">
        <v>0.46957100000000002</v>
      </c>
      <c r="J94" s="657">
        <v>0.45188299999999998</v>
      </c>
      <c r="K94" s="657">
        <v>0.405306</v>
      </c>
      <c r="L94" s="657">
        <v>0.41867100000000002</v>
      </c>
      <c r="M94" s="657">
        <v>0.35256100000000001</v>
      </c>
      <c r="N94" s="657">
        <v>0.37115900000000002</v>
      </c>
      <c r="O94" s="657">
        <v>0.25464900000000001</v>
      </c>
      <c r="P94" s="658">
        <v>0.44063399999999997</v>
      </c>
      <c r="Q94" s="659">
        <f t="shared" si="1"/>
        <v>5.0852389999999996</v>
      </c>
      <c r="R94" s="903"/>
      <c r="S94" s="408" t="s">
        <v>46</v>
      </c>
      <c r="T94" s="408" t="s">
        <v>317</v>
      </c>
      <c r="U94" s="408">
        <v>0.50571300000000008</v>
      </c>
      <c r="V94" s="408">
        <v>0.43170999999999998</v>
      </c>
      <c r="W94" s="408">
        <v>0.50095299999999998</v>
      </c>
      <c r="X94" s="408">
        <v>0.48242899999999994</v>
      </c>
      <c r="Y94" s="408">
        <v>0.46957100000000002</v>
      </c>
      <c r="Z94" s="408">
        <v>0.45188299999999998</v>
      </c>
      <c r="AA94" s="408">
        <v>0.405306</v>
      </c>
      <c r="AB94" s="408">
        <v>0.41867100000000002</v>
      </c>
      <c r="AC94" s="408">
        <v>0.35256100000000001</v>
      </c>
      <c r="AD94" s="408">
        <v>0.37115900000000002</v>
      </c>
      <c r="AE94" s="408">
        <v>0.25464900000000001</v>
      </c>
      <c r="AF94" s="408">
        <v>0.44063399999999997</v>
      </c>
      <c r="AG94" s="408">
        <v>5.0852389999999996</v>
      </c>
      <c r="AH94" s="903"/>
    </row>
    <row r="95" spans="2:34" s="640" customFormat="1" ht="21" customHeight="1" x14ac:dyDescent="0.25">
      <c r="B95" s="1969"/>
      <c r="C95" s="647"/>
      <c r="D95" s="648" t="s">
        <v>318</v>
      </c>
      <c r="E95" s="649">
        <v>0.23882999999999999</v>
      </c>
      <c r="F95" s="649">
        <v>0.230961</v>
      </c>
      <c r="G95" s="649">
        <v>0.24565600000000001</v>
      </c>
      <c r="H95" s="649">
        <v>0.24717499999999998</v>
      </c>
      <c r="I95" s="649">
        <v>0.26771200000000001</v>
      </c>
      <c r="J95" s="649">
        <v>0.26214300000000001</v>
      </c>
      <c r="K95" s="649">
        <v>0.36828699999999998</v>
      </c>
      <c r="L95" s="649">
        <v>0.33627700000000005</v>
      </c>
      <c r="M95" s="649">
        <v>0.41786000000000006</v>
      </c>
      <c r="N95" s="649">
        <v>0.444492</v>
      </c>
      <c r="O95" s="649">
        <v>0.50462799999999997</v>
      </c>
      <c r="P95" s="649">
        <v>0.35871700000000001</v>
      </c>
      <c r="Q95" s="650">
        <f t="shared" si="1"/>
        <v>3.9227379999999998</v>
      </c>
      <c r="R95" s="903"/>
      <c r="S95" s="408"/>
      <c r="T95" s="408" t="s">
        <v>318</v>
      </c>
      <c r="U95" s="408">
        <v>0.23882999999999999</v>
      </c>
      <c r="V95" s="408">
        <v>0.230961</v>
      </c>
      <c r="W95" s="408">
        <v>0.24565600000000001</v>
      </c>
      <c r="X95" s="408">
        <v>0.24717499999999998</v>
      </c>
      <c r="Y95" s="408">
        <v>0.26771200000000001</v>
      </c>
      <c r="Z95" s="408">
        <v>0.26214300000000001</v>
      </c>
      <c r="AA95" s="408">
        <v>0.36828699999999998</v>
      </c>
      <c r="AB95" s="408">
        <v>0.33627700000000005</v>
      </c>
      <c r="AC95" s="408">
        <v>0.41786000000000006</v>
      </c>
      <c r="AD95" s="408">
        <v>0.444492</v>
      </c>
      <c r="AE95" s="408">
        <v>0.50462799999999997</v>
      </c>
      <c r="AF95" s="408">
        <v>0.35871700000000001</v>
      </c>
      <c r="AG95" s="408">
        <v>3.9227379999999998</v>
      </c>
      <c r="AH95" s="903"/>
    </row>
    <row r="96" spans="2:34" s="640" customFormat="1" ht="21" customHeight="1" x14ac:dyDescent="0.25">
      <c r="B96" s="1969"/>
      <c r="C96" s="647"/>
      <c r="D96" s="651" t="s">
        <v>319</v>
      </c>
      <c r="E96" s="649">
        <v>6.4619999999999999E-3</v>
      </c>
      <c r="F96" s="649">
        <v>6.4619999999999999E-3</v>
      </c>
      <c r="G96" s="649">
        <v>6.4619999999999999E-3</v>
      </c>
      <c r="H96" s="649">
        <v>6.4619999999999999E-3</v>
      </c>
      <c r="I96" s="649">
        <v>6.4619999999999999E-3</v>
      </c>
      <c r="J96" s="649">
        <v>6.4619999999999999E-3</v>
      </c>
      <c r="K96" s="649">
        <v>6.4619999999999999E-3</v>
      </c>
      <c r="L96" s="649">
        <v>6.4619999999999999E-3</v>
      </c>
      <c r="M96" s="649">
        <v>6.4619999999999999E-3</v>
      </c>
      <c r="N96" s="649">
        <v>6.4619999999999999E-3</v>
      </c>
      <c r="O96" s="649">
        <v>6.4619999999999999E-3</v>
      </c>
      <c r="P96" s="649">
        <v>6.4619999999999999E-3</v>
      </c>
      <c r="Q96" s="652">
        <f t="shared" si="1"/>
        <v>7.7544000000000002E-2</v>
      </c>
      <c r="R96" s="903"/>
      <c r="S96" s="408"/>
      <c r="T96" s="408" t="s">
        <v>319</v>
      </c>
      <c r="U96" s="408">
        <v>6.4619999999999999E-3</v>
      </c>
      <c r="V96" s="408">
        <v>6.4619999999999999E-3</v>
      </c>
      <c r="W96" s="408">
        <v>6.4619999999999999E-3</v>
      </c>
      <c r="X96" s="408">
        <v>6.4619999999999999E-3</v>
      </c>
      <c r="Y96" s="408">
        <v>6.4619999999999999E-3</v>
      </c>
      <c r="Z96" s="408">
        <v>6.4619999999999999E-3</v>
      </c>
      <c r="AA96" s="408">
        <v>6.4619999999999999E-3</v>
      </c>
      <c r="AB96" s="408">
        <v>6.4619999999999999E-3</v>
      </c>
      <c r="AC96" s="408">
        <v>6.4619999999999999E-3</v>
      </c>
      <c r="AD96" s="408">
        <v>6.4619999999999999E-3</v>
      </c>
      <c r="AE96" s="408">
        <v>6.4619999999999999E-3</v>
      </c>
      <c r="AF96" s="408">
        <v>6.4619999999999999E-3</v>
      </c>
      <c r="AG96" s="408">
        <v>7.7544000000000002E-2</v>
      </c>
      <c r="AH96" s="903"/>
    </row>
    <row r="97" spans="2:34" s="640" customFormat="1" ht="21" customHeight="1" x14ac:dyDescent="0.25">
      <c r="B97" s="1969"/>
      <c r="C97" s="662"/>
      <c r="D97" s="666" t="s">
        <v>320</v>
      </c>
      <c r="E97" s="664"/>
      <c r="F97" s="664"/>
      <c r="G97" s="664"/>
      <c r="H97" s="664"/>
      <c r="I97" s="664"/>
      <c r="J97" s="664"/>
      <c r="K97" s="664"/>
      <c r="L97" s="664"/>
      <c r="M97" s="664"/>
      <c r="N97" s="664"/>
      <c r="O97" s="664"/>
      <c r="P97" s="665"/>
      <c r="Q97" s="654">
        <f t="shared" si="1"/>
        <v>0</v>
      </c>
      <c r="R97" s="903"/>
      <c r="S97" s="408"/>
      <c r="T97" s="408" t="s">
        <v>320</v>
      </c>
      <c r="U97" s="408"/>
      <c r="V97" s="408"/>
      <c r="W97" s="408"/>
      <c r="X97" s="408"/>
      <c r="Y97" s="408"/>
      <c r="Z97" s="408"/>
      <c r="AA97" s="408"/>
      <c r="AB97" s="408"/>
      <c r="AC97" s="408"/>
      <c r="AD97" s="408"/>
      <c r="AE97" s="408"/>
      <c r="AF97" s="408"/>
      <c r="AG97" s="408"/>
      <c r="AH97" s="903"/>
    </row>
    <row r="98" spans="2:34" s="640" customFormat="1" ht="21" customHeight="1" x14ac:dyDescent="0.25">
      <c r="B98" s="1971">
        <f>+B94+1</f>
        <v>24</v>
      </c>
      <c r="C98" s="655" t="s">
        <v>48</v>
      </c>
      <c r="D98" s="644" t="s">
        <v>317</v>
      </c>
      <c r="E98" s="657">
        <v>8.8946950000000005</v>
      </c>
      <c r="F98" s="657">
        <v>8.2082280000000001</v>
      </c>
      <c r="G98" s="657">
        <v>9.3870199999999997</v>
      </c>
      <c r="H98" s="657">
        <v>9.2948839999999997</v>
      </c>
      <c r="I98" s="657">
        <v>9.6660849999999989</v>
      </c>
      <c r="J98" s="657">
        <v>9.3874370000000003</v>
      </c>
      <c r="K98" s="657">
        <v>6.6711759999999991</v>
      </c>
      <c r="L98" s="657">
        <v>5.6906099999999995</v>
      </c>
      <c r="M98" s="657">
        <v>5.9453270000000007</v>
      </c>
      <c r="N98" s="657">
        <v>5.4475689999999997</v>
      </c>
      <c r="O98" s="657">
        <v>3.9365499999999995</v>
      </c>
      <c r="P98" s="658">
        <v>3.9427999999999996</v>
      </c>
      <c r="Q98" s="659">
        <f t="shared" si="1"/>
        <v>86.472380999999999</v>
      </c>
      <c r="R98" s="903"/>
      <c r="S98" s="408" t="s">
        <v>48</v>
      </c>
      <c r="T98" s="408" t="s">
        <v>317</v>
      </c>
      <c r="U98" s="408">
        <v>8.8946950000000005</v>
      </c>
      <c r="V98" s="408">
        <v>8.2082280000000001</v>
      </c>
      <c r="W98" s="408">
        <v>9.3870199999999997</v>
      </c>
      <c r="X98" s="408">
        <v>9.2948839999999997</v>
      </c>
      <c r="Y98" s="408">
        <v>9.6660849999999989</v>
      </c>
      <c r="Z98" s="408">
        <v>9.3874370000000003</v>
      </c>
      <c r="AA98" s="408">
        <v>6.6711759999999991</v>
      </c>
      <c r="AB98" s="408">
        <v>5.6906099999999995</v>
      </c>
      <c r="AC98" s="408">
        <v>5.9453270000000007</v>
      </c>
      <c r="AD98" s="408">
        <v>5.4475689999999997</v>
      </c>
      <c r="AE98" s="408">
        <v>3.9365499999999995</v>
      </c>
      <c r="AF98" s="408">
        <v>3.9427999999999996</v>
      </c>
      <c r="AG98" s="408">
        <v>86.472380999999999</v>
      </c>
      <c r="AH98" s="903"/>
    </row>
    <row r="99" spans="2:34" s="640" customFormat="1" ht="21" customHeight="1" x14ac:dyDescent="0.25">
      <c r="B99" s="1969"/>
      <c r="C99" s="647"/>
      <c r="D99" s="648" t="s">
        <v>318</v>
      </c>
      <c r="E99" s="649"/>
      <c r="F99" s="649"/>
      <c r="G99" s="649"/>
      <c r="H99" s="649"/>
      <c r="I99" s="649"/>
      <c r="J99" s="649"/>
      <c r="K99" s="649"/>
      <c r="L99" s="649"/>
      <c r="M99" s="649"/>
      <c r="N99" s="649"/>
      <c r="O99" s="649"/>
      <c r="P99" s="649"/>
      <c r="Q99" s="650">
        <f t="shared" si="1"/>
        <v>0</v>
      </c>
      <c r="R99" s="903"/>
      <c r="S99" s="408"/>
      <c r="T99" s="408" t="s">
        <v>318</v>
      </c>
      <c r="U99" s="408"/>
      <c r="V99" s="408"/>
      <c r="W99" s="408"/>
      <c r="X99" s="408"/>
      <c r="Y99" s="408"/>
      <c r="Z99" s="408"/>
      <c r="AA99" s="408"/>
      <c r="AB99" s="408"/>
      <c r="AC99" s="408"/>
      <c r="AD99" s="408"/>
      <c r="AE99" s="408"/>
      <c r="AF99" s="408"/>
      <c r="AG99" s="408"/>
      <c r="AH99" s="903"/>
    </row>
    <row r="100" spans="2:34" s="640" customFormat="1" ht="21" customHeight="1" x14ac:dyDescent="0.25">
      <c r="B100" s="1969"/>
      <c r="C100" s="647"/>
      <c r="D100" s="651" t="s">
        <v>319</v>
      </c>
      <c r="E100" s="649"/>
      <c r="F100" s="649"/>
      <c r="G100" s="649"/>
      <c r="H100" s="649"/>
      <c r="I100" s="649"/>
      <c r="J100" s="649"/>
      <c r="K100" s="649"/>
      <c r="L100" s="649"/>
      <c r="M100" s="649"/>
      <c r="N100" s="649"/>
      <c r="O100" s="649"/>
      <c r="P100" s="649"/>
      <c r="Q100" s="652">
        <f t="shared" si="1"/>
        <v>0</v>
      </c>
      <c r="R100" s="903"/>
      <c r="S100" s="408"/>
      <c r="T100" s="408" t="s">
        <v>319</v>
      </c>
      <c r="U100" s="408"/>
      <c r="V100" s="408"/>
      <c r="W100" s="408"/>
      <c r="X100" s="408"/>
      <c r="Y100" s="408"/>
      <c r="Z100" s="408"/>
      <c r="AA100" s="408"/>
      <c r="AB100" s="408"/>
      <c r="AC100" s="408"/>
      <c r="AD100" s="408"/>
      <c r="AE100" s="408"/>
      <c r="AF100" s="408"/>
      <c r="AG100" s="408"/>
      <c r="AH100" s="903"/>
    </row>
    <row r="101" spans="2:34" s="640" customFormat="1" ht="21" customHeight="1" x14ac:dyDescent="0.25">
      <c r="B101" s="1969"/>
      <c r="C101" s="662"/>
      <c r="D101" s="666" t="s">
        <v>320</v>
      </c>
      <c r="E101" s="664"/>
      <c r="F101" s="664"/>
      <c r="G101" s="664"/>
      <c r="H101" s="664"/>
      <c r="I101" s="664"/>
      <c r="J101" s="664"/>
      <c r="K101" s="664"/>
      <c r="L101" s="664"/>
      <c r="M101" s="664"/>
      <c r="N101" s="664"/>
      <c r="O101" s="664"/>
      <c r="P101" s="665"/>
      <c r="Q101" s="654">
        <f t="shared" si="1"/>
        <v>0</v>
      </c>
      <c r="R101" s="903"/>
      <c r="S101" s="408"/>
      <c r="T101" s="408" t="s">
        <v>320</v>
      </c>
      <c r="U101" s="408"/>
      <c r="V101" s="408"/>
      <c r="W101" s="408"/>
      <c r="X101" s="408"/>
      <c r="Y101" s="408"/>
      <c r="Z101" s="408"/>
      <c r="AA101" s="408"/>
      <c r="AB101" s="408"/>
      <c r="AC101" s="408"/>
      <c r="AD101" s="408"/>
      <c r="AE101" s="408"/>
      <c r="AF101" s="408"/>
      <c r="AG101" s="408"/>
      <c r="AH101" s="903"/>
    </row>
    <row r="102" spans="2:34" s="640" customFormat="1" ht="21" customHeight="1" x14ac:dyDescent="0.25">
      <c r="B102" s="1971">
        <f>+B98+1</f>
        <v>25</v>
      </c>
      <c r="C102" s="655" t="s">
        <v>50</v>
      </c>
      <c r="D102" s="644" t="s">
        <v>317</v>
      </c>
      <c r="E102" s="657">
        <v>7.9897629999999999</v>
      </c>
      <c r="F102" s="657">
        <v>6.7207940000000006</v>
      </c>
      <c r="G102" s="657">
        <v>7.6345700000000001</v>
      </c>
      <c r="H102" s="657">
        <v>7.8664689999999995</v>
      </c>
      <c r="I102" s="657">
        <v>7.963527</v>
      </c>
      <c r="J102" s="657">
        <v>7.408424000000001</v>
      </c>
      <c r="K102" s="657">
        <v>7.2776519999999998</v>
      </c>
      <c r="L102" s="657">
        <v>6.913767</v>
      </c>
      <c r="M102" s="657">
        <v>7.1789590000000008</v>
      </c>
      <c r="N102" s="657">
        <v>7.2254389999999997</v>
      </c>
      <c r="O102" s="657">
        <v>6.162304999999999</v>
      </c>
      <c r="P102" s="658">
        <v>6.8108150000000016</v>
      </c>
      <c r="Q102" s="659">
        <f t="shared" si="1"/>
        <v>87.152484000000001</v>
      </c>
      <c r="R102" s="903"/>
      <c r="S102" s="408" t="s">
        <v>50</v>
      </c>
      <c r="T102" s="408" t="s">
        <v>317</v>
      </c>
      <c r="U102" s="408">
        <v>7.9897629999999999</v>
      </c>
      <c r="V102" s="408">
        <v>6.7207940000000006</v>
      </c>
      <c r="W102" s="408">
        <v>7.6345700000000001</v>
      </c>
      <c r="X102" s="408">
        <v>7.8664689999999995</v>
      </c>
      <c r="Y102" s="408">
        <v>7.963527</v>
      </c>
      <c r="Z102" s="408">
        <v>7.408424000000001</v>
      </c>
      <c r="AA102" s="408">
        <v>7.2776519999999998</v>
      </c>
      <c r="AB102" s="408">
        <v>6.913767</v>
      </c>
      <c r="AC102" s="408">
        <v>7.1789590000000008</v>
      </c>
      <c r="AD102" s="408">
        <v>7.2254389999999997</v>
      </c>
      <c r="AE102" s="408">
        <v>6.162304999999999</v>
      </c>
      <c r="AF102" s="408">
        <v>6.8108150000000016</v>
      </c>
      <c r="AG102" s="408">
        <v>87.152484000000001</v>
      </c>
      <c r="AH102" s="903"/>
    </row>
    <row r="103" spans="2:34" s="640" customFormat="1" ht="21" customHeight="1" x14ac:dyDescent="0.25">
      <c r="B103" s="1969"/>
      <c r="C103" s="647"/>
      <c r="D103" s="648" t="s">
        <v>318</v>
      </c>
      <c r="E103" s="649">
        <v>5.0939999999999996E-3</v>
      </c>
      <c r="F103" s="649">
        <v>1.6743000000000001E-2</v>
      </c>
      <c r="G103" s="649">
        <v>1.9871E-2</v>
      </c>
      <c r="H103" s="649">
        <v>1.2658000000000001E-2</v>
      </c>
      <c r="I103" s="649">
        <v>6.0499999999999998E-3</v>
      </c>
      <c r="J103" s="649">
        <v>9.075999999999999E-3</v>
      </c>
      <c r="K103" s="649">
        <v>2.9253000000000001E-2</v>
      </c>
      <c r="L103" s="649">
        <v>1.3962999999999998E-2</v>
      </c>
      <c r="M103" s="649">
        <v>1.9540999999999999E-2</v>
      </c>
      <c r="N103" s="649">
        <v>2.5598999999999997E-2</v>
      </c>
      <c r="O103" s="649">
        <v>2.6723999999999998E-2</v>
      </c>
      <c r="P103" s="649">
        <v>5.7440000000000008E-3</v>
      </c>
      <c r="Q103" s="650">
        <f t="shared" si="1"/>
        <v>0.19031599999999999</v>
      </c>
      <c r="R103" s="903"/>
      <c r="S103" s="408"/>
      <c r="T103" s="408" t="s">
        <v>318</v>
      </c>
      <c r="U103" s="408">
        <v>5.0939999999999996E-3</v>
      </c>
      <c r="V103" s="408">
        <v>1.6743000000000001E-2</v>
      </c>
      <c r="W103" s="408">
        <v>1.9871E-2</v>
      </c>
      <c r="X103" s="408">
        <v>1.2658000000000001E-2</v>
      </c>
      <c r="Y103" s="408">
        <v>6.0499999999999998E-3</v>
      </c>
      <c r="Z103" s="408">
        <v>9.075999999999999E-3</v>
      </c>
      <c r="AA103" s="408">
        <v>2.9253000000000001E-2</v>
      </c>
      <c r="AB103" s="408">
        <v>1.3962999999999998E-2</v>
      </c>
      <c r="AC103" s="408">
        <v>1.9540999999999999E-2</v>
      </c>
      <c r="AD103" s="408">
        <v>2.5598999999999997E-2</v>
      </c>
      <c r="AE103" s="408">
        <v>2.6723999999999998E-2</v>
      </c>
      <c r="AF103" s="408">
        <v>5.7440000000000008E-3</v>
      </c>
      <c r="AG103" s="408">
        <v>0.19031599999999999</v>
      </c>
      <c r="AH103" s="903"/>
    </row>
    <row r="104" spans="2:34" s="640" customFormat="1" ht="21" customHeight="1" x14ac:dyDescent="0.25">
      <c r="B104" s="1969"/>
      <c r="C104" s="647"/>
      <c r="D104" s="651" t="s">
        <v>319</v>
      </c>
      <c r="E104" s="649"/>
      <c r="F104" s="649"/>
      <c r="G104" s="649"/>
      <c r="H104" s="649"/>
      <c r="I104" s="649"/>
      <c r="J104" s="649"/>
      <c r="K104" s="649"/>
      <c r="L104" s="649"/>
      <c r="M104" s="649"/>
      <c r="N104" s="649"/>
      <c r="O104" s="649"/>
      <c r="P104" s="649"/>
      <c r="Q104" s="652">
        <f t="shared" si="1"/>
        <v>0</v>
      </c>
      <c r="R104" s="903"/>
      <c r="S104" s="408"/>
      <c r="T104" s="408" t="s">
        <v>319</v>
      </c>
      <c r="U104" s="408"/>
      <c r="V104" s="408"/>
      <c r="W104" s="408"/>
      <c r="X104" s="408"/>
      <c r="Y104" s="408"/>
      <c r="Z104" s="408"/>
      <c r="AA104" s="408"/>
      <c r="AB104" s="408"/>
      <c r="AC104" s="408"/>
      <c r="AD104" s="408"/>
      <c r="AE104" s="408"/>
      <c r="AF104" s="408"/>
      <c r="AG104" s="408"/>
      <c r="AH104" s="903"/>
    </row>
    <row r="105" spans="2:34" s="640" customFormat="1" ht="21" customHeight="1" x14ac:dyDescent="0.25">
      <c r="B105" s="1969"/>
      <c r="C105" s="662"/>
      <c r="D105" s="666" t="s">
        <v>320</v>
      </c>
      <c r="E105" s="664"/>
      <c r="F105" s="664"/>
      <c r="G105" s="664"/>
      <c r="H105" s="664"/>
      <c r="I105" s="664"/>
      <c r="J105" s="664"/>
      <c r="K105" s="664"/>
      <c r="L105" s="664"/>
      <c r="M105" s="664"/>
      <c r="N105" s="664"/>
      <c r="O105" s="664"/>
      <c r="P105" s="665"/>
      <c r="Q105" s="654">
        <f t="shared" si="1"/>
        <v>0</v>
      </c>
      <c r="R105" s="903"/>
      <c r="S105" s="408"/>
      <c r="T105" s="408" t="s">
        <v>320</v>
      </c>
      <c r="U105" s="408"/>
      <c r="V105" s="408"/>
      <c r="W105" s="408"/>
      <c r="X105" s="408"/>
      <c r="Y105" s="408"/>
      <c r="Z105" s="408"/>
      <c r="AA105" s="408"/>
      <c r="AB105" s="408"/>
      <c r="AC105" s="408"/>
      <c r="AD105" s="408"/>
      <c r="AE105" s="408"/>
      <c r="AF105" s="408"/>
      <c r="AG105" s="408"/>
      <c r="AH105" s="903"/>
    </row>
    <row r="106" spans="2:34" s="640" customFormat="1" ht="21" customHeight="1" x14ac:dyDescent="0.25">
      <c r="B106" s="1971">
        <f>+B102+1</f>
        <v>26</v>
      </c>
      <c r="C106" s="655" t="s">
        <v>52</v>
      </c>
      <c r="D106" s="644" t="s">
        <v>317</v>
      </c>
      <c r="E106" s="657">
        <v>1.1713070000000001</v>
      </c>
      <c r="F106" s="657">
        <v>1.0210050000000002</v>
      </c>
      <c r="G106" s="657">
        <v>0.19087599999999999</v>
      </c>
      <c r="H106" s="657">
        <v>0.25212999999999997</v>
      </c>
      <c r="I106" s="657">
        <v>1.2020740000000001</v>
      </c>
      <c r="J106" s="657">
        <v>1.2368040000000002</v>
      </c>
      <c r="K106" s="657">
        <v>1.1757580000000001</v>
      </c>
      <c r="L106" s="657">
        <v>1.1271289999999998</v>
      </c>
      <c r="M106" s="657">
        <v>0.64727400000000002</v>
      </c>
      <c r="N106" s="657">
        <v>0.67120599999999997</v>
      </c>
      <c r="O106" s="657">
        <v>0.61185400000000001</v>
      </c>
      <c r="P106" s="658">
        <v>0.64423299999999994</v>
      </c>
      <c r="Q106" s="659">
        <f t="shared" si="1"/>
        <v>9.951649999999999</v>
      </c>
      <c r="R106" s="903"/>
      <c r="S106" s="408" t="s">
        <v>52</v>
      </c>
      <c r="T106" s="408" t="s">
        <v>317</v>
      </c>
      <c r="U106" s="408">
        <v>1.1713070000000001</v>
      </c>
      <c r="V106" s="408">
        <v>1.0210050000000002</v>
      </c>
      <c r="W106" s="408">
        <v>0.19087599999999999</v>
      </c>
      <c r="X106" s="408">
        <v>0.25212999999999997</v>
      </c>
      <c r="Y106" s="408">
        <v>1.2020740000000001</v>
      </c>
      <c r="Z106" s="408">
        <v>1.2368040000000002</v>
      </c>
      <c r="AA106" s="408">
        <v>1.1757580000000001</v>
      </c>
      <c r="AB106" s="408">
        <v>1.1271289999999998</v>
      </c>
      <c r="AC106" s="408">
        <v>0.64727400000000002</v>
      </c>
      <c r="AD106" s="408">
        <v>0.67120599999999997</v>
      </c>
      <c r="AE106" s="408">
        <v>0.61185400000000001</v>
      </c>
      <c r="AF106" s="408">
        <v>0.64423299999999994</v>
      </c>
      <c r="AG106" s="408">
        <v>9.951649999999999</v>
      </c>
      <c r="AH106" s="903"/>
    </row>
    <row r="107" spans="2:34" s="640" customFormat="1" ht="21" customHeight="1" x14ac:dyDescent="0.25">
      <c r="B107" s="1969"/>
      <c r="C107" s="647"/>
      <c r="D107" s="648" t="s">
        <v>318</v>
      </c>
      <c r="E107" s="649">
        <v>30.199656999999998</v>
      </c>
      <c r="F107" s="649">
        <v>31.199821999999998</v>
      </c>
      <c r="G107" s="649">
        <v>32.741200999999997</v>
      </c>
      <c r="H107" s="649">
        <v>33.654375000000002</v>
      </c>
      <c r="I107" s="649">
        <v>34.754725999999998</v>
      </c>
      <c r="J107" s="649">
        <v>34.011648000000001</v>
      </c>
      <c r="K107" s="649">
        <v>27.116872000000001</v>
      </c>
      <c r="L107" s="649">
        <v>34.676112000000003</v>
      </c>
      <c r="M107" s="649">
        <v>28.519057000000004</v>
      </c>
      <c r="N107" s="649">
        <v>13.988603000000001</v>
      </c>
      <c r="O107" s="649">
        <v>13.546010000000001</v>
      </c>
      <c r="P107" s="649">
        <v>30.782154999999999</v>
      </c>
      <c r="Q107" s="650">
        <f t="shared" si="1"/>
        <v>345.19023800000002</v>
      </c>
      <c r="R107" s="903"/>
      <c r="S107" s="408"/>
      <c r="T107" s="408" t="s">
        <v>318</v>
      </c>
      <c r="U107" s="408">
        <v>30.199656999999998</v>
      </c>
      <c r="V107" s="408">
        <v>31.199821999999998</v>
      </c>
      <c r="W107" s="408">
        <v>32.741200999999997</v>
      </c>
      <c r="X107" s="408">
        <v>33.654375000000002</v>
      </c>
      <c r="Y107" s="408">
        <v>34.754725999999998</v>
      </c>
      <c r="Z107" s="408">
        <v>34.011648000000001</v>
      </c>
      <c r="AA107" s="408">
        <v>27.116872000000001</v>
      </c>
      <c r="AB107" s="408">
        <v>34.676112000000003</v>
      </c>
      <c r="AC107" s="408">
        <v>28.519057000000004</v>
      </c>
      <c r="AD107" s="408">
        <v>13.988603000000001</v>
      </c>
      <c r="AE107" s="408">
        <v>13.546010000000001</v>
      </c>
      <c r="AF107" s="408">
        <v>30.782154999999999</v>
      </c>
      <c r="AG107" s="408">
        <v>345.19023800000002</v>
      </c>
      <c r="AH107" s="903"/>
    </row>
    <row r="108" spans="2:34" s="640" customFormat="1" ht="21" customHeight="1" x14ac:dyDescent="0.25">
      <c r="B108" s="1969"/>
      <c r="C108" s="647"/>
      <c r="D108" s="651" t="s">
        <v>319</v>
      </c>
      <c r="E108" s="649"/>
      <c r="F108" s="649"/>
      <c r="G108" s="649"/>
      <c r="H108" s="649"/>
      <c r="I108" s="649"/>
      <c r="J108" s="649"/>
      <c r="K108" s="649"/>
      <c r="L108" s="649"/>
      <c r="M108" s="649"/>
      <c r="N108" s="649"/>
      <c r="O108" s="649"/>
      <c r="P108" s="649"/>
      <c r="Q108" s="652">
        <f t="shared" si="1"/>
        <v>0</v>
      </c>
      <c r="R108" s="903"/>
      <c r="S108" s="408"/>
      <c r="T108" s="408" t="s">
        <v>319</v>
      </c>
      <c r="U108" s="408"/>
      <c r="V108" s="408"/>
      <c r="W108" s="408"/>
      <c r="X108" s="408"/>
      <c r="Y108" s="408"/>
      <c r="Z108" s="408"/>
      <c r="AA108" s="408"/>
      <c r="AB108" s="408"/>
      <c r="AC108" s="408"/>
      <c r="AD108" s="408"/>
      <c r="AE108" s="408"/>
      <c r="AF108" s="408"/>
      <c r="AG108" s="408"/>
      <c r="AH108" s="903"/>
    </row>
    <row r="109" spans="2:34" s="640" customFormat="1" ht="21" customHeight="1" x14ac:dyDescent="0.25">
      <c r="B109" s="1969"/>
      <c r="C109" s="662"/>
      <c r="D109" s="666" t="s">
        <v>320</v>
      </c>
      <c r="E109" s="664"/>
      <c r="F109" s="664"/>
      <c r="G109" s="664"/>
      <c r="H109" s="664"/>
      <c r="I109" s="664"/>
      <c r="J109" s="664"/>
      <c r="K109" s="664"/>
      <c r="L109" s="664"/>
      <c r="M109" s="664"/>
      <c r="N109" s="664"/>
      <c r="O109" s="664"/>
      <c r="P109" s="665"/>
      <c r="Q109" s="667">
        <f t="shared" si="1"/>
        <v>0</v>
      </c>
      <c r="R109" s="903"/>
      <c r="S109" s="408"/>
      <c r="T109" s="408" t="s">
        <v>320</v>
      </c>
      <c r="U109" s="408"/>
      <c r="V109" s="408"/>
      <c r="W109" s="408"/>
      <c r="X109" s="408"/>
      <c r="Y109" s="408"/>
      <c r="Z109" s="408"/>
      <c r="AA109" s="408"/>
      <c r="AB109" s="408"/>
      <c r="AC109" s="408"/>
      <c r="AD109" s="408"/>
      <c r="AE109" s="408"/>
      <c r="AF109" s="408"/>
      <c r="AG109" s="408"/>
      <c r="AH109" s="903"/>
    </row>
    <row r="110" spans="2:34" s="640" customFormat="1" ht="21" customHeight="1" x14ac:dyDescent="0.25">
      <c r="B110" s="1971">
        <f>+B106+1</f>
        <v>27</v>
      </c>
      <c r="C110" s="655" t="s">
        <v>54</v>
      </c>
      <c r="D110" s="644" t="s">
        <v>317</v>
      </c>
      <c r="E110" s="657">
        <v>0.829874</v>
      </c>
      <c r="F110" s="657">
        <v>0.62011500000000008</v>
      </c>
      <c r="G110" s="657">
        <v>0.84023400000000004</v>
      </c>
      <c r="H110" s="657">
        <v>0.82692299999999996</v>
      </c>
      <c r="I110" s="657">
        <v>1.2561339999999999</v>
      </c>
      <c r="J110" s="657">
        <v>1.1291920000000002</v>
      </c>
      <c r="K110" s="657">
        <v>1.2323339999999998</v>
      </c>
      <c r="L110" s="657">
        <v>1.1978409999999999</v>
      </c>
      <c r="M110" s="657">
        <v>1.0968069999999999</v>
      </c>
      <c r="N110" s="657">
        <v>1.2087639999999999</v>
      </c>
      <c r="O110" s="657">
        <v>1.243506</v>
      </c>
      <c r="P110" s="658">
        <v>1.378395</v>
      </c>
      <c r="Q110" s="659">
        <f t="shared" si="1"/>
        <v>12.860118999999999</v>
      </c>
      <c r="R110" s="903"/>
      <c r="S110" s="408" t="s">
        <v>54</v>
      </c>
      <c r="T110" s="408" t="s">
        <v>317</v>
      </c>
      <c r="U110" s="408">
        <v>0.829874</v>
      </c>
      <c r="V110" s="408">
        <v>0.62011500000000008</v>
      </c>
      <c r="W110" s="408">
        <v>0.84023400000000004</v>
      </c>
      <c r="X110" s="408">
        <v>0.82692299999999996</v>
      </c>
      <c r="Y110" s="408">
        <v>1.2561339999999999</v>
      </c>
      <c r="Z110" s="408">
        <v>1.1291920000000002</v>
      </c>
      <c r="AA110" s="408">
        <v>1.2323339999999998</v>
      </c>
      <c r="AB110" s="408">
        <v>1.1978409999999999</v>
      </c>
      <c r="AC110" s="408">
        <v>1.0968069999999999</v>
      </c>
      <c r="AD110" s="408">
        <v>1.2087639999999999</v>
      </c>
      <c r="AE110" s="408">
        <v>1.243506</v>
      </c>
      <c r="AF110" s="408">
        <v>1.378395</v>
      </c>
      <c r="AG110" s="408">
        <v>12.860118999999999</v>
      </c>
      <c r="AH110" s="903"/>
    </row>
    <row r="111" spans="2:34" s="640" customFormat="1" ht="21" customHeight="1" x14ac:dyDescent="0.25">
      <c r="B111" s="1969"/>
      <c r="C111" s="647"/>
      <c r="D111" s="648" t="s">
        <v>318</v>
      </c>
      <c r="E111" s="649">
        <v>6.2100000000000002E-4</v>
      </c>
      <c r="F111" s="649">
        <v>0</v>
      </c>
      <c r="G111" s="649">
        <v>0</v>
      </c>
      <c r="H111" s="649">
        <v>0</v>
      </c>
      <c r="I111" s="649">
        <v>0</v>
      </c>
      <c r="J111" s="649">
        <v>0</v>
      </c>
      <c r="K111" s="649">
        <v>0</v>
      </c>
      <c r="L111" s="649">
        <v>2.4129999999999999E-2</v>
      </c>
      <c r="M111" s="649">
        <v>1.9234000000000001E-2</v>
      </c>
      <c r="N111" s="649">
        <v>1.0740000000000001E-3</v>
      </c>
      <c r="O111" s="649">
        <v>1.109E-3</v>
      </c>
      <c r="P111" s="649">
        <v>0</v>
      </c>
      <c r="Q111" s="650">
        <f t="shared" si="1"/>
        <v>4.6167999999999994E-2</v>
      </c>
      <c r="R111" s="903"/>
      <c r="S111" s="408"/>
      <c r="T111" s="408" t="s">
        <v>318</v>
      </c>
      <c r="U111" s="408">
        <v>6.2100000000000002E-4</v>
      </c>
      <c r="V111" s="408">
        <v>0</v>
      </c>
      <c r="W111" s="408">
        <v>0</v>
      </c>
      <c r="X111" s="408">
        <v>0</v>
      </c>
      <c r="Y111" s="408">
        <v>0</v>
      </c>
      <c r="Z111" s="408">
        <v>0</v>
      </c>
      <c r="AA111" s="408">
        <v>0</v>
      </c>
      <c r="AB111" s="408">
        <v>2.4129999999999999E-2</v>
      </c>
      <c r="AC111" s="408">
        <v>1.9234000000000001E-2</v>
      </c>
      <c r="AD111" s="408">
        <v>1.0740000000000001E-3</v>
      </c>
      <c r="AE111" s="408">
        <v>1.109E-3</v>
      </c>
      <c r="AF111" s="408">
        <v>0</v>
      </c>
      <c r="AG111" s="408">
        <v>4.6167999999999994E-2</v>
      </c>
      <c r="AH111" s="903"/>
    </row>
    <row r="112" spans="2:34" s="640" customFormat="1" ht="21" customHeight="1" x14ac:dyDescent="0.25">
      <c r="B112" s="1969"/>
      <c r="C112" s="647"/>
      <c r="D112" s="651" t="s">
        <v>319</v>
      </c>
      <c r="E112" s="649"/>
      <c r="F112" s="649"/>
      <c r="G112" s="649"/>
      <c r="H112" s="649"/>
      <c r="I112" s="649"/>
      <c r="J112" s="649"/>
      <c r="K112" s="649"/>
      <c r="L112" s="649"/>
      <c r="M112" s="649"/>
      <c r="N112" s="649"/>
      <c r="O112" s="649"/>
      <c r="P112" s="649"/>
      <c r="Q112" s="652">
        <f t="shared" si="1"/>
        <v>0</v>
      </c>
      <c r="R112" s="903"/>
      <c r="S112" s="408"/>
      <c r="T112" s="408" t="s">
        <v>319</v>
      </c>
      <c r="U112" s="408"/>
      <c r="V112" s="408"/>
      <c r="W112" s="408"/>
      <c r="X112" s="408"/>
      <c r="Y112" s="408"/>
      <c r="Z112" s="408"/>
      <c r="AA112" s="408"/>
      <c r="AB112" s="408"/>
      <c r="AC112" s="408"/>
      <c r="AD112" s="408"/>
      <c r="AE112" s="408"/>
      <c r="AF112" s="408"/>
      <c r="AG112" s="408"/>
      <c r="AH112" s="903"/>
    </row>
    <row r="113" spans="2:34" s="640" customFormat="1" ht="21" customHeight="1" x14ac:dyDescent="0.25">
      <c r="B113" s="1969"/>
      <c r="C113" s="662"/>
      <c r="D113" s="666" t="s">
        <v>320</v>
      </c>
      <c r="E113" s="664"/>
      <c r="F113" s="664"/>
      <c r="G113" s="664"/>
      <c r="H113" s="664"/>
      <c r="I113" s="664"/>
      <c r="J113" s="664"/>
      <c r="K113" s="664"/>
      <c r="L113" s="664"/>
      <c r="M113" s="664"/>
      <c r="N113" s="664"/>
      <c r="O113" s="664"/>
      <c r="P113" s="665"/>
      <c r="Q113" s="654">
        <f t="shared" si="1"/>
        <v>0</v>
      </c>
      <c r="R113" s="903"/>
      <c r="S113" s="408"/>
      <c r="T113" s="408" t="s">
        <v>320</v>
      </c>
      <c r="U113" s="408"/>
      <c r="V113" s="408"/>
      <c r="W113" s="408"/>
      <c r="X113" s="408"/>
      <c r="Y113" s="408"/>
      <c r="Z113" s="408"/>
      <c r="AA113" s="408"/>
      <c r="AB113" s="408"/>
      <c r="AC113" s="408"/>
      <c r="AD113" s="408"/>
      <c r="AE113" s="408"/>
      <c r="AF113" s="408"/>
      <c r="AG113" s="408"/>
      <c r="AH113" s="903"/>
    </row>
    <row r="114" spans="2:34" s="640" customFormat="1" ht="21" customHeight="1" x14ac:dyDescent="0.25">
      <c r="B114" s="1971">
        <f>+B110+1</f>
        <v>28</v>
      </c>
      <c r="C114" s="655" t="s">
        <v>56</v>
      </c>
      <c r="D114" s="644" t="s">
        <v>317</v>
      </c>
      <c r="E114" s="657">
        <v>620.06689800000004</v>
      </c>
      <c r="F114" s="657">
        <v>561.09198700000002</v>
      </c>
      <c r="G114" s="657">
        <v>508.42331799999999</v>
      </c>
      <c r="H114" s="657">
        <v>575.02864499999998</v>
      </c>
      <c r="I114" s="657">
        <v>624.43300299999987</v>
      </c>
      <c r="J114" s="657">
        <v>602.84424299999989</v>
      </c>
      <c r="K114" s="657">
        <v>622.61854700000004</v>
      </c>
      <c r="L114" s="657">
        <v>579.964249</v>
      </c>
      <c r="M114" s="657">
        <v>536.77286300000003</v>
      </c>
      <c r="N114" s="657">
        <v>541.18844200000001</v>
      </c>
      <c r="O114" s="657">
        <v>506.41637700000007</v>
      </c>
      <c r="P114" s="658">
        <v>476.11719799999997</v>
      </c>
      <c r="Q114" s="659">
        <f t="shared" si="1"/>
        <v>6754.9657699999998</v>
      </c>
      <c r="R114" s="903"/>
      <c r="S114" s="408" t="s">
        <v>56</v>
      </c>
      <c r="T114" s="408" t="s">
        <v>317</v>
      </c>
      <c r="U114" s="408">
        <v>620.06689800000004</v>
      </c>
      <c r="V114" s="408">
        <v>561.09198700000002</v>
      </c>
      <c r="W114" s="408">
        <v>508.42331799999999</v>
      </c>
      <c r="X114" s="408">
        <v>575.02864499999998</v>
      </c>
      <c r="Y114" s="408">
        <v>624.43300299999987</v>
      </c>
      <c r="Z114" s="408">
        <v>602.84424299999989</v>
      </c>
      <c r="AA114" s="408">
        <v>622.61854700000004</v>
      </c>
      <c r="AB114" s="408">
        <v>579.964249</v>
      </c>
      <c r="AC114" s="408">
        <v>536.77286300000003</v>
      </c>
      <c r="AD114" s="408">
        <v>541.18844200000001</v>
      </c>
      <c r="AE114" s="408">
        <v>506.41637700000007</v>
      </c>
      <c r="AF114" s="408">
        <v>476.11719799999997</v>
      </c>
      <c r="AG114" s="408">
        <v>6754.9657699999998</v>
      </c>
      <c r="AH114" s="903"/>
    </row>
    <row r="115" spans="2:34" s="640" customFormat="1" ht="21" customHeight="1" x14ac:dyDescent="0.25">
      <c r="B115" s="1969"/>
      <c r="C115" s="647"/>
      <c r="D115" s="648" t="s">
        <v>318</v>
      </c>
      <c r="E115" s="649">
        <v>0</v>
      </c>
      <c r="F115" s="649">
        <v>0</v>
      </c>
      <c r="G115" s="649">
        <v>0</v>
      </c>
      <c r="H115" s="649">
        <v>0</v>
      </c>
      <c r="I115" s="649">
        <v>0</v>
      </c>
      <c r="J115" s="649">
        <v>0</v>
      </c>
      <c r="K115" s="649">
        <v>0</v>
      </c>
      <c r="L115" s="649">
        <v>0</v>
      </c>
      <c r="M115" s="649">
        <v>0</v>
      </c>
      <c r="N115" s="649">
        <v>0</v>
      </c>
      <c r="O115" s="649">
        <v>0</v>
      </c>
      <c r="P115" s="649">
        <v>0</v>
      </c>
      <c r="Q115" s="650">
        <f t="shared" si="1"/>
        <v>0</v>
      </c>
      <c r="R115" s="903"/>
      <c r="S115" s="408"/>
      <c r="T115" s="408" t="s">
        <v>318</v>
      </c>
      <c r="U115" s="408">
        <v>0</v>
      </c>
      <c r="V115" s="408">
        <v>0</v>
      </c>
      <c r="W115" s="408">
        <v>0</v>
      </c>
      <c r="X115" s="408">
        <v>0</v>
      </c>
      <c r="Y115" s="408">
        <v>0</v>
      </c>
      <c r="Z115" s="408">
        <v>0</v>
      </c>
      <c r="AA115" s="408">
        <v>0</v>
      </c>
      <c r="AB115" s="408">
        <v>0</v>
      </c>
      <c r="AC115" s="408">
        <v>0</v>
      </c>
      <c r="AD115" s="408">
        <v>0</v>
      </c>
      <c r="AE115" s="408">
        <v>0</v>
      </c>
      <c r="AF115" s="408">
        <v>0</v>
      </c>
      <c r="AG115" s="408">
        <v>0</v>
      </c>
      <c r="AH115" s="903"/>
    </row>
    <row r="116" spans="2:34" s="640" customFormat="1" ht="21" customHeight="1" x14ac:dyDescent="0.25">
      <c r="B116" s="1969"/>
      <c r="C116" s="647"/>
      <c r="D116" s="651" t="s">
        <v>319</v>
      </c>
      <c r="E116" s="649"/>
      <c r="F116" s="649"/>
      <c r="G116" s="649"/>
      <c r="H116" s="649"/>
      <c r="I116" s="649"/>
      <c r="J116" s="649"/>
      <c r="K116" s="649"/>
      <c r="L116" s="649"/>
      <c r="M116" s="649"/>
      <c r="N116" s="649"/>
      <c r="O116" s="649"/>
      <c r="P116" s="649"/>
      <c r="Q116" s="652">
        <f t="shared" si="1"/>
        <v>0</v>
      </c>
      <c r="R116" s="903"/>
      <c r="S116" s="408"/>
      <c r="T116" s="408" t="s">
        <v>319</v>
      </c>
      <c r="U116" s="408"/>
      <c r="V116" s="408"/>
      <c r="W116" s="408"/>
      <c r="X116" s="408"/>
      <c r="Y116" s="408"/>
      <c r="Z116" s="408"/>
      <c r="AA116" s="408"/>
      <c r="AB116" s="408"/>
      <c r="AC116" s="408"/>
      <c r="AD116" s="408"/>
      <c r="AE116" s="408"/>
      <c r="AF116" s="408"/>
      <c r="AG116" s="408"/>
      <c r="AH116" s="903"/>
    </row>
    <row r="117" spans="2:34" s="640" customFormat="1" ht="21" customHeight="1" x14ac:dyDescent="0.25">
      <c r="B117" s="1969"/>
      <c r="C117" s="662"/>
      <c r="D117" s="666" t="s">
        <v>320</v>
      </c>
      <c r="E117" s="664"/>
      <c r="F117" s="664"/>
      <c r="G117" s="664"/>
      <c r="H117" s="664"/>
      <c r="I117" s="664"/>
      <c r="J117" s="664"/>
      <c r="K117" s="664"/>
      <c r="L117" s="664"/>
      <c r="M117" s="664"/>
      <c r="N117" s="664"/>
      <c r="O117" s="664"/>
      <c r="P117" s="665"/>
      <c r="Q117" s="654">
        <f t="shared" si="1"/>
        <v>0</v>
      </c>
      <c r="R117" s="903"/>
      <c r="S117" s="408"/>
      <c r="T117" s="408" t="s">
        <v>320</v>
      </c>
      <c r="U117" s="408"/>
      <c r="V117" s="408"/>
      <c r="W117" s="408"/>
      <c r="X117" s="408"/>
      <c r="Y117" s="408"/>
      <c r="Z117" s="408"/>
      <c r="AA117" s="408"/>
      <c r="AB117" s="408"/>
      <c r="AC117" s="408"/>
      <c r="AD117" s="408"/>
      <c r="AE117" s="408"/>
      <c r="AF117" s="408"/>
      <c r="AG117" s="408"/>
      <c r="AH117" s="903"/>
    </row>
    <row r="118" spans="2:34" s="640" customFormat="1" ht="21" customHeight="1" x14ac:dyDescent="0.25">
      <c r="B118" s="1971">
        <f>+B114+1</f>
        <v>29</v>
      </c>
      <c r="C118" s="655" t="s">
        <v>58</v>
      </c>
      <c r="D118" s="644" t="s">
        <v>317</v>
      </c>
      <c r="E118" s="657">
        <v>78.569957000000002</v>
      </c>
      <c r="F118" s="657">
        <v>65.749951999999993</v>
      </c>
      <c r="G118" s="657">
        <v>91.220513999999994</v>
      </c>
      <c r="H118" s="657">
        <v>73.646073999999999</v>
      </c>
      <c r="I118" s="657">
        <v>72.309840000000008</v>
      </c>
      <c r="J118" s="657">
        <v>69.925241</v>
      </c>
      <c r="K118" s="657">
        <v>72.263828000000004</v>
      </c>
      <c r="L118" s="657">
        <v>83.404845000000009</v>
      </c>
      <c r="M118" s="657">
        <v>79.533201000000005</v>
      </c>
      <c r="N118" s="657">
        <v>83.439234999999996</v>
      </c>
      <c r="O118" s="657">
        <v>77.073583999999997</v>
      </c>
      <c r="P118" s="658">
        <v>77.151843999999997</v>
      </c>
      <c r="Q118" s="659">
        <f t="shared" si="1"/>
        <v>924.28811499999983</v>
      </c>
      <c r="R118" s="903"/>
      <c r="S118" s="408" t="s">
        <v>58</v>
      </c>
      <c r="T118" s="408" t="s">
        <v>317</v>
      </c>
      <c r="U118" s="408">
        <v>78.569957000000002</v>
      </c>
      <c r="V118" s="408">
        <v>65.749951999999993</v>
      </c>
      <c r="W118" s="408">
        <v>91.220513999999994</v>
      </c>
      <c r="X118" s="408">
        <v>73.646073999999999</v>
      </c>
      <c r="Y118" s="408">
        <v>72.309840000000008</v>
      </c>
      <c r="Z118" s="408">
        <v>69.925241</v>
      </c>
      <c r="AA118" s="408">
        <v>72.263828000000004</v>
      </c>
      <c r="AB118" s="408">
        <v>83.404845000000009</v>
      </c>
      <c r="AC118" s="408">
        <v>79.533201000000005</v>
      </c>
      <c r="AD118" s="408">
        <v>83.439234999999996</v>
      </c>
      <c r="AE118" s="408">
        <v>77.073583999999997</v>
      </c>
      <c r="AF118" s="408">
        <v>77.151843999999997</v>
      </c>
      <c r="AG118" s="408">
        <v>924.28811499999983</v>
      </c>
      <c r="AH118" s="903"/>
    </row>
    <row r="119" spans="2:34" s="640" customFormat="1" ht="21" customHeight="1" x14ac:dyDescent="0.25">
      <c r="B119" s="1969"/>
      <c r="C119" s="647"/>
      <c r="D119" s="648" t="s">
        <v>318</v>
      </c>
      <c r="E119" s="649">
        <v>3.9121000000000003E-2</v>
      </c>
      <c r="F119" s="649">
        <v>2.6005E-2</v>
      </c>
      <c r="G119" s="649">
        <v>3.1039999999999998E-2</v>
      </c>
      <c r="H119" s="649">
        <v>2.3897000000000002E-2</v>
      </c>
      <c r="I119" s="649">
        <v>3.7619E-2</v>
      </c>
      <c r="J119" s="649">
        <v>4.3144000000000002E-2</v>
      </c>
      <c r="K119" s="649">
        <v>8.3694000000000005E-2</v>
      </c>
      <c r="L119" s="649">
        <v>4.0906000000000005E-2</v>
      </c>
      <c r="M119" s="649">
        <v>0.48067899999999997</v>
      </c>
      <c r="N119" s="649">
        <v>0.14494499999999999</v>
      </c>
      <c r="O119" s="649">
        <v>3.0441009999999999</v>
      </c>
      <c r="P119" s="649">
        <v>0.220663</v>
      </c>
      <c r="Q119" s="650">
        <f t="shared" si="1"/>
        <v>4.215814</v>
      </c>
      <c r="R119" s="903"/>
      <c r="S119" s="408"/>
      <c r="T119" s="408" t="s">
        <v>318</v>
      </c>
      <c r="U119" s="408">
        <v>3.9121000000000003E-2</v>
      </c>
      <c r="V119" s="408">
        <v>2.6005E-2</v>
      </c>
      <c r="W119" s="408">
        <v>3.1039999999999998E-2</v>
      </c>
      <c r="X119" s="408">
        <v>2.3897000000000002E-2</v>
      </c>
      <c r="Y119" s="408">
        <v>3.7619E-2</v>
      </c>
      <c r="Z119" s="408">
        <v>4.3144000000000002E-2</v>
      </c>
      <c r="AA119" s="408">
        <v>8.3694000000000005E-2</v>
      </c>
      <c r="AB119" s="408">
        <v>4.0906000000000005E-2</v>
      </c>
      <c r="AC119" s="408">
        <v>0.48067899999999997</v>
      </c>
      <c r="AD119" s="408">
        <v>0.14494499999999999</v>
      </c>
      <c r="AE119" s="408">
        <v>3.0441009999999999</v>
      </c>
      <c r="AF119" s="408">
        <v>0.220663</v>
      </c>
      <c r="AG119" s="408">
        <v>4.215814</v>
      </c>
      <c r="AH119" s="903"/>
    </row>
    <row r="120" spans="2:34" s="640" customFormat="1" ht="21" customHeight="1" x14ac:dyDescent="0.25">
      <c r="B120" s="1969"/>
      <c r="C120" s="647"/>
      <c r="D120" s="651" t="s">
        <v>319</v>
      </c>
      <c r="E120" s="649"/>
      <c r="F120" s="649"/>
      <c r="G120" s="649"/>
      <c r="H120" s="649"/>
      <c r="I120" s="649"/>
      <c r="J120" s="649"/>
      <c r="K120" s="649"/>
      <c r="L120" s="649"/>
      <c r="M120" s="649"/>
      <c r="N120" s="649"/>
      <c r="O120" s="649"/>
      <c r="P120" s="649"/>
      <c r="Q120" s="652">
        <f t="shared" si="1"/>
        <v>0</v>
      </c>
      <c r="R120" s="903"/>
      <c r="S120" s="408"/>
      <c r="T120" s="408" t="s">
        <v>319</v>
      </c>
      <c r="U120" s="408"/>
      <c r="V120" s="408"/>
      <c r="W120" s="408"/>
      <c r="X120" s="408"/>
      <c r="Y120" s="408"/>
      <c r="Z120" s="408"/>
      <c r="AA120" s="408"/>
      <c r="AB120" s="408"/>
      <c r="AC120" s="408"/>
      <c r="AD120" s="408"/>
      <c r="AE120" s="408"/>
      <c r="AF120" s="408"/>
      <c r="AG120" s="408"/>
      <c r="AH120" s="903"/>
    </row>
    <row r="121" spans="2:34" s="640" customFormat="1" ht="21" customHeight="1" x14ac:dyDescent="0.25">
      <c r="B121" s="1969"/>
      <c r="C121" s="662"/>
      <c r="D121" s="666" t="s">
        <v>320</v>
      </c>
      <c r="E121" s="664"/>
      <c r="F121" s="664"/>
      <c r="G121" s="664"/>
      <c r="H121" s="664"/>
      <c r="I121" s="664"/>
      <c r="J121" s="664"/>
      <c r="K121" s="664"/>
      <c r="L121" s="664"/>
      <c r="M121" s="664"/>
      <c r="N121" s="664"/>
      <c r="O121" s="664"/>
      <c r="P121" s="665"/>
      <c r="Q121" s="654">
        <f t="shared" si="1"/>
        <v>0</v>
      </c>
      <c r="R121" s="903"/>
      <c r="S121" s="408"/>
      <c r="T121" s="408" t="s">
        <v>320</v>
      </c>
      <c r="U121" s="408"/>
      <c r="V121" s="408"/>
      <c r="W121" s="408"/>
      <c r="X121" s="408"/>
      <c r="Y121" s="408"/>
      <c r="Z121" s="408"/>
      <c r="AA121" s="408"/>
      <c r="AB121" s="408"/>
      <c r="AC121" s="408"/>
      <c r="AD121" s="408"/>
      <c r="AE121" s="408"/>
      <c r="AF121" s="408"/>
      <c r="AG121" s="408"/>
      <c r="AH121" s="903"/>
    </row>
    <row r="122" spans="2:34" s="640" customFormat="1" ht="21" customHeight="1" x14ac:dyDescent="0.25">
      <c r="B122" s="1971">
        <f>+B118+1</f>
        <v>30</v>
      </c>
      <c r="C122" s="655" t="s">
        <v>60</v>
      </c>
      <c r="D122" s="644" t="s">
        <v>317</v>
      </c>
      <c r="E122" s="657">
        <v>9.1276729999999997</v>
      </c>
      <c r="F122" s="657">
        <v>8.1246219999999987</v>
      </c>
      <c r="G122" s="657">
        <v>8.8924909999999997</v>
      </c>
      <c r="H122" s="657">
        <v>7.1698889999999995</v>
      </c>
      <c r="I122" s="657">
        <v>9.0189280000000007</v>
      </c>
      <c r="J122" s="657">
        <v>6.9716760000000004</v>
      </c>
      <c r="K122" s="657">
        <v>9.2654050000000012</v>
      </c>
      <c r="L122" s="657">
        <v>9.4134349999999998</v>
      </c>
      <c r="M122" s="657">
        <v>9.0467510000000004</v>
      </c>
      <c r="N122" s="657">
        <v>7.5247790000000006</v>
      </c>
      <c r="O122" s="657">
        <v>3.4551280000000002</v>
      </c>
      <c r="P122" s="658">
        <v>2.8723890000000001</v>
      </c>
      <c r="Q122" s="659">
        <f t="shared" si="1"/>
        <v>90.883165999999989</v>
      </c>
      <c r="R122" s="903"/>
      <c r="S122" s="408" t="s">
        <v>60</v>
      </c>
      <c r="T122" s="408" t="s">
        <v>317</v>
      </c>
      <c r="U122" s="408">
        <v>9.1276729999999997</v>
      </c>
      <c r="V122" s="408">
        <v>8.1246219999999987</v>
      </c>
      <c r="W122" s="408">
        <v>8.8924909999999997</v>
      </c>
      <c r="X122" s="408">
        <v>7.1698889999999995</v>
      </c>
      <c r="Y122" s="408">
        <v>9.0189280000000007</v>
      </c>
      <c r="Z122" s="408">
        <v>6.9716760000000004</v>
      </c>
      <c r="AA122" s="408">
        <v>9.2654050000000012</v>
      </c>
      <c r="AB122" s="408">
        <v>9.4134349999999998</v>
      </c>
      <c r="AC122" s="408">
        <v>9.0467510000000004</v>
      </c>
      <c r="AD122" s="408">
        <v>7.5247790000000006</v>
      </c>
      <c r="AE122" s="408">
        <v>3.4551280000000002</v>
      </c>
      <c r="AF122" s="408">
        <v>2.8723890000000001</v>
      </c>
      <c r="AG122" s="408">
        <v>90.883165999999989</v>
      </c>
      <c r="AH122" s="903"/>
    </row>
    <row r="123" spans="2:34" s="640" customFormat="1" ht="21" customHeight="1" x14ac:dyDescent="0.25">
      <c r="B123" s="1969"/>
      <c r="C123" s="647"/>
      <c r="D123" s="648" t="s">
        <v>318</v>
      </c>
      <c r="E123" s="649">
        <v>12.054390000000001</v>
      </c>
      <c r="F123" s="649">
        <v>10.246328999999999</v>
      </c>
      <c r="G123" s="649">
        <v>9.5763649999999991</v>
      </c>
      <c r="H123" s="649">
        <v>10.508547</v>
      </c>
      <c r="I123" s="649">
        <v>9.5424260000000007</v>
      </c>
      <c r="J123" s="649">
        <v>9.8864459999999994</v>
      </c>
      <c r="K123" s="649">
        <v>12.880803999999999</v>
      </c>
      <c r="L123" s="649">
        <v>10.73035</v>
      </c>
      <c r="M123" s="649">
        <v>13.265923000000001</v>
      </c>
      <c r="N123" s="649">
        <v>11.561284999999998</v>
      </c>
      <c r="O123" s="649">
        <v>15.949254</v>
      </c>
      <c r="P123" s="649">
        <v>12.609052999999999</v>
      </c>
      <c r="Q123" s="650">
        <f t="shared" si="1"/>
        <v>138.811172</v>
      </c>
      <c r="R123" s="903"/>
      <c r="S123" s="408"/>
      <c r="T123" s="408" t="s">
        <v>318</v>
      </c>
      <c r="U123" s="408">
        <v>12.054390000000001</v>
      </c>
      <c r="V123" s="408">
        <v>10.246328999999999</v>
      </c>
      <c r="W123" s="408">
        <v>9.5763649999999991</v>
      </c>
      <c r="X123" s="408">
        <v>10.508547</v>
      </c>
      <c r="Y123" s="408">
        <v>9.5424260000000007</v>
      </c>
      <c r="Z123" s="408">
        <v>9.8864459999999994</v>
      </c>
      <c r="AA123" s="408">
        <v>12.880803999999999</v>
      </c>
      <c r="AB123" s="408">
        <v>10.73035</v>
      </c>
      <c r="AC123" s="408">
        <v>13.265923000000001</v>
      </c>
      <c r="AD123" s="408">
        <v>11.561284999999998</v>
      </c>
      <c r="AE123" s="408">
        <v>15.949254</v>
      </c>
      <c r="AF123" s="408">
        <v>12.609052999999999</v>
      </c>
      <c r="AG123" s="408">
        <v>138.811172</v>
      </c>
      <c r="AH123" s="903"/>
    </row>
    <row r="124" spans="2:34" s="640" customFormat="1" ht="21" customHeight="1" x14ac:dyDescent="0.25">
      <c r="B124" s="1969"/>
      <c r="C124" s="647"/>
      <c r="D124" s="651" t="s">
        <v>319</v>
      </c>
      <c r="E124" s="649"/>
      <c r="F124" s="649"/>
      <c r="G124" s="649"/>
      <c r="H124" s="649"/>
      <c r="I124" s="649"/>
      <c r="J124" s="649"/>
      <c r="K124" s="649"/>
      <c r="L124" s="649"/>
      <c r="M124" s="649"/>
      <c r="N124" s="649"/>
      <c r="O124" s="649"/>
      <c r="P124" s="649"/>
      <c r="Q124" s="652">
        <f t="shared" si="1"/>
        <v>0</v>
      </c>
      <c r="R124" s="903"/>
      <c r="S124" s="408"/>
      <c r="T124" s="408" t="s">
        <v>319</v>
      </c>
      <c r="U124" s="408"/>
      <c r="V124" s="408"/>
      <c r="W124" s="408"/>
      <c r="X124" s="408"/>
      <c r="Y124" s="408"/>
      <c r="Z124" s="408"/>
      <c r="AA124" s="408"/>
      <c r="AB124" s="408"/>
      <c r="AC124" s="408"/>
      <c r="AD124" s="408"/>
      <c r="AE124" s="408"/>
      <c r="AF124" s="408"/>
      <c r="AG124" s="408"/>
      <c r="AH124" s="903"/>
    </row>
    <row r="125" spans="2:34" s="640" customFormat="1" ht="21" customHeight="1" x14ac:dyDescent="0.25">
      <c r="B125" s="1969"/>
      <c r="C125" s="662"/>
      <c r="D125" s="666" t="s">
        <v>320</v>
      </c>
      <c r="E125" s="664"/>
      <c r="F125" s="664"/>
      <c r="G125" s="664"/>
      <c r="H125" s="664"/>
      <c r="I125" s="664"/>
      <c r="J125" s="664"/>
      <c r="K125" s="664"/>
      <c r="L125" s="664"/>
      <c r="M125" s="664"/>
      <c r="N125" s="664"/>
      <c r="O125" s="664"/>
      <c r="P125" s="665"/>
      <c r="Q125" s="667">
        <f t="shared" si="1"/>
        <v>0</v>
      </c>
      <c r="R125" s="903"/>
      <c r="S125" s="408"/>
      <c r="T125" s="408" t="s">
        <v>320</v>
      </c>
      <c r="U125" s="408"/>
      <c r="V125" s="408"/>
      <c r="W125" s="408"/>
      <c r="X125" s="408"/>
      <c r="Y125" s="408"/>
      <c r="Z125" s="408"/>
      <c r="AA125" s="408"/>
      <c r="AB125" s="408"/>
      <c r="AC125" s="408"/>
      <c r="AD125" s="408"/>
      <c r="AE125" s="408"/>
      <c r="AF125" s="408"/>
      <c r="AG125" s="408"/>
      <c r="AH125" s="903"/>
    </row>
    <row r="126" spans="2:34" s="640" customFormat="1" ht="21" customHeight="1" x14ac:dyDescent="0.25">
      <c r="B126" s="1971">
        <f>+B122+1</f>
        <v>31</v>
      </c>
      <c r="C126" s="655" t="s">
        <v>62</v>
      </c>
      <c r="D126" s="644" t="s">
        <v>317</v>
      </c>
      <c r="E126" s="657">
        <v>0.22934399999999999</v>
      </c>
      <c r="F126" s="657">
        <v>0.26166600000000001</v>
      </c>
      <c r="G126" s="657">
        <v>0.32959499999999997</v>
      </c>
      <c r="H126" s="657">
        <v>0.31926299999999996</v>
      </c>
      <c r="I126" s="657">
        <v>0.32237700000000002</v>
      </c>
      <c r="J126" s="657">
        <v>0.27768599999999999</v>
      </c>
      <c r="K126" s="657">
        <v>0.20016899999999999</v>
      </c>
      <c r="L126" s="657">
        <v>0.19345500000000002</v>
      </c>
      <c r="M126" s="657">
        <v>0.18503999999999998</v>
      </c>
      <c r="N126" s="657">
        <v>0.18699300000000002</v>
      </c>
      <c r="O126" s="657">
        <v>0.14511000000000002</v>
      </c>
      <c r="P126" s="658">
        <v>0.17234099999999999</v>
      </c>
      <c r="Q126" s="659">
        <f t="shared" si="1"/>
        <v>2.8230389999999996</v>
      </c>
      <c r="R126" s="903"/>
      <c r="S126" s="408" t="s">
        <v>62</v>
      </c>
      <c r="T126" s="408" t="s">
        <v>317</v>
      </c>
      <c r="U126" s="408">
        <v>0.22934399999999999</v>
      </c>
      <c r="V126" s="408">
        <v>0.26166600000000001</v>
      </c>
      <c r="W126" s="408">
        <v>0.32959499999999997</v>
      </c>
      <c r="X126" s="408">
        <v>0.31926299999999996</v>
      </c>
      <c r="Y126" s="408">
        <v>0.32237700000000002</v>
      </c>
      <c r="Z126" s="408">
        <v>0.27768599999999999</v>
      </c>
      <c r="AA126" s="408">
        <v>0.20016899999999999</v>
      </c>
      <c r="AB126" s="408">
        <v>0.19345500000000002</v>
      </c>
      <c r="AC126" s="408">
        <v>0.18503999999999998</v>
      </c>
      <c r="AD126" s="408">
        <v>0.18699300000000002</v>
      </c>
      <c r="AE126" s="408">
        <v>0.14511000000000002</v>
      </c>
      <c r="AF126" s="408">
        <v>0.17234099999999999</v>
      </c>
      <c r="AG126" s="408">
        <v>2.8230389999999996</v>
      </c>
      <c r="AH126" s="903"/>
    </row>
    <row r="127" spans="2:34" s="640" customFormat="1" ht="21" customHeight="1" x14ac:dyDescent="0.25">
      <c r="B127" s="1969"/>
      <c r="C127" s="647"/>
      <c r="D127" s="648" t="s">
        <v>318</v>
      </c>
      <c r="E127" s="649"/>
      <c r="F127" s="649"/>
      <c r="G127" s="649"/>
      <c r="H127" s="649"/>
      <c r="I127" s="649"/>
      <c r="J127" s="649"/>
      <c r="K127" s="649"/>
      <c r="L127" s="649"/>
      <c r="M127" s="649"/>
      <c r="N127" s="649"/>
      <c r="O127" s="649"/>
      <c r="P127" s="649"/>
      <c r="Q127" s="650">
        <f t="shared" si="1"/>
        <v>0</v>
      </c>
      <c r="R127" s="903"/>
      <c r="S127" s="408"/>
      <c r="T127" s="408" t="s">
        <v>318</v>
      </c>
      <c r="U127" s="408"/>
      <c r="V127" s="408"/>
      <c r="W127" s="408"/>
      <c r="X127" s="408"/>
      <c r="Y127" s="408"/>
      <c r="Z127" s="408"/>
      <c r="AA127" s="408"/>
      <c r="AB127" s="408"/>
      <c r="AC127" s="408"/>
      <c r="AD127" s="408"/>
      <c r="AE127" s="408"/>
      <c r="AF127" s="408"/>
      <c r="AG127" s="408"/>
      <c r="AH127" s="903"/>
    </row>
    <row r="128" spans="2:34" s="640" customFormat="1" ht="21" customHeight="1" x14ac:dyDescent="0.25">
      <c r="B128" s="1969"/>
      <c r="C128" s="647"/>
      <c r="D128" s="651" t="s">
        <v>319</v>
      </c>
      <c r="E128" s="649"/>
      <c r="F128" s="649"/>
      <c r="G128" s="649"/>
      <c r="H128" s="649"/>
      <c r="I128" s="649"/>
      <c r="J128" s="649"/>
      <c r="K128" s="649"/>
      <c r="L128" s="649"/>
      <c r="M128" s="649"/>
      <c r="N128" s="649"/>
      <c r="O128" s="649"/>
      <c r="P128" s="649"/>
      <c r="Q128" s="652">
        <f t="shared" si="1"/>
        <v>0</v>
      </c>
      <c r="R128" s="903"/>
      <c r="S128" s="408"/>
      <c r="T128" s="408" t="s">
        <v>319</v>
      </c>
      <c r="U128" s="408"/>
      <c r="V128" s="408"/>
      <c r="W128" s="408"/>
      <c r="X128" s="408"/>
      <c r="Y128" s="408"/>
      <c r="Z128" s="408"/>
      <c r="AA128" s="408"/>
      <c r="AB128" s="408"/>
      <c r="AC128" s="408"/>
      <c r="AD128" s="408"/>
      <c r="AE128" s="408"/>
      <c r="AF128" s="408"/>
      <c r="AG128" s="408"/>
      <c r="AH128" s="903"/>
    </row>
    <row r="129" spans="2:34" s="640" customFormat="1" ht="21" customHeight="1" x14ac:dyDescent="0.25">
      <c r="B129" s="1969"/>
      <c r="C129" s="662"/>
      <c r="D129" s="666" t="s">
        <v>320</v>
      </c>
      <c r="E129" s="664"/>
      <c r="F129" s="664"/>
      <c r="G129" s="664"/>
      <c r="H129" s="664"/>
      <c r="I129" s="664"/>
      <c r="J129" s="664"/>
      <c r="K129" s="664"/>
      <c r="L129" s="664"/>
      <c r="M129" s="664"/>
      <c r="N129" s="664"/>
      <c r="O129" s="664"/>
      <c r="P129" s="665"/>
      <c r="Q129" s="654">
        <f t="shared" si="1"/>
        <v>0</v>
      </c>
      <c r="R129" s="903"/>
      <c r="S129" s="408"/>
      <c r="T129" s="408" t="s">
        <v>320</v>
      </c>
      <c r="U129" s="408"/>
      <c r="V129" s="408"/>
      <c r="W129" s="408"/>
      <c r="X129" s="408"/>
      <c r="Y129" s="408"/>
      <c r="Z129" s="408"/>
      <c r="AA129" s="408"/>
      <c r="AB129" s="408"/>
      <c r="AC129" s="408"/>
      <c r="AD129" s="408"/>
      <c r="AE129" s="408"/>
      <c r="AF129" s="408"/>
      <c r="AG129" s="408"/>
      <c r="AH129" s="903"/>
    </row>
    <row r="130" spans="2:34" s="640" customFormat="1" ht="21" customHeight="1" x14ac:dyDescent="0.25">
      <c r="B130" s="1971">
        <f>+B126+1</f>
        <v>32</v>
      </c>
      <c r="C130" s="655" t="s">
        <v>64</v>
      </c>
      <c r="D130" s="644" t="s">
        <v>317</v>
      </c>
      <c r="E130" s="657">
        <v>1.73278</v>
      </c>
      <c r="F130" s="657">
        <v>2.682928</v>
      </c>
      <c r="G130" s="657">
        <v>3.5694940000000002</v>
      </c>
      <c r="H130" s="657">
        <v>2.4629259999999999</v>
      </c>
      <c r="I130" s="657">
        <v>1.9864999999999999</v>
      </c>
      <c r="J130" s="657">
        <v>1.2439870000000002</v>
      </c>
      <c r="K130" s="657">
        <v>0.94245500000000004</v>
      </c>
      <c r="L130" s="657">
        <v>2.639507</v>
      </c>
      <c r="M130" s="657">
        <v>1.8244120000000001</v>
      </c>
      <c r="N130" s="657">
        <v>2.9312109999999998</v>
      </c>
      <c r="O130" s="657">
        <v>2.2831860000000002</v>
      </c>
      <c r="P130" s="658">
        <v>2.0403910000000001</v>
      </c>
      <c r="Q130" s="659">
        <f t="shared" si="1"/>
        <v>26.339777000000002</v>
      </c>
      <c r="R130" s="903"/>
      <c r="S130" s="408" t="s">
        <v>64</v>
      </c>
      <c r="T130" s="408" t="s">
        <v>317</v>
      </c>
      <c r="U130" s="408">
        <v>1.73278</v>
      </c>
      <c r="V130" s="408">
        <v>2.682928</v>
      </c>
      <c r="W130" s="408">
        <v>3.5694940000000002</v>
      </c>
      <c r="X130" s="408">
        <v>2.4629259999999999</v>
      </c>
      <c r="Y130" s="408">
        <v>1.9864999999999999</v>
      </c>
      <c r="Z130" s="408">
        <v>1.2439870000000002</v>
      </c>
      <c r="AA130" s="408">
        <v>0.94245500000000004</v>
      </c>
      <c r="AB130" s="408">
        <v>2.639507</v>
      </c>
      <c r="AC130" s="408">
        <v>1.8244120000000001</v>
      </c>
      <c r="AD130" s="408">
        <v>2.9312109999999998</v>
      </c>
      <c r="AE130" s="408">
        <v>2.2831860000000002</v>
      </c>
      <c r="AF130" s="408">
        <v>2.0403910000000001</v>
      </c>
      <c r="AG130" s="408">
        <v>26.339777000000002</v>
      </c>
      <c r="AH130" s="903"/>
    </row>
    <row r="131" spans="2:34" s="640" customFormat="1" ht="21" customHeight="1" x14ac:dyDescent="0.25">
      <c r="B131" s="1969"/>
      <c r="C131" s="647"/>
      <c r="D131" s="648" t="s">
        <v>318</v>
      </c>
      <c r="E131" s="649"/>
      <c r="F131" s="649"/>
      <c r="G131" s="649"/>
      <c r="H131" s="649"/>
      <c r="I131" s="649"/>
      <c r="J131" s="649"/>
      <c r="K131" s="649"/>
      <c r="L131" s="649"/>
      <c r="M131" s="649"/>
      <c r="N131" s="649"/>
      <c r="O131" s="649"/>
      <c r="P131" s="649"/>
      <c r="Q131" s="650">
        <f t="shared" si="1"/>
        <v>0</v>
      </c>
      <c r="R131" s="903"/>
      <c r="S131" s="408"/>
      <c r="T131" s="408" t="s">
        <v>318</v>
      </c>
      <c r="U131" s="408"/>
      <c r="V131" s="408"/>
      <c r="W131" s="408"/>
      <c r="X131" s="408"/>
      <c r="Y131" s="408"/>
      <c r="Z131" s="408"/>
      <c r="AA131" s="408"/>
      <c r="AB131" s="408"/>
      <c r="AC131" s="408"/>
      <c r="AD131" s="408"/>
      <c r="AE131" s="408"/>
      <c r="AF131" s="408"/>
      <c r="AG131" s="408"/>
      <c r="AH131" s="903"/>
    </row>
    <row r="132" spans="2:34" s="640" customFormat="1" ht="21" customHeight="1" x14ac:dyDescent="0.25">
      <c r="B132" s="1969"/>
      <c r="C132" s="647"/>
      <c r="D132" s="651" t="s">
        <v>319</v>
      </c>
      <c r="E132" s="649"/>
      <c r="F132" s="649"/>
      <c r="G132" s="649"/>
      <c r="H132" s="649"/>
      <c r="I132" s="649"/>
      <c r="J132" s="649"/>
      <c r="K132" s="649"/>
      <c r="L132" s="649"/>
      <c r="M132" s="649"/>
      <c r="N132" s="649"/>
      <c r="O132" s="649"/>
      <c r="P132" s="649"/>
      <c r="Q132" s="652">
        <f t="shared" si="1"/>
        <v>0</v>
      </c>
      <c r="R132" s="903"/>
      <c r="S132" s="408"/>
      <c r="T132" s="408" t="s">
        <v>319</v>
      </c>
      <c r="U132" s="408"/>
      <c r="V132" s="408"/>
      <c r="W132" s="408"/>
      <c r="X132" s="408"/>
      <c r="Y132" s="408"/>
      <c r="Z132" s="408"/>
      <c r="AA132" s="408"/>
      <c r="AB132" s="408"/>
      <c r="AC132" s="408"/>
      <c r="AD132" s="408"/>
      <c r="AE132" s="408"/>
      <c r="AF132" s="408"/>
      <c r="AG132" s="408"/>
      <c r="AH132" s="903"/>
    </row>
    <row r="133" spans="2:34" s="640" customFormat="1" ht="21" customHeight="1" x14ac:dyDescent="0.25">
      <c r="B133" s="1969"/>
      <c r="C133" s="662"/>
      <c r="D133" s="666" t="s">
        <v>320</v>
      </c>
      <c r="E133" s="664"/>
      <c r="F133" s="664"/>
      <c r="G133" s="664"/>
      <c r="H133" s="664"/>
      <c r="I133" s="664"/>
      <c r="J133" s="664"/>
      <c r="K133" s="664"/>
      <c r="L133" s="664"/>
      <c r="M133" s="664"/>
      <c r="N133" s="664"/>
      <c r="O133" s="664"/>
      <c r="P133" s="665"/>
      <c r="Q133" s="654">
        <f t="shared" si="1"/>
        <v>0</v>
      </c>
      <c r="R133" s="903"/>
      <c r="S133" s="408"/>
      <c r="T133" s="408" t="s">
        <v>320</v>
      </c>
      <c r="U133" s="408"/>
      <c r="V133" s="408"/>
      <c r="W133" s="408"/>
      <c r="X133" s="408"/>
      <c r="Y133" s="408"/>
      <c r="Z133" s="408"/>
      <c r="AA133" s="408"/>
      <c r="AB133" s="408"/>
      <c r="AC133" s="408"/>
      <c r="AD133" s="408"/>
      <c r="AE133" s="408"/>
      <c r="AF133" s="408"/>
      <c r="AG133" s="408"/>
      <c r="AH133" s="903"/>
    </row>
    <row r="134" spans="2:34" s="640" customFormat="1" ht="21" customHeight="1" x14ac:dyDescent="0.25">
      <c r="B134" s="1971">
        <f>+B130+1</f>
        <v>33</v>
      </c>
      <c r="C134" s="655" t="s">
        <v>66</v>
      </c>
      <c r="D134" s="644" t="s">
        <v>317</v>
      </c>
      <c r="E134" s="657">
        <v>43.061917999999999</v>
      </c>
      <c r="F134" s="657">
        <v>44.346375999999992</v>
      </c>
      <c r="G134" s="657">
        <v>53.758175999999999</v>
      </c>
      <c r="H134" s="657">
        <v>45.166708</v>
      </c>
      <c r="I134" s="657">
        <v>27.288174000000005</v>
      </c>
      <c r="J134" s="657">
        <v>19.735152000000003</v>
      </c>
      <c r="K134" s="657">
        <v>12.338441999999999</v>
      </c>
      <c r="L134" s="657">
        <v>11.750027999999999</v>
      </c>
      <c r="M134" s="657">
        <v>10.322980000000003</v>
      </c>
      <c r="N134" s="657">
        <v>14.484928</v>
      </c>
      <c r="O134" s="657">
        <v>12.592366</v>
      </c>
      <c r="P134" s="658">
        <v>26.350977999999998</v>
      </c>
      <c r="Q134" s="659">
        <f t="shared" ref="Q134:Q197" si="2">+SUM(E134:P134)</f>
        <v>321.19622600000002</v>
      </c>
      <c r="R134" s="903"/>
      <c r="S134" s="408" t="s">
        <v>66</v>
      </c>
      <c r="T134" s="408" t="s">
        <v>317</v>
      </c>
      <c r="U134" s="408">
        <v>43.061917999999999</v>
      </c>
      <c r="V134" s="408">
        <v>44.346375999999992</v>
      </c>
      <c r="W134" s="408">
        <v>53.758175999999999</v>
      </c>
      <c r="X134" s="408">
        <v>45.166708</v>
      </c>
      <c r="Y134" s="408">
        <v>27.288174000000005</v>
      </c>
      <c r="Z134" s="408">
        <v>19.735152000000003</v>
      </c>
      <c r="AA134" s="408">
        <v>12.338441999999999</v>
      </c>
      <c r="AB134" s="408">
        <v>11.750027999999999</v>
      </c>
      <c r="AC134" s="408">
        <v>10.322980000000003</v>
      </c>
      <c r="AD134" s="408">
        <v>14.484928</v>
      </c>
      <c r="AE134" s="408">
        <v>12.592366</v>
      </c>
      <c r="AF134" s="408">
        <v>26.350977999999998</v>
      </c>
      <c r="AG134" s="408">
        <v>321.19622600000002</v>
      </c>
      <c r="AH134" s="903"/>
    </row>
    <row r="135" spans="2:34" s="640" customFormat="1" ht="21" customHeight="1" x14ac:dyDescent="0.25">
      <c r="B135" s="1969"/>
      <c r="C135" s="647"/>
      <c r="D135" s="648" t="s">
        <v>318</v>
      </c>
      <c r="E135" s="649"/>
      <c r="F135" s="649"/>
      <c r="G135" s="649"/>
      <c r="H135" s="649"/>
      <c r="I135" s="649"/>
      <c r="J135" s="649"/>
      <c r="K135" s="649"/>
      <c r="L135" s="649"/>
      <c r="M135" s="649"/>
      <c r="N135" s="649"/>
      <c r="O135" s="649"/>
      <c r="P135" s="649"/>
      <c r="Q135" s="650">
        <f t="shared" si="2"/>
        <v>0</v>
      </c>
      <c r="R135" s="903"/>
      <c r="S135" s="408"/>
      <c r="T135" s="408" t="s">
        <v>318</v>
      </c>
      <c r="U135" s="408"/>
      <c r="V135" s="408"/>
      <c r="W135" s="408"/>
      <c r="X135" s="408"/>
      <c r="Y135" s="408"/>
      <c r="Z135" s="408"/>
      <c r="AA135" s="408"/>
      <c r="AB135" s="408"/>
      <c r="AC135" s="408"/>
      <c r="AD135" s="408"/>
      <c r="AE135" s="408"/>
      <c r="AF135" s="408"/>
      <c r="AG135" s="408"/>
      <c r="AH135" s="903"/>
    </row>
    <row r="136" spans="2:34" s="640" customFormat="1" ht="21" customHeight="1" x14ac:dyDescent="0.25">
      <c r="B136" s="1969"/>
      <c r="C136" s="647"/>
      <c r="D136" s="651" t="s">
        <v>319</v>
      </c>
      <c r="E136" s="649"/>
      <c r="F136" s="649"/>
      <c r="G136" s="649"/>
      <c r="H136" s="649"/>
      <c r="I136" s="649"/>
      <c r="J136" s="649"/>
      <c r="K136" s="649"/>
      <c r="L136" s="649"/>
      <c r="M136" s="649"/>
      <c r="N136" s="649"/>
      <c r="O136" s="649"/>
      <c r="P136" s="649"/>
      <c r="Q136" s="652">
        <f t="shared" si="2"/>
        <v>0</v>
      </c>
      <c r="R136" s="903"/>
      <c r="S136" s="408"/>
      <c r="T136" s="408" t="s">
        <v>319</v>
      </c>
      <c r="U136" s="408"/>
      <c r="V136" s="408"/>
      <c r="W136" s="408"/>
      <c r="X136" s="408"/>
      <c r="Y136" s="408"/>
      <c r="Z136" s="408"/>
      <c r="AA136" s="408"/>
      <c r="AB136" s="408"/>
      <c r="AC136" s="408"/>
      <c r="AD136" s="408"/>
      <c r="AE136" s="408"/>
      <c r="AF136" s="408"/>
      <c r="AG136" s="408"/>
      <c r="AH136" s="903"/>
    </row>
    <row r="137" spans="2:34" s="640" customFormat="1" ht="21" customHeight="1" x14ac:dyDescent="0.25">
      <c r="B137" s="1969"/>
      <c r="C137" s="662"/>
      <c r="D137" s="666" t="s">
        <v>320</v>
      </c>
      <c r="E137" s="664"/>
      <c r="F137" s="664"/>
      <c r="G137" s="664"/>
      <c r="H137" s="664"/>
      <c r="I137" s="664"/>
      <c r="J137" s="664"/>
      <c r="K137" s="664"/>
      <c r="L137" s="664"/>
      <c r="M137" s="664"/>
      <c r="N137" s="664"/>
      <c r="O137" s="664"/>
      <c r="P137" s="665"/>
      <c r="Q137" s="654">
        <f t="shared" si="2"/>
        <v>0</v>
      </c>
      <c r="R137" s="903"/>
      <c r="S137" s="408"/>
      <c r="T137" s="408" t="s">
        <v>320</v>
      </c>
      <c r="U137" s="408"/>
      <c r="V137" s="408"/>
      <c r="W137" s="408"/>
      <c r="X137" s="408"/>
      <c r="Y137" s="408"/>
      <c r="Z137" s="408"/>
      <c r="AA137" s="408"/>
      <c r="AB137" s="408"/>
      <c r="AC137" s="408"/>
      <c r="AD137" s="408"/>
      <c r="AE137" s="408"/>
      <c r="AF137" s="408"/>
      <c r="AG137" s="408"/>
      <c r="AH137" s="903"/>
    </row>
    <row r="138" spans="2:34" s="640" customFormat="1" ht="21" customHeight="1" x14ac:dyDescent="0.25">
      <c r="B138" s="1971">
        <f>+B134+1</f>
        <v>34</v>
      </c>
      <c r="C138" s="655" t="s">
        <v>68</v>
      </c>
      <c r="D138" s="644" t="s">
        <v>317</v>
      </c>
      <c r="E138" s="657">
        <v>119.040392</v>
      </c>
      <c r="F138" s="657">
        <v>106.97427999999999</v>
      </c>
      <c r="G138" s="657">
        <v>115.40964600000001</v>
      </c>
      <c r="H138" s="657">
        <v>115.135808</v>
      </c>
      <c r="I138" s="657">
        <v>119.122811</v>
      </c>
      <c r="J138" s="657">
        <v>109.94232600000001</v>
      </c>
      <c r="K138" s="657">
        <v>61.397817000000003</v>
      </c>
      <c r="L138" s="657">
        <v>68.783528000000004</v>
      </c>
      <c r="M138" s="657">
        <v>85.686938999999995</v>
      </c>
      <c r="N138" s="657">
        <v>85.984667000000002</v>
      </c>
      <c r="O138" s="657">
        <v>82.309281999999996</v>
      </c>
      <c r="P138" s="658">
        <v>102.89568399999999</v>
      </c>
      <c r="Q138" s="659">
        <f t="shared" si="2"/>
        <v>1172.68318</v>
      </c>
      <c r="R138" s="903"/>
      <c r="S138" s="408" t="s">
        <v>68</v>
      </c>
      <c r="T138" s="408" t="s">
        <v>317</v>
      </c>
      <c r="U138" s="408">
        <v>119.040392</v>
      </c>
      <c r="V138" s="408">
        <v>106.97427999999999</v>
      </c>
      <c r="W138" s="408">
        <v>115.40964600000001</v>
      </c>
      <c r="X138" s="408">
        <v>115.135808</v>
      </c>
      <c r="Y138" s="408">
        <v>119.122811</v>
      </c>
      <c r="Z138" s="408">
        <v>109.94232600000001</v>
      </c>
      <c r="AA138" s="408">
        <v>61.397817000000003</v>
      </c>
      <c r="AB138" s="408">
        <v>68.783528000000004</v>
      </c>
      <c r="AC138" s="408">
        <v>85.686938999999995</v>
      </c>
      <c r="AD138" s="408">
        <v>85.984667000000002</v>
      </c>
      <c r="AE138" s="408">
        <v>82.309281999999996</v>
      </c>
      <c r="AF138" s="408">
        <v>102.89568399999999</v>
      </c>
      <c r="AG138" s="408">
        <v>1172.68318</v>
      </c>
      <c r="AH138" s="903"/>
    </row>
    <row r="139" spans="2:34" s="640" customFormat="1" ht="21" customHeight="1" x14ac:dyDescent="0.25">
      <c r="B139" s="1969"/>
      <c r="C139" s="647"/>
      <c r="D139" s="648" t="s">
        <v>318</v>
      </c>
      <c r="E139" s="649">
        <v>0</v>
      </c>
      <c r="F139" s="649">
        <v>0</v>
      </c>
      <c r="G139" s="649">
        <v>0</v>
      </c>
      <c r="H139" s="649">
        <v>0</v>
      </c>
      <c r="I139" s="649">
        <v>0</v>
      </c>
      <c r="J139" s="649">
        <v>0</v>
      </c>
      <c r="K139" s="649">
        <v>0</v>
      </c>
      <c r="L139" s="649">
        <v>0</v>
      </c>
      <c r="M139" s="649">
        <v>0</v>
      </c>
      <c r="N139" s="649">
        <v>0</v>
      </c>
      <c r="O139" s="649">
        <v>0</v>
      </c>
      <c r="P139" s="649">
        <v>0</v>
      </c>
      <c r="Q139" s="650">
        <f t="shared" si="2"/>
        <v>0</v>
      </c>
      <c r="R139" s="903"/>
      <c r="S139" s="408"/>
      <c r="T139" s="408" t="s">
        <v>318</v>
      </c>
      <c r="U139" s="408">
        <v>0</v>
      </c>
      <c r="V139" s="408">
        <v>0</v>
      </c>
      <c r="W139" s="408">
        <v>0</v>
      </c>
      <c r="X139" s="408">
        <v>0</v>
      </c>
      <c r="Y139" s="408">
        <v>0</v>
      </c>
      <c r="Z139" s="408">
        <v>0</v>
      </c>
      <c r="AA139" s="408">
        <v>0</v>
      </c>
      <c r="AB139" s="408">
        <v>0</v>
      </c>
      <c r="AC139" s="408">
        <v>0</v>
      </c>
      <c r="AD139" s="408">
        <v>0</v>
      </c>
      <c r="AE139" s="408">
        <v>0</v>
      </c>
      <c r="AF139" s="408">
        <v>0</v>
      </c>
      <c r="AG139" s="408">
        <v>0</v>
      </c>
      <c r="AH139" s="903"/>
    </row>
    <row r="140" spans="2:34" s="640" customFormat="1" ht="21" customHeight="1" x14ac:dyDescent="0.25">
      <c r="B140" s="1969"/>
      <c r="C140" s="647"/>
      <c r="D140" s="651" t="s">
        <v>319</v>
      </c>
      <c r="E140" s="649"/>
      <c r="F140" s="649"/>
      <c r="G140" s="649"/>
      <c r="H140" s="649"/>
      <c r="I140" s="649"/>
      <c r="J140" s="649"/>
      <c r="K140" s="649"/>
      <c r="L140" s="649"/>
      <c r="M140" s="649"/>
      <c r="N140" s="649"/>
      <c r="O140" s="649"/>
      <c r="P140" s="649"/>
      <c r="Q140" s="652">
        <f t="shared" si="2"/>
        <v>0</v>
      </c>
      <c r="R140" s="903"/>
      <c r="S140" s="408"/>
      <c r="T140" s="408" t="s">
        <v>319</v>
      </c>
      <c r="U140" s="408"/>
      <c r="V140" s="408"/>
      <c r="W140" s="408"/>
      <c r="X140" s="408"/>
      <c r="Y140" s="408"/>
      <c r="Z140" s="408"/>
      <c r="AA140" s="408"/>
      <c r="AB140" s="408"/>
      <c r="AC140" s="408"/>
      <c r="AD140" s="408"/>
      <c r="AE140" s="408"/>
      <c r="AF140" s="408"/>
      <c r="AG140" s="408"/>
      <c r="AH140" s="903"/>
    </row>
    <row r="141" spans="2:34" s="640" customFormat="1" ht="21" customHeight="1" x14ac:dyDescent="0.25">
      <c r="B141" s="1969"/>
      <c r="C141" s="662"/>
      <c r="D141" s="666" t="s">
        <v>320</v>
      </c>
      <c r="E141" s="664"/>
      <c r="F141" s="664"/>
      <c r="G141" s="664"/>
      <c r="H141" s="664"/>
      <c r="I141" s="664"/>
      <c r="J141" s="664"/>
      <c r="K141" s="664"/>
      <c r="L141" s="664"/>
      <c r="M141" s="664"/>
      <c r="N141" s="664"/>
      <c r="O141" s="664"/>
      <c r="P141" s="665"/>
      <c r="Q141" s="654">
        <f t="shared" si="2"/>
        <v>0</v>
      </c>
      <c r="R141" s="903"/>
      <c r="S141" s="408"/>
      <c r="T141" s="408" t="s">
        <v>320</v>
      </c>
      <c r="U141" s="408"/>
      <c r="V141" s="408"/>
      <c r="W141" s="408"/>
      <c r="X141" s="408"/>
      <c r="Y141" s="408"/>
      <c r="Z141" s="408"/>
      <c r="AA141" s="408"/>
      <c r="AB141" s="408"/>
      <c r="AC141" s="408"/>
      <c r="AD141" s="408"/>
      <c r="AE141" s="408"/>
      <c r="AF141" s="408"/>
      <c r="AG141" s="408"/>
      <c r="AH141" s="903"/>
    </row>
    <row r="142" spans="2:34" s="640" customFormat="1" ht="21" customHeight="1" x14ac:dyDescent="0.25">
      <c r="B142" s="1971">
        <f>+B138+1</f>
        <v>35</v>
      </c>
      <c r="C142" s="655" t="s">
        <v>70</v>
      </c>
      <c r="D142" s="644" t="s">
        <v>317</v>
      </c>
      <c r="E142" s="657">
        <v>10.807252</v>
      </c>
      <c r="F142" s="657">
        <v>13.160990000000002</v>
      </c>
      <c r="G142" s="657">
        <v>14.775815999999999</v>
      </c>
      <c r="H142" s="657">
        <v>13.277293999999999</v>
      </c>
      <c r="I142" s="657">
        <v>13.080604000000001</v>
      </c>
      <c r="J142" s="657">
        <v>7.7094399999999998</v>
      </c>
      <c r="K142" s="657">
        <v>7.4880099999999992</v>
      </c>
      <c r="L142" s="657">
        <v>7.9831120000000002</v>
      </c>
      <c r="M142" s="657">
        <v>6.8319220000000005</v>
      </c>
      <c r="N142" s="657">
        <v>7.395232</v>
      </c>
      <c r="O142" s="657">
        <v>7.6066199999999995</v>
      </c>
      <c r="P142" s="658">
        <v>9.3994509999999991</v>
      </c>
      <c r="Q142" s="659">
        <f t="shared" si="2"/>
        <v>119.51574300000001</v>
      </c>
      <c r="R142" s="903"/>
      <c r="S142" s="408" t="s">
        <v>70</v>
      </c>
      <c r="T142" s="408" t="s">
        <v>317</v>
      </c>
      <c r="U142" s="408">
        <v>10.807252</v>
      </c>
      <c r="V142" s="408">
        <v>13.160990000000002</v>
      </c>
      <c r="W142" s="408">
        <v>14.775815999999999</v>
      </c>
      <c r="X142" s="408">
        <v>13.277293999999999</v>
      </c>
      <c r="Y142" s="408">
        <v>13.080604000000001</v>
      </c>
      <c r="Z142" s="408">
        <v>7.7094399999999998</v>
      </c>
      <c r="AA142" s="408">
        <v>7.4880099999999992</v>
      </c>
      <c r="AB142" s="408">
        <v>7.9831120000000002</v>
      </c>
      <c r="AC142" s="408">
        <v>6.8319220000000005</v>
      </c>
      <c r="AD142" s="408">
        <v>7.395232</v>
      </c>
      <c r="AE142" s="408">
        <v>7.6066199999999995</v>
      </c>
      <c r="AF142" s="408">
        <v>9.3994509999999991</v>
      </c>
      <c r="AG142" s="408">
        <v>119.51574300000001</v>
      </c>
      <c r="AH142" s="903"/>
    </row>
    <row r="143" spans="2:34" s="640" customFormat="1" ht="21" customHeight="1" x14ac:dyDescent="0.25">
      <c r="B143" s="1969"/>
      <c r="C143" s="647"/>
      <c r="D143" s="648" t="s">
        <v>318</v>
      </c>
      <c r="E143" s="649"/>
      <c r="F143" s="649"/>
      <c r="G143" s="649"/>
      <c r="H143" s="649"/>
      <c r="I143" s="649"/>
      <c r="J143" s="649"/>
      <c r="K143" s="649"/>
      <c r="L143" s="649"/>
      <c r="M143" s="649"/>
      <c r="N143" s="649"/>
      <c r="O143" s="649"/>
      <c r="P143" s="649"/>
      <c r="Q143" s="650">
        <f t="shared" si="2"/>
        <v>0</v>
      </c>
      <c r="R143" s="903"/>
      <c r="S143" s="408"/>
      <c r="T143" s="408" t="s">
        <v>318</v>
      </c>
      <c r="U143" s="408"/>
      <c r="V143" s="408"/>
      <c r="W143" s="408"/>
      <c r="X143" s="408"/>
      <c r="Y143" s="408"/>
      <c r="Z143" s="408"/>
      <c r="AA143" s="408"/>
      <c r="AB143" s="408"/>
      <c r="AC143" s="408"/>
      <c r="AD143" s="408"/>
      <c r="AE143" s="408"/>
      <c r="AF143" s="408"/>
      <c r="AG143" s="408"/>
      <c r="AH143" s="903"/>
    </row>
    <row r="144" spans="2:34" s="640" customFormat="1" ht="21" customHeight="1" x14ac:dyDescent="0.25">
      <c r="B144" s="1969"/>
      <c r="C144" s="647"/>
      <c r="D144" s="651" t="s">
        <v>319</v>
      </c>
      <c r="E144" s="649"/>
      <c r="F144" s="649"/>
      <c r="G144" s="649"/>
      <c r="H144" s="649"/>
      <c r="I144" s="649"/>
      <c r="J144" s="649"/>
      <c r="K144" s="649"/>
      <c r="L144" s="649"/>
      <c r="M144" s="649"/>
      <c r="N144" s="649"/>
      <c r="O144" s="649"/>
      <c r="P144" s="649"/>
      <c r="Q144" s="652">
        <f t="shared" si="2"/>
        <v>0</v>
      </c>
      <c r="R144" s="903"/>
      <c r="S144" s="408"/>
      <c r="T144" s="408" t="s">
        <v>319</v>
      </c>
      <c r="U144" s="408"/>
      <c r="V144" s="408"/>
      <c r="W144" s="408"/>
      <c r="X144" s="408"/>
      <c r="Y144" s="408"/>
      <c r="Z144" s="408"/>
      <c r="AA144" s="408"/>
      <c r="AB144" s="408"/>
      <c r="AC144" s="408"/>
      <c r="AD144" s="408"/>
      <c r="AE144" s="408"/>
      <c r="AF144" s="408"/>
      <c r="AG144" s="408"/>
      <c r="AH144" s="903"/>
    </row>
    <row r="145" spans="2:34" s="640" customFormat="1" ht="21" customHeight="1" x14ac:dyDescent="0.25">
      <c r="B145" s="1969"/>
      <c r="C145" s="662"/>
      <c r="D145" s="666" t="s">
        <v>320</v>
      </c>
      <c r="E145" s="664"/>
      <c r="F145" s="664"/>
      <c r="G145" s="664"/>
      <c r="H145" s="664"/>
      <c r="I145" s="664"/>
      <c r="J145" s="664"/>
      <c r="K145" s="664"/>
      <c r="L145" s="664"/>
      <c r="M145" s="664"/>
      <c r="N145" s="664"/>
      <c r="O145" s="664"/>
      <c r="P145" s="665"/>
      <c r="Q145" s="654">
        <f t="shared" si="2"/>
        <v>0</v>
      </c>
      <c r="R145" s="903"/>
      <c r="S145" s="408"/>
      <c r="T145" s="408" t="s">
        <v>320</v>
      </c>
      <c r="U145" s="408"/>
      <c r="V145" s="408"/>
      <c r="W145" s="408"/>
      <c r="X145" s="408"/>
      <c r="Y145" s="408"/>
      <c r="Z145" s="408"/>
      <c r="AA145" s="408"/>
      <c r="AB145" s="408"/>
      <c r="AC145" s="408"/>
      <c r="AD145" s="408"/>
      <c r="AE145" s="408"/>
      <c r="AF145" s="408"/>
      <c r="AG145" s="408"/>
      <c r="AH145" s="903"/>
    </row>
    <row r="146" spans="2:34" s="640" customFormat="1" ht="21" customHeight="1" x14ac:dyDescent="0.25">
      <c r="B146" s="1971">
        <f>+B142+1</f>
        <v>36</v>
      </c>
      <c r="C146" s="655" t="s">
        <v>72</v>
      </c>
      <c r="D146" s="644" t="s">
        <v>317</v>
      </c>
      <c r="E146" s="657">
        <v>79.66654299999999</v>
      </c>
      <c r="F146" s="657">
        <v>71.997302000000005</v>
      </c>
      <c r="G146" s="657">
        <v>78.013273999999996</v>
      </c>
      <c r="H146" s="657">
        <v>75.249640999999997</v>
      </c>
      <c r="I146" s="657">
        <v>61.999836999999999</v>
      </c>
      <c r="J146" s="657">
        <v>46.266294000000002</v>
      </c>
      <c r="K146" s="657">
        <v>54.378397</v>
      </c>
      <c r="L146" s="657">
        <v>54.947614999999999</v>
      </c>
      <c r="M146" s="657">
        <v>56.119326000000001</v>
      </c>
      <c r="N146" s="657">
        <v>47.477024</v>
      </c>
      <c r="O146" s="657">
        <v>52.654206000000002</v>
      </c>
      <c r="P146" s="658">
        <v>64.815070000000006</v>
      </c>
      <c r="Q146" s="659">
        <f t="shared" si="2"/>
        <v>743.58452900000009</v>
      </c>
      <c r="R146" s="903"/>
      <c r="S146" s="408" t="s">
        <v>72</v>
      </c>
      <c r="T146" s="408" t="s">
        <v>317</v>
      </c>
      <c r="U146" s="408">
        <v>79.66654299999999</v>
      </c>
      <c r="V146" s="408">
        <v>71.997302000000005</v>
      </c>
      <c r="W146" s="408">
        <v>78.013273999999996</v>
      </c>
      <c r="X146" s="408">
        <v>75.249640999999997</v>
      </c>
      <c r="Y146" s="408">
        <v>61.999836999999999</v>
      </c>
      <c r="Z146" s="408">
        <v>46.266294000000002</v>
      </c>
      <c r="AA146" s="408">
        <v>54.378397</v>
      </c>
      <c r="AB146" s="408">
        <v>54.947614999999999</v>
      </c>
      <c r="AC146" s="408">
        <v>56.119326000000001</v>
      </c>
      <c r="AD146" s="408">
        <v>47.477024</v>
      </c>
      <c r="AE146" s="408">
        <v>52.654206000000002</v>
      </c>
      <c r="AF146" s="408">
        <v>64.815070000000006</v>
      </c>
      <c r="AG146" s="408">
        <v>743.58452900000009</v>
      </c>
      <c r="AH146" s="903"/>
    </row>
    <row r="147" spans="2:34" s="640" customFormat="1" ht="21" customHeight="1" x14ac:dyDescent="0.25">
      <c r="B147" s="1969"/>
      <c r="C147" s="647"/>
      <c r="D147" s="648" t="s">
        <v>318</v>
      </c>
      <c r="E147" s="649"/>
      <c r="F147" s="649"/>
      <c r="G147" s="649"/>
      <c r="H147" s="649"/>
      <c r="I147" s="649"/>
      <c r="J147" s="649"/>
      <c r="K147" s="649"/>
      <c r="L147" s="649"/>
      <c r="M147" s="649"/>
      <c r="N147" s="649"/>
      <c r="O147" s="649"/>
      <c r="P147" s="649"/>
      <c r="Q147" s="650">
        <f t="shared" si="2"/>
        <v>0</v>
      </c>
      <c r="R147" s="903"/>
      <c r="S147" s="408"/>
      <c r="T147" s="408" t="s">
        <v>318</v>
      </c>
      <c r="U147" s="408"/>
      <c r="V147" s="408"/>
      <c r="W147" s="408"/>
      <c r="X147" s="408"/>
      <c r="Y147" s="408"/>
      <c r="Z147" s="408"/>
      <c r="AA147" s="408"/>
      <c r="AB147" s="408"/>
      <c r="AC147" s="408"/>
      <c r="AD147" s="408"/>
      <c r="AE147" s="408"/>
      <c r="AF147" s="408"/>
      <c r="AG147" s="408"/>
      <c r="AH147" s="903"/>
    </row>
    <row r="148" spans="2:34" s="640" customFormat="1" ht="21" customHeight="1" x14ac:dyDescent="0.25">
      <c r="B148" s="1969"/>
      <c r="C148" s="647"/>
      <c r="D148" s="651" t="s">
        <v>319</v>
      </c>
      <c r="E148" s="649"/>
      <c r="F148" s="649"/>
      <c r="G148" s="649"/>
      <c r="H148" s="649"/>
      <c r="I148" s="649"/>
      <c r="J148" s="649"/>
      <c r="K148" s="649"/>
      <c r="L148" s="649"/>
      <c r="M148" s="649"/>
      <c r="N148" s="649"/>
      <c r="O148" s="649"/>
      <c r="P148" s="649"/>
      <c r="Q148" s="652">
        <f t="shared" si="2"/>
        <v>0</v>
      </c>
      <c r="R148" s="903"/>
      <c r="S148" s="408"/>
      <c r="T148" s="408" t="s">
        <v>319</v>
      </c>
      <c r="U148" s="408"/>
      <c r="V148" s="408"/>
      <c r="W148" s="408"/>
      <c r="X148" s="408"/>
      <c r="Y148" s="408"/>
      <c r="Z148" s="408"/>
      <c r="AA148" s="408"/>
      <c r="AB148" s="408"/>
      <c r="AC148" s="408"/>
      <c r="AD148" s="408"/>
      <c r="AE148" s="408"/>
      <c r="AF148" s="408"/>
      <c r="AG148" s="408"/>
      <c r="AH148" s="903"/>
    </row>
    <row r="149" spans="2:34" s="640" customFormat="1" ht="21" customHeight="1" x14ac:dyDescent="0.25">
      <c r="B149" s="1969"/>
      <c r="C149" s="662"/>
      <c r="D149" s="666" t="s">
        <v>320</v>
      </c>
      <c r="E149" s="664"/>
      <c r="F149" s="664"/>
      <c r="G149" s="664"/>
      <c r="H149" s="664"/>
      <c r="I149" s="664"/>
      <c r="J149" s="664"/>
      <c r="K149" s="664"/>
      <c r="L149" s="664"/>
      <c r="M149" s="664"/>
      <c r="N149" s="664"/>
      <c r="O149" s="664"/>
      <c r="P149" s="665"/>
      <c r="Q149" s="654">
        <f t="shared" si="2"/>
        <v>0</v>
      </c>
      <c r="R149" s="903"/>
      <c r="S149" s="408"/>
      <c r="T149" s="408" t="s">
        <v>320</v>
      </c>
      <c r="U149" s="408"/>
      <c r="V149" s="408"/>
      <c r="W149" s="408"/>
      <c r="X149" s="408"/>
      <c r="Y149" s="408"/>
      <c r="Z149" s="408"/>
      <c r="AA149" s="408"/>
      <c r="AB149" s="408"/>
      <c r="AC149" s="408"/>
      <c r="AD149" s="408"/>
      <c r="AE149" s="408"/>
      <c r="AF149" s="408"/>
      <c r="AG149" s="408"/>
      <c r="AH149" s="903"/>
    </row>
    <row r="150" spans="2:34" s="640" customFormat="1" ht="21" customHeight="1" x14ac:dyDescent="0.25">
      <c r="B150" s="1971">
        <f>+B146+1</f>
        <v>37</v>
      </c>
      <c r="C150" s="655" t="s">
        <v>74</v>
      </c>
      <c r="D150" s="644" t="s">
        <v>317</v>
      </c>
      <c r="E150" s="657">
        <v>14.198119</v>
      </c>
      <c r="F150" s="657">
        <v>13.070206000000001</v>
      </c>
      <c r="G150" s="657">
        <v>9.6694910000000007</v>
      </c>
      <c r="H150" s="657">
        <v>13.196120000000001</v>
      </c>
      <c r="I150" s="657">
        <v>14.607987</v>
      </c>
      <c r="J150" s="657">
        <v>14.366263</v>
      </c>
      <c r="K150" s="657">
        <v>14.573694999999999</v>
      </c>
      <c r="L150" s="657">
        <v>14.447355</v>
      </c>
      <c r="M150" s="657">
        <v>12.354922</v>
      </c>
      <c r="N150" s="657">
        <v>13.5402</v>
      </c>
      <c r="O150" s="657">
        <v>11.705738999999999</v>
      </c>
      <c r="P150" s="658">
        <v>12.587678</v>
      </c>
      <c r="Q150" s="659">
        <f t="shared" si="2"/>
        <v>158.31777500000001</v>
      </c>
      <c r="R150" s="903"/>
      <c r="S150" s="408" t="s">
        <v>74</v>
      </c>
      <c r="T150" s="408" t="s">
        <v>317</v>
      </c>
      <c r="U150" s="408">
        <v>14.198119</v>
      </c>
      <c r="V150" s="408">
        <v>13.070206000000001</v>
      </c>
      <c r="W150" s="408">
        <v>9.6694910000000007</v>
      </c>
      <c r="X150" s="408">
        <v>13.196120000000001</v>
      </c>
      <c r="Y150" s="408">
        <v>14.607987</v>
      </c>
      <c r="Z150" s="408">
        <v>14.366263</v>
      </c>
      <c r="AA150" s="408">
        <v>14.573694999999999</v>
      </c>
      <c r="AB150" s="408">
        <v>14.447355</v>
      </c>
      <c r="AC150" s="408">
        <v>12.354922</v>
      </c>
      <c r="AD150" s="408">
        <v>13.5402</v>
      </c>
      <c r="AE150" s="408">
        <v>11.705738999999999</v>
      </c>
      <c r="AF150" s="408">
        <v>12.587678</v>
      </c>
      <c r="AG150" s="408">
        <v>158.31777500000001</v>
      </c>
      <c r="AH150" s="903"/>
    </row>
    <row r="151" spans="2:34" s="640" customFormat="1" ht="21" customHeight="1" x14ac:dyDescent="0.25">
      <c r="B151" s="1969"/>
      <c r="C151" s="647"/>
      <c r="D151" s="648" t="s">
        <v>318</v>
      </c>
      <c r="E151" s="649"/>
      <c r="F151" s="649"/>
      <c r="G151" s="649"/>
      <c r="H151" s="649"/>
      <c r="I151" s="649"/>
      <c r="J151" s="649"/>
      <c r="K151" s="649"/>
      <c r="L151" s="649"/>
      <c r="M151" s="649"/>
      <c r="N151" s="649"/>
      <c r="O151" s="649"/>
      <c r="P151" s="649"/>
      <c r="Q151" s="650">
        <f t="shared" si="2"/>
        <v>0</v>
      </c>
      <c r="R151" s="903"/>
      <c r="S151" s="408"/>
      <c r="T151" s="408" t="s">
        <v>318</v>
      </c>
      <c r="U151" s="408"/>
      <c r="V151" s="408"/>
      <c r="W151" s="408"/>
      <c r="X151" s="408"/>
      <c r="Y151" s="408"/>
      <c r="Z151" s="408"/>
      <c r="AA151" s="408"/>
      <c r="AB151" s="408"/>
      <c r="AC151" s="408"/>
      <c r="AD151" s="408"/>
      <c r="AE151" s="408"/>
      <c r="AF151" s="408"/>
      <c r="AG151" s="408"/>
      <c r="AH151" s="903"/>
    </row>
    <row r="152" spans="2:34" s="640" customFormat="1" ht="21" customHeight="1" x14ac:dyDescent="0.25">
      <c r="B152" s="1969"/>
      <c r="C152" s="647"/>
      <c r="D152" s="651" t="s">
        <v>319</v>
      </c>
      <c r="E152" s="649"/>
      <c r="F152" s="649"/>
      <c r="G152" s="649"/>
      <c r="H152" s="649"/>
      <c r="I152" s="649"/>
      <c r="J152" s="649"/>
      <c r="K152" s="649"/>
      <c r="L152" s="649"/>
      <c r="M152" s="649"/>
      <c r="N152" s="649"/>
      <c r="O152" s="649"/>
      <c r="P152" s="649"/>
      <c r="Q152" s="652">
        <f t="shared" si="2"/>
        <v>0</v>
      </c>
      <c r="R152" s="903"/>
      <c r="S152" s="408"/>
      <c r="T152" s="408" t="s">
        <v>319</v>
      </c>
      <c r="U152" s="408"/>
      <c r="V152" s="408"/>
      <c r="W152" s="408"/>
      <c r="X152" s="408"/>
      <c r="Y152" s="408"/>
      <c r="Z152" s="408"/>
      <c r="AA152" s="408"/>
      <c r="AB152" s="408"/>
      <c r="AC152" s="408"/>
      <c r="AD152" s="408"/>
      <c r="AE152" s="408"/>
      <c r="AF152" s="408"/>
      <c r="AG152" s="408"/>
      <c r="AH152" s="903"/>
    </row>
    <row r="153" spans="2:34" s="640" customFormat="1" ht="21" customHeight="1" x14ac:dyDescent="0.25">
      <c r="B153" s="1969"/>
      <c r="C153" s="662"/>
      <c r="D153" s="666" t="s">
        <v>320</v>
      </c>
      <c r="E153" s="664"/>
      <c r="F153" s="664"/>
      <c r="G153" s="664"/>
      <c r="H153" s="664"/>
      <c r="I153" s="664"/>
      <c r="J153" s="664"/>
      <c r="K153" s="664"/>
      <c r="L153" s="664"/>
      <c r="M153" s="664"/>
      <c r="N153" s="664"/>
      <c r="O153" s="664"/>
      <c r="P153" s="665"/>
      <c r="Q153" s="654">
        <f t="shared" si="2"/>
        <v>0</v>
      </c>
      <c r="R153" s="903"/>
      <c r="S153" s="408"/>
      <c r="T153" s="408" t="s">
        <v>320</v>
      </c>
      <c r="U153" s="408"/>
      <c r="V153" s="408"/>
      <c r="W153" s="408"/>
      <c r="X153" s="408"/>
      <c r="Y153" s="408"/>
      <c r="Z153" s="408"/>
      <c r="AA153" s="408"/>
      <c r="AB153" s="408"/>
      <c r="AC153" s="408"/>
      <c r="AD153" s="408"/>
      <c r="AE153" s="408"/>
      <c r="AF153" s="408"/>
      <c r="AG153" s="408"/>
      <c r="AH153" s="903"/>
    </row>
    <row r="154" spans="2:34" s="640" customFormat="1" ht="21" customHeight="1" x14ac:dyDescent="0.25">
      <c r="B154" s="1971">
        <f>+B150+1</f>
        <v>38</v>
      </c>
      <c r="C154" s="655" t="s">
        <v>76</v>
      </c>
      <c r="D154" s="644" t="s">
        <v>317</v>
      </c>
      <c r="E154" s="657">
        <v>227.27775</v>
      </c>
      <c r="F154" s="657">
        <v>290.229285</v>
      </c>
      <c r="G154" s="657">
        <v>278.89322700000002</v>
      </c>
      <c r="H154" s="657">
        <v>250.25017600000001</v>
      </c>
      <c r="I154" s="657">
        <v>155.89435900000001</v>
      </c>
      <c r="J154" s="657">
        <v>97.532173</v>
      </c>
      <c r="K154" s="657">
        <v>63.26824899999999</v>
      </c>
      <c r="L154" s="657">
        <v>59.560775999999997</v>
      </c>
      <c r="M154" s="657">
        <v>45.402496999999997</v>
      </c>
      <c r="N154" s="657">
        <v>73.730849000000006</v>
      </c>
      <c r="O154" s="657">
        <v>52.557837000000006</v>
      </c>
      <c r="P154" s="658">
        <v>101.324597</v>
      </c>
      <c r="Q154" s="659">
        <f t="shared" si="2"/>
        <v>1695.9217750000003</v>
      </c>
      <c r="R154" s="903"/>
      <c r="S154" s="408" t="s">
        <v>76</v>
      </c>
      <c r="T154" s="408" t="s">
        <v>317</v>
      </c>
      <c r="U154" s="408">
        <v>227.27775</v>
      </c>
      <c r="V154" s="408">
        <v>290.229285</v>
      </c>
      <c r="W154" s="408">
        <v>278.89322700000002</v>
      </c>
      <c r="X154" s="408">
        <v>250.25017600000001</v>
      </c>
      <c r="Y154" s="408">
        <v>155.89435900000001</v>
      </c>
      <c r="Z154" s="408">
        <v>97.532173</v>
      </c>
      <c r="AA154" s="408">
        <v>63.26824899999999</v>
      </c>
      <c r="AB154" s="408">
        <v>59.560775999999997</v>
      </c>
      <c r="AC154" s="408">
        <v>45.402496999999997</v>
      </c>
      <c r="AD154" s="408">
        <v>73.730849000000006</v>
      </c>
      <c r="AE154" s="408">
        <v>52.557837000000006</v>
      </c>
      <c r="AF154" s="408">
        <v>101.324597</v>
      </c>
      <c r="AG154" s="408">
        <v>1695.9217750000003</v>
      </c>
      <c r="AH154" s="903"/>
    </row>
    <row r="155" spans="2:34" s="640" customFormat="1" ht="21" customHeight="1" x14ac:dyDescent="0.25">
      <c r="B155" s="1969"/>
      <c r="C155" s="647"/>
      <c r="D155" s="648" t="s">
        <v>318</v>
      </c>
      <c r="E155" s="649"/>
      <c r="F155" s="649"/>
      <c r="G155" s="649"/>
      <c r="H155" s="649"/>
      <c r="I155" s="649"/>
      <c r="J155" s="649"/>
      <c r="K155" s="649"/>
      <c r="L155" s="649"/>
      <c r="M155" s="649"/>
      <c r="N155" s="649"/>
      <c r="O155" s="649"/>
      <c r="P155" s="649"/>
      <c r="Q155" s="650">
        <f t="shared" si="2"/>
        <v>0</v>
      </c>
      <c r="R155" s="903"/>
      <c r="S155" s="408"/>
      <c r="T155" s="408" t="s">
        <v>318</v>
      </c>
      <c r="U155" s="408"/>
      <c r="V155" s="408"/>
      <c r="W155" s="408"/>
      <c r="X155" s="408"/>
      <c r="Y155" s="408"/>
      <c r="Z155" s="408"/>
      <c r="AA155" s="408"/>
      <c r="AB155" s="408"/>
      <c r="AC155" s="408"/>
      <c r="AD155" s="408"/>
      <c r="AE155" s="408"/>
      <c r="AF155" s="408"/>
      <c r="AG155" s="408"/>
      <c r="AH155" s="903"/>
    </row>
    <row r="156" spans="2:34" s="640" customFormat="1" ht="21" customHeight="1" x14ac:dyDescent="0.25">
      <c r="B156" s="1969"/>
      <c r="C156" s="647"/>
      <c r="D156" s="651" t="s">
        <v>319</v>
      </c>
      <c r="E156" s="649"/>
      <c r="F156" s="649"/>
      <c r="G156" s="649"/>
      <c r="H156" s="649"/>
      <c r="I156" s="649"/>
      <c r="J156" s="649"/>
      <c r="K156" s="649"/>
      <c r="L156" s="649"/>
      <c r="M156" s="649"/>
      <c r="N156" s="649"/>
      <c r="O156" s="649"/>
      <c r="P156" s="649"/>
      <c r="Q156" s="652">
        <f t="shared" si="2"/>
        <v>0</v>
      </c>
      <c r="R156" s="903"/>
      <c r="S156" s="408"/>
      <c r="T156" s="408" t="s">
        <v>319</v>
      </c>
      <c r="U156" s="408"/>
      <c r="V156" s="408"/>
      <c r="W156" s="408"/>
      <c r="X156" s="408"/>
      <c r="Y156" s="408"/>
      <c r="Z156" s="408"/>
      <c r="AA156" s="408"/>
      <c r="AB156" s="408"/>
      <c r="AC156" s="408"/>
      <c r="AD156" s="408"/>
      <c r="AE156" s="408"/>
      <c r="AF156" s="408"/>
      <c r="AG156" s="408"/>
      <c r="AH156" s="903"/>
    </row>
    <row r="157" spans="2:34" s="640" customFormat="1" ht="21" customHeight="1" x14ac:dyDescent="0.25">
      <c r="B157" s="1969"/>
      <c r="C157" s="662"/>
      <c r="D157" s="666" t="s">
        <v>320</v>
      </c>
      <c r="E157" s="664"/>
      <c r="F157" s="664"/>
      <c r="G157" s="664"/>
      <c r="H157" s="664"/>
      <c r="I157" s="664"/>
      <c r="J157" s="664"/>
      <c r="K157" s="664"/>
      <c r="L157" s="664"/>
      <c r="M157" s="664"/>
      <c r="N157" s="664"/>
      <c r="O157" s="664"/>
      <c r="P157" s="665"/>
      <c r="Q157" s="654">
        <f t="shared" si="2"/>
        <v>0</v>
      </c>
      <c r="R157" s="903"/>
      <c r="S157" s="408"/>
      <c r="T157" s="408" t="s">
        <v>320</v>
      </c>
      <c r="U157" s="408"/>
      <c r="V157" s="408"/>
      <c r="W157" s="408"/>
      <c r="X157" s="408"/>
      <c r="Y157" s="408"/>
      <c r="Z157" s="408"/>
      <c r="AA157" s="408"/>
      <c r="AB157" s="408"/>
      <c r="AC157" s="408"/>
      <c r="AD157" s="408"/>
      <c r="AE157" s="408"/>
      <c r="AF157" s="408"/>
      <c r="AG157" s="408"/>
      <c r="AH157" s="903"/>
    </row>
    <row r="158" spans="2:34" s="640" customFormat="1" ht="21" customHeight="1" x14ac:dyDescent="0.25">
      <c r="B158" s="1971">
        <f>+B154+1</f>
        <v>39</v>
      </c>
      <c r="C158" s="655" t="s">
        <v>78</v>
      </c>
      <c r="D158" s="644" t="s">
        <v>317</v>
      </c>
      <c r="E158" s="657">
        <v>26.694502999999997</v>
      </c>
      <c r="F158" s="657">
        <v>19.557251000000001</v>
      </c>
      <c r="G158" s="657">
        <v>33.305190000000003</v>
      </c>
      <c r="H158" s="657">
        <v>32.641939000000001</v>
      </c>
      <c r="I158" s="657">
        <v>24.059927999999999</v>
      </c>
      <c r="J158" s="657">
        <v>25.917684000000001</v>
      </c>
      <c r="K158" s="657">
        <v>30.474015999999999</v>
      </c>
      <c r="L158" s="657">
        <v>33.804031999999999</v>
      </c>
      <c r="M158" s="657">
        <v>33.925131</v>
      </c>
      <c r="N158" s="657">
        <v>35.536765000000003</v>
      </c>
      <c r="O158" s="657">
        <v>34.352275999999996</v>
      </c>
      <c r="P158" s="658">
        <v>31.874103999999999</v>
      </c>
      <c r="Q158" s="659">
        <f t="shared" si="2"/>
        <v>362.14281900000003</v>
      </c>
      <c r="R158" s="903"/>
      <c r="S158" s="408" t="s">
        <v>78</v>
      </c>
      <c r="T158" s="408" t="s">
        <v>317</v>
      </c>
      <c r="U158" s="408">
        <v>26.694502999999997</v>
      </c>
      <c r="V158" s="408">
        <v>19.557251000000001</v>
      </c>
      <c r="W158" s="408">
        <v>33.305190000000003</v>
      </c>
      <c r="X158" s="408">
        <v>32.641939000000001</v>
      </c>
      <c r="Y158" s="408">
        <v>24.059927999999999</v>
      </c>
      <c r="Z158" s="408">
        <v>25.917684000000001</v>
      </c>
      <c r="AA158" s="408">
        <v>30.474015999999999</v>
      </c>
      <c r="AB158" s="408">
        <v>33.804031999999999</v>
      </c>
      <c r="AC158" s="408">
        <v>33.925131</v>
      </c>
      <c r="AD158" s="408">
        <v>35.536765000000003</v>
      </c>
      <c r="AE158" s="408">
        <v>34.352275999999996</v>
      </c>
      <c r="AF158" s="408">
        <v>31.874103999999999</v>
      </c>
      <c r="AG158" s="408">
        <v>362.14281900000003</v>
      </c>
      <c r="AH158" s="903"/>
    </row>
    <row r="159" spans="2:34" s="640" customFormat="1" ht="21" customHeight="1" x14ac:dyDescent="0.25">
      <c r="B159" s="1969"/>
      <c r="C159" s="647"/>
      <c r="D159" s="648" t="s">
        <v>318</v>
      </c>
      <c r="E159" s="649"/>
      <c r="F159" s="649"/>
      <c r="G159" s="649"/>
      <c r="H159" s="649"/>
      <c r="I159" s="649"/>
      <c r="J159" s="649"/>
      <c r="K159" s="649"/>
      <c r="L159" s="649"/>
      <c r="M159" s="649"/>
      <c r="N159" s="649"/>
      <c r="O159" s="649"/>
      <c r="P159" s="649"/>
      <c r="Q159" s="650">
        <f t="shared" si="2"/>
        <v>0</v>
      </c>
      <c r="R159" s="903"/>
      <c r="S159" s="408"/>
      <c r="T159" s="408" t="s">
        <v>318</v>
      </c>
      <c r="U159" s="408"/>
      <c r="V159" s="408"/>
      <c r="W159" s="408"/>
      <c r="X159" s="408"/>
      <c r="Y159" s="408"/>
      <c r="Z159" s="408"/>
      <c r="AA159" s="408"/>
      <c r="AB159" s="408"/>
      <c r="AC159" s="408"/>
      <c r="AD159" s="408"/>
      <c r="AE159" s="408"/>
      <c r="AF159" s="408"/>
      <c r="AG159" s="408"/>
      <c r="AH159" s="903"/>
    </row>
    <row r="160" spans="2:34" s="640" customFormat="1" ht="21" customHeight="1" x14ac:dyDescent="0.25">
      <c r="B160" s="1969"/>
      <c r="C160" s="647"/>
      <c r="D160" s="651" t="s">
        <v>319</v>
      </c>
      <c r="E160" s="649"/>
      <c r="F160" s="649"/>
      <c r="G160" s="649"/>
      <c r="H160" s="649"/>
      <c r="I160" s="649"/>
      <c r="J160" s="649"/>
      <c r="K160" s="649"/>
      <c r="L160" s="649"/>
      <c r="M160" s="649"/>
      <c r="N160" s="649"/>
      <c r="O160" s="649"/>
      <c r="P160" s="649"/>
      <c r="Q160" s="652">
        <f t="shared" si="2"/>
        <v>0</v>
      </c>
      <c r="R160" s="903"/>
      <c r="S160" s="408"/>
      <c r="T160" s="408" t="s">
        <v>319</v>
      </c>
      <c r="U160" s="408"/>
      <c r="V160" s="408"/>
      <c r="W160" s="408"/>
      <c r="X160" s="408"/>
      <c r="Y160" s="408"/>
      <c r="Z160" s="408"/>
      <c r="AA160" s="408"/>
      <c r="AB160" s="408"/>
      <c r="AC160" s="408"/>
      <c r="AD160" s="408"/>
      <c r="AE160" s="408"/>
      <c r="AF160" s="408"/>
      <c r="AG160" s="408"/>
      <c r="AH160" s="903"/>
    </row>
    <row r="161" spans="2:34" s="640" customFormat="1" ht="21" customHeight="1" x14ac:dyDescent="0.25">
      <c r="B161" s="1969"/>
      <c r="C161" s="662"/>
      <c r="D161" s="666" t="s">
        <v>320</v>
      </c>
      <c r="E161" s="664"/>
      <c r="F161" s="664"/>
      <c r="G161" s="664"/>
      <c r="H161" s="664"/>
      <c r="I161" s="664"/>
      <c r="J161" s="664"/>
      <c r="K161" s="664"/>
      <c r="L161" s="664"/>
      <c r="M161" s="664"/>
      <c r="N161" s="664"/>
      <c r="O161" s="664"/>
      <c r="P161" s="665"/>
      <c r="Q161" s="654">
        <f t="shared" si="2"/>
        <v>0</v>
      </c>
      <c r="R161" s="903"/>
      <c r="S161" s="408"/>
      <c r="T161" s="408" t="s">
        <v>320</v>
      </c>
      <c r="U161" s="408"/>
      <c r="V161" s="408"/>
      <c r="W161" s="408"/>
      <c r="X161" s="408"/>
      <c r="Y161" s="408"/>
      <c r="Z161" s="408"/>
      <c r="AA161" s="408"/>
      <c r="AB161" s="408"/>
      <c r="AC161" s="408"/>
      <c r="AD161" s="408"/>
      <c r="AE161" s="408"/>
      <c r="AF161" s="408"/>
      <c r="AG161" s="408"/>
      <c r="AH161" s="903"/>
    </row>
    <row r="162" spans="2:34" s="640" customFormat="1" ht="21" customHeight="1" x14ac:dyDescent="0.25">
      <c r="B162" s="1971">
        <f>+B158+1</f>
        <v>40</v>
      </c>
      <c r="C162" s="655" t="s">
        <v>80</v>
      </c>
      <c r="D162" s="644" t="s">
        <v>317</v>
      </c>
      <c r="E162" s="657">
        <v>0.33749300000000004</v>
      </c>
      <c r="F162" s="657">
        <v>0.30057699999999998</v>
      </c>
      <c r="G162" s="657">
        <v>0.36207800000000001</v>
      </c>
      <c r="H162" s="657">
        <v>0.34569299999999997</v>
      </c>
      <c r="I162" s="657">
        <v>0.36965400000000004</v>
      </c>
      <c r="J162" s="657">
        <v>0.361238</v>
      </c>
      <c r="K162" s="657">
        <v>0.36877700000000002</v>
      </c>
      <c r="L162" s="657">
        <v>0.39469300000000002</v>
      </c>
      <c r="M162" s="657">
        <v>0.36860400000000004</v>
      </c>
      <c r="N162" s="657">
        <v>0.36315599999999998</v>
      </c>
      <c r="O162" s="657">
        <v>0.34948099999999999</v>
      </c>
      <c r="P162" s="658">
        <v>0.34407599999999999</v>
      </c>
      <c r="Q162" s="659">
        <f t="shared" si="2"/>
        <v>4.2655200000000004</v>
      </c>
      <c r="R162" s="903"/>
      <c r="S162" s="408" t="s">
        <v>80</v>
      </c>
      <c r="T162" s="408" t="s">
        <v>317</v>
      </c>
      <c r="U162" s="408">
        <v>0.33749300000000004</v>
      </c>
      <c r="V162" s="408">
        <v>0.30057699999999998</v>
      </c>
      <c r="W162" s="408">
        <v>0.36207800000000001</v>
      </c>
      <c r="X162" s="408">
        <v>0.34569299999999997</v>
      </c>
      <c r="Y162" s="408">
        <v>0.36965400000000004</v>
      </c>
      <c r="Z162" s="408">
        <v>0.361238</v>
      </c>
      <c r="AA162" s="408">
        <v>0.36877700000000002</v>
      </c>
      <c r="AB162" s="408">
        <v>0.39469300000000002</v>
      </c>
      <c r="AC162" s="408">
        <v>0.36860400000000004</v>
      </c>
      <c r="AD162" s="408">
        <v>0.36315599999999998</v>
      </c>
      <c r="AE162" s="408">
        <v>0.34948099999999999</v>
      </c>
      <c r="AF162" s="408">
        <v>0.34407599999999999</v>
      </c>
      <c r="AG162" s="408">
        <v>4.2655200000000004</v>
      </c>
      <c r="AH162" s="903"/>
    </row>
    <row r="163" spans="2:34" s="640" customFormat="1" ht="21" customHeight="1" x14ac:dyDescent="0.25">
      <c r="B163" s="1969"/>
      <c r="C163" s="647"/>
      <c r="D163" s="648" t="s">
        <v>318</v>
      </c>
      <c r="E163" s="649"/>
      <c r="F163" s="649"/>
      <c r="G163" s="649"/>
      <c r="H163" s="649"/>
      <c r="I163" s="649"/>
      <c r="J163" s="649"/>
      <c r="K163" s="649"/>
      <c r="L163" s="649"/>
      <c r="M163" s="649"/>
      <c r="N163" s="649"/>
      <c r="O163" s="649"/>
      <c r="P163" s="649"/>
      <c r="Q163" s="650">
        <f t="shared" si="2"/>
        <v>0</v>
      </c>
      <c r="R163" s="903"/>
      <c r="S163" s="408"/>
      <c r="T163" s="408" t="s">
        <v>318</v>
      </c>
      <c r="U163" s="408"/>
      <c r="V163" s="408"/>
      <c r="W163" s="408"/>
      <c r="X163" s="408"/>
      <c r="Y163" s="408"/>
      <c r="Z163" s="408"/>
      <c r="AA163" s="408"/>
      <c r="AB163" s="408"/>
      <c r="AC163" s="408"/>
      <c r="AD163" s="408"/>
      <c r="AE163" s="408"/>
      <c r="AF163" s="408"/>
      <c r="AG163" s="408"/>
      <c r="AH163" s="903"/>
    </row>
    <row r="164" spans="2:34" s="640" customFormat="1" ht="21" customHeight="1" x14ac:dyDescent="0.25">
      <c r="B164" s="1969"/>
      <c r="C164" s="647"/>
      <c r="D164" s="651" t="s">
        <v>319</v>
      </c>
      <c r="E164" s="649"/>
      <c r="F164" s="649"/>
      <c r="G164" s="649"/>
      <c r="H164" s="649"/>
      <c r="I164" s="649"/>
      <c r="J164" s="649"/>
      <c r="K164" s="649"/>
      <c r="L164" s="649"/>
      <c r="M164" s="649"/>
      <c r="N164" s="649"/>
      <c r="O164" s="649"/>
      <c r="P164" s="649"/>
      <c r="Q164" s="652">
        <f t="shared" si="2"/>
        <v>0</v>
      </c>
      <c r="R164" s="903"/>
      <c r="S164" s="408"/>
      <c r="T164" s="408" t="s">
        <v>319</v>
      </c>
      <c r="U164" s="408"/>
      <c r="V164" s="408"/>
      <c r="W164" s="408"/>
      <c r="X164" s="408"/>
      <c r="Y164" s="408"/>
      <c r="Z164" s="408"/>
      <c r="AA164" s="408"/>
      <c r="AB164" s="408"/>
      <c r="AC164" s="408"/>
      <c r="AD164" s="408"/>
      <c r="AE164" s="408"/>
      <c r="AF164" s="408"/>
      <c r="AG164" s="408"/>
      <c r="AH164" s="903"/>
    </row>
    <row r="165" spans="2:34" s="640" customFormat="1" ht="21" customHeight="1" x14ac:dyDescent="0.25">
      <c r="B165" s="1969"/>
      <c r="C165" s="662"/>
      <c r="D165" s="666" t="s">
        <v>320</v>
      </c>
      <c r="E165" s="664"/>
      <c r="F165" s="664"/>
      <c r="G165" s="664"/>
      <c r="H165" s="664"/>
      <c r="I165" s="664"/>
      <c r="J165" s="664"/>
      <c r="K165" s="664"/>
      <c r="L165" s="664"/>
      <c r="M165" s="664"/>
      <c r="N165" s="664"/>
      <c r="O165" s="664"/>
      <c r="P165" s="665"/>
      <c r="Q165" s="654">
        <f t="shared" si="2"/>
        <v>0</v>
      </c>
      <c r="R165" s="903"/>
      <c r="S165" s="408"/>
      <c r="T165" s="408" t="s">
        <v>320</v>
      </c>
      <c r="U165" s="408"/>
      <c r="V165" s="408"/>
      <c r="W165" s="408"/>
      <c r="X165" s="408"/>
      <c r="Y165" s="408"/>
      <c r="Z165" s="408"/>
      <c r="AA165" s="408"/>
      <c r="AB165" s="408"/>
      <c r="AC165" s="408"/>
      <c r="AD165" s="408"/>
      <c r="AE165" s="408"/>
      <c r="AF165" s="408"/>
      <c r="AG165" s="408"/>
      <c r="AH165" s="903"/>
    </row>
    <row r="166" spans="2:34" s="640" customFormat="1" ht="21" customHeight="1" x14ac:dyDescent="0.25">
      <c r="B166" s="1971">
        <f>+B162+1</f>
        <v>41</v>
      </c>
      <c r="C166" s="655" t="s">
        <v>82</v>
      </c>
      <c r="D166" s="644" t="s">
        <v>317</v>
      </c>
      <c r="E166" s="657">
        <v>12.5998</v>
      </c>
      <c r="F166" s="657">
        <v>13.070166999999998</v>
      </c>
      <c r="G166" s="657">
        <v>12.636367</v>
      </c>
      <c r="H166" s="657">
        <v>8.3538530000000009</v>
      </c>
      <c r="I166" s="657">
        <v>12.081765000000001</v>
      </c>
      <c r="J166" s="657">
        <v>10.993373000000002</v>
      </c>
      <c r="K166" s="657">
        <v>4.8331980000000003</v>
      </c>
      <c r="L166" s="657">
        <v>3.52902</v>
      </c>
      <c r="M166" s="657">
        <v>3.3111220000000001</v>
      </c>
      <c r="N166" s="657">
        <v>3.6261210000000004</v>
      </c>
      <c r="O166" s="657">
        <v>1.4991500000000002</v>
      </c>
      <c r="P166" s="658">
        <v>6.2224380000000004</v>
      </c>
      <c r="Q166" s="659">
        <f t="shared" si="2"/>
        <v>92.756373999999994</v>
      </c>
      <c r="R166" s="903"/>
      <c r="S166" s="408" t="s">
        <v>82</v>
      </c>
      <c r="T166" s="408" t="s">
        <v>317</v>
      </c>
      <c r="U166" s="408">
        <v>12.5998</v>
      </c>
      <c r="V166" s="408">
        <v>13.070166999999998</v>
      </c>
      <c r="W166" s="408">
        <v>12.636367</v>
      </c>
      <c r="X166" s="408">
        <v>8.3538530000000009</v>
      </c>
      <c r="Y166" s="408">
        <v>12.081765000000001</v>
      </c>
      <c r="Z166" s="408">
        <v>10.993373000000002</v>
      </c>
      <c r="AA166" s="408">
        <v>4.8331980000000003</v>
      </c>
      <c r="AB166" s="408">
        <v>3.52902</v>
      </c>
      <c r="AC166" s="408">
        <v>3.3111220000000001</v>
      </c>
      <c r="AD166" s="408">
        <v>3.6261210000000004</v>
      </c>
      <c r="AE166" s="408">
        <v>1.4991500000000002</v>
      </c>
      <c r="AF166" s="408">
        <v>6.2224380000000004</v>
      </c>
      <c r="AG166" s="408">
        <v>92.756373999999994</v>
      </c>
      <c r="AH166" s="903"/>
    </row>
    <row r="167" spans="2:34" s="640" customFormat="1" ht="21" customHeight="1" x14ac:dyDescent="0.25">
      <c r="B167" s="1969"/>
      <c r="C167" s="647"/>
      <c r="D167" s="648" t="s">
        <v>318</v>
      </c>
      <c r="E167" s="649"/>
      <c r="F167" s="649"/>
      <c r="G167" s="649"/>
      <c r="H167" s="649"/>
      <c r="I167" s="649"/>
      <c r="J167" s="649"/>
      <c r="K167" s="649"/>
      <c r="L167" s="649"/>
      <c r="M167" s="649"/>
      <c r="N167" s="649"/>
      <c r="O167" s="649"/>
      <c r="P167" s="649"/>
      <c r="Q167" s="650">
        <f t="shared" si="2"/>
        <v>0</v>
      </c>
      <c r="R167" s="903"/>
      <c r="S167" s="408"/>
      <c r="T167" s="408" t="s">
        <v>318</v>
      </c>
      <c r="U167" s="408"/>
      <c r="V167" s="408"/>
      <c r="W167" s="408"/>
      <c r="X167" s="408"/>
      <c r="Y167" s="408"/>
      <c r="Z167" s="408"/>
      <c r="AA167" s="408"/>
      <c r="AB167" s="408"/>
      <c r="AC167" s="408"/>
      <c r="AD167" s="408"/>
      <c r="AE167" s="408"/>
      <c r="AF167" s="408"/>
      <c r="AG167" s="408"/>
      <c r="AH167" s="903"/>
    </row>
    <row r="168" spans="2:34" s="640" customFormat="1" ht="21" customHeight="1" x14ac:dyDescent="0.25">
      <c r="B168" s="1969"/>
      <c r="C168" s="647"/>
      <c r="D168" s="651" t="s">
        <v>319</v>
      </c>
      <c r="E168" s="649"/>
      <c r="F168" s="649"/>
      <c r="G168" s="649"/>
      <c r="H168" s="649"/>
      <c r="I168" s="649"/>
      <c r="J168" s="649"/>
      <c r="K168" s="649"/>
      <c r="L168" s="649"/>
      <c r="M168" s="649"/>
      <c r="N168" s="649"/>
      <c r="O168" s="649"/>
      <c r="P168" s="649"/>
      <c r="Q168" s="652">
        <f t="shared" si="2"/>
        <v>0</v>
      </c>
      <c r="R168" s="903"/>
      <c r="S168" s="408"/>
      <c r="T168" s="408" t="s">
        <v>319</v>
      </c>
      <c r="U168" s="408"/>
      <c r="V168" s="408"/>
      <c r="W168" s="408"/>
      <c r="X168" s="408"/>
      <c r="Y168" s="408"/>
      <c r="Z168" s="408"/>
      <c r="AA168" s="408"/>
      <c r="AB168" s="408"/>
      <c r="AC168" s="408"/>
      <c r="AD168" s="408"/>
      <c r="AE168" s="408"/>
      <c r="AF168" s="408"/>
      <c r="AG168" s="408"/>
      <c r="AH168" s="903"/>
    </row>
    <row r="169" spans="2:34" s="640" customFormat="1" ht="21" customHeight="1" x14ac:dyDescent="0.25">
      <c r="B169" s="1969"/>
      <c r="C169" s="662"/>
      <c r="D169" s="666" t="s">
        <v>320</v>
      </c>
      <c r="E169" s="664"/>
      <c r="F169" s="664"/>
      <c r="G169" s="664"/>
      <c r="H169" s="664"/>
      <c r="I169" s="664"/>
      <c r="J169" s="664"/>
      <c r="K169" s="664"/>
      <c r="L169" s="664"/>
      <c r="M169" s="664"/>
      <c r="N169" s="664"/>
      <c r="O169" s="664"/>
      <c r="P169" s="665"/>
      <c r="Q169" s="654">
        <f t="shared" si="2"/>
        <v>0</v>
      </c>
      <c r="R169" s="903"/>
      <c r="S169" s="408"/>
      <c r="T169" s="408" t="s">
        <v>320</v>
      </c>
      <c r="U169" s="408"/>
      <c r="V169" s="408"/>
      <c r="W169" s="408"/>
      <c r="X169" s="408"/>
      <c r="Y169" s="408"/>
      <c r="Z169" s="408"/>
      <c r="AA169" s="408"/>
      <c r="AB169" s="408"/>
      <c r="AC169" s="408"/>
      <c r="AD169" s="408"/>
      <c r="AE169" s="408"/>
      <c r="AF169" s="408"/>
      <c r="AG169" s="408"/>
      <c r="AH169" s="903"/>
    </row>
    <row r="170" spans="2:34" s="640" customFormat="1" ht="21" customHeight="1" x14ac:dyDescent="0.25">
      <c r="B170" s="1971">
        <f>+B166+1</f>
        <v>42</v>
      </c>
      <c r="C170" s="655" t="s">
        <v>84</v>
      </c>
      <c r="D170" s="644" t="s">
        <v>317</v>
      </c>
      <c r="E170" s="657">
        <v>12.766100000000002</v>
      </c>
      <c r="F170" s="657">
        <v>11.772627</v>
      </c>
      <c r="G170" s="657">
        <v>11.204163999999999</v>
      </c>
      <c r="H170" s="657">
        <v>10.932801999999999</v>
      </c>
      <c r="I170" s="657">
        <v>11.584842</v>
      </c>
      <c r="J170" s="657">
        <v>10.896666</v>
      </c>
      <c r="K170" s="657">
        <v>5.8505419999999999</v>
      </c>
      <c r="L170" s="657">
        <v>4.6224849999999993</v>
      </c>
      <c r="M170" s="657">
        <v>3.9253040000000001</v>
      </c>
      <c r="N170" s="657">
        <v>7.0387450000000005</v>
      </c>
      <c r="O170" s="657">
        <v>3.4017490000000001</v>
      </c>
      <c r="P170" s="658">
        <v>4.6132580000000001</v>
      </c>
      <c r="Q170" s="659">
        <f t="shared" si="2"/>
        <v>98.609284000000002</v>
      </c>
      <c r="R170" s="903"/>
      <c r="S170" s="408" t="s">
        <v>84</v>
      </c>
      <c r="T170" s="408" t="s">
        <v>317</v>
      </c>
      <c r="U170" s="408">
        <v>12.766100000000002</v>
      </c>
      <c r="V170" s="408">
        <v>11.772627</v>
      </c>
      <c r="W170" s="408">
        <v>11.204163999999999</v>
      </c>
      <c r="X170" s="408">
        <v>10.932801999999999</v>
      </c>
      <c r="Y170" s="408">
        <v>11.584842</v>
      </c>
      <c r="Z170" s="408">
        <v>10.896666</v>
      </c>
      <c r="AA170" s="408">
        <v>5.8505419999999999</v>
      </c>
      <c r="AB170" s="408">
        <v>4.6224849999999993</v>
      </c>
      <c r="AC170" s="408">
        <v>3.9253040000000001</v>
      </c>
      <c r="AD170" s="408">
        <v>7.0387450000000005</v>
      </c>
      <c r="AE170" s="408">
        <v>3.4017490000000001</v>
      </c>
      <c r="AF170" s="408">
        <v>4.6132580000000001</v>
      </c>
      <c r="AG170" s="408">
        <v>98.609284000000002</v>
      </c>
      <c r="AH170" s="903"/>
    </row>
    <row r="171" spans="2:34" s="640" customFormat="1" ht="21" customHeight="1" x14ac:dyDescent="0.25">
      <c r="B171" s="1969"/>
      <c r="C171" s="647"/>
      <c r="D171" s="648" t="s">
        <v>318</v>
      </c>
      <c r="E171" s="649">
        <v>0</v>
      </c>
      <c r="F171" s="649">
        <v>0</v>
      </c>
      <c r="G171" s="649">
        <v>0</v>
      </c>
      <c r="H171" s="649">
        <v>0</v>
      </c>
      <c r="I171" s="649">
        <v>0</v>
      </c>
      <c r="J171" s="649">
        <v>0</v>
      </c>
      <c r="K171" s="649">
        <v>0</v>
      </c>
      <c r="L171" s="649">
        <v>0</v>
      </c>
      <c r="M171" s="649">
        <v>0</v>
      </c>
      <c r="N171" s="649">
        <v>0</v>
      </c>
      <c r="O171" s="649">
        <v>0</v>
      </c>
      <c r="P171" s="649">
        <v>0</v>
      </c>
      <c r="Q171" s="650">
        <f t="shared" si="2"/>
        <v>0</v>
      </c>
      <c r="R171" s="903"/>
      <c r="S171" s="408"/>
      <c r="T171" s="408" t="s">
        <v>318</v>
      </c>
      <c r="U171" s="408">
        <v>0</v>
      </c>
      <c r="V171" s="408">
        <v>0</v>
      </c>
      <c r="W171" s="408">
        <v>0</v>
      </c>
      <c r="X171" s="408">
        <v>0</v>
      </c>
      <c r="Y171" s="408">
        <v>0</v>
      </c>
      <c r="Z171" s="408">
        <v>0</v>
      </c>
      <c r="AA171" s="408">
        <v>0</v>
      </c>
      <c r="AB171" s="408">
        <v>0</v>
      </c>
      <c r="AC171" s="408">
        <v>0</v>
      </c>
      <c r="AD171" s="408">
        <v>0</v>
      </c>
      <c r="AE171" s="408">
        <v>0</v>
      </c>
      <c r="AF171" s="408">
        <v>0</v>
      </c>
      <c r="AG171" s="408">
        <v>0</v>
      </c>
      <c r="AH171" s="903"/>
    </row>
    <row r="172" spans="2:34" s="640" customFormat="1" ht="21" customHeight="1" x14ac:dyDescent="0.25">
      <c r="B172" s="1969"/>
      <c r="C172" s="647"/>
      <c r="D172" s="651" t="s">
        <v>319</v>
      </c>
      <c r="E172" s="649"/>
      <c r="F172" s="649"/>
      <c r="G172" s="649"/>
      <c r="H172" s="649"/>
      <c r="I172" s="649"/>
      <c r="J172" s="649"/>
      <c r="K172" s="649"/>
      <c r="L172" s="649"/>
      <c r="M172" s="649"/>
      <c r="N172" s="649"/>
      <c r="O172" s="649"/>
      <c r="P172" s="649"/>
      <c r="Q172" s="652">
        <f t="shared" si="2"/>
        <v>0</v>
      </c>
      <c r="R172" s="903"/>
      <c r="S172" s="408"/>
      <c r="T172" s="408" t="s">
        <v>319</v>
      </c>
      <c r="U172" s="408"/>
      <c r="V172" s="408"/>
      <c r="W172" s="408"/>
      <c r="X172" s="408"/>
      <c r="Y172" s="408"/>
      <c r="Z172" s="408"/>
      <c r="AA172" s="408"/>
      <c r="AB172" s="408"/>
      <c r="AC172" s="408"/>
      <c r="AD172" s="408"/>
      <c r="AE172" s="408"/>
      <c r="AF172" s="408"/>
      <c r="AG172" s="408"/>
      <c r="AH172" s="903"/>
    </row>
    <row r="173" spans="2:34" s="640" customFormat="1" ht="21" customHeight="1" x14ac:dyDescent="0.25">
      <c r="B173" s="1969"/>
      <c r="C173" s="662"/>
      <c r="D173" s="666" t="s">
        <v>320</v>
      </c>
      <c r="E173" s="664"/>
      <c r="F173" s="664"/>
      <c r="G173" s="664"/>
      <c r="H173" s="664"/>
      <c r="I173" s="664"/>
      <c r="J173" s="664"/>
      <c r="K173" s="664"/>
      <c r="L173" s="664"/>
      <c r="M173" s="664"/>
      <c r="N173" s="664"/>
      <c r="O173" s="664"/>
      <c r="P173" s="665"/>
      <c r="Q173" s="654">
        <f t="shared" si="2"/>
        <v>0</v>
      </c>
      <c r="R173" s="903"/>
      <c r="S173" s="408"/>
      <c r="T173" s="408" t="s">
        <v>320</v>
      </c>
      <c r="U173" s="408"/>
      <c r="V173" s="408"/>
      <c r="W173" s="408"/>
      <c r="X173" s="408"/>
      <c r="Y173" s="408"/>
      <c r="Z173" s="408"/>
      <c r="AA173" s="408"/>
      <c r="AB173" s="408"/>
      <c r="AC173" s="408"/>
      <c r="AD173" s="408"/>
      <c r="AE173" s="408"/>
      <c r="AF173" s="408"/>
      <c r="AG173" s="408"/>
      <c r="AH173" s="903"/>
    </row>
    <row r="174" spans="2:34" s="640" customFormat="1" ht="21" customHeight="1" x14ac:dyDescent="0.25">
      <c r="B174" s="1971">
        <f>+B170+1</f>
        <v>43</v>
      </c>
      <c r="C174" s="655" t="s">
        <v>86</v>
      </c>
      <c r="D174" s="644" t="s">
        <v>317</v>
      </c>
      <c r="E174" s="657">
        <v>0.53659699999999999</v>
      </c>
      <c r="F174" s="657">
        <v>0.50857399999999997</v>
      </c>
      <c r="G174" s="657">
        <v>0.54273300000000002</v>
      </c>
      <c r="H174" s="657">
        <v>0.55882100000000001</v>
      </c>
      <c r="I174" s="657">
        <v>0.59624300000000008</v>
      </c>
      <c r="J174" s="657">
        <v>0.56293899999999997</v>
      </c>
      <c r="K174" s="657">
        <v>0.58094900000000005</v>
      </c>
      <c r="L174" s="657">
        <v>0.565141</v>
      </c>
      <c r="M174" s="657">
        <v>0.54333900000000002</v>
      </c>
      <c r="N174" s="657">
        <v>0.51963199999999998</v>
      </c>
      <c r="O174" s="657">
        <v>0.48816000000000004</v>
      </c>
      <c r="P174" s="658">
        <v>0.51466600000000007</v>
      </c>
      <c r="Q174" s="659">
        <f t="shared" si="2"/>
        <v>6.5177939999999994</v>
      </c>
      <c r="R174" s="903"/>
      <c r="S174" s="408" t="s">
        <v>86</v>
      </c>
      <c r="T174" s="408" t="s">
        <v>317</v>
      </c>
      <c r="U174" s="408">
        <v>0.53659699999999999</v>
      </c>
      <c r="V174" s="408">
        <v>0.50857399999999997</v>
      </c>
      <c r="W174" s="408">
        <v>0.54273300000000002</v>
      </c>
      <c r="X174" s="408">
        <v>0.55882100000000001</v>
      </c>
      <c r="Y174" s="408">
        <v>0.59624300000000008</v>
      </c>
      <c r="Z174" s="408">
        <v>0.56293899999999997</v>
      </c>
      <c r="AA174" s="408">
        <v>0.58094900000000005</v>
      </c>
      <c r="AB174" s="408">
        <v>0.565141</v>
      </c>
      <c r="AC174" s="408">
        <v>0.54333900000000002</v>
      </c>
      <c r="AD174" s="408">
        <v>0.51963199999999998</v>
      </c>
      <c r="AE174" s="408">
        <v>0.48816000000000004</v>
      </c>
      <c r="AF174" s="408">
        <v>0.51466600000000007</v>
      </c>
      <c r="AG174" s="408">
        <v>6.5177939999999994</v>
      </c>
      <c r="AH174" s="903"/>
    </row>
    <row r="175" spans="2:34" s="640" customFormat="1" ht="21" customHeight="1" x14ac:dyDescent="0.25">
      <c r="B175" s="1969"/>
      <c r="C175" s="647"/>
      <c r="D175" s="648" t="s">
        <v>318</v>
      </c>
      <c r="E175" s="649">
        <v>1.1481999999999999E-2</v>
      </c>
      <c r="F175" s="649">
        <v>1.4914E-2</v>
      </c>
      <c r="G175" s="649">
        <v>5.4115000000000003E-2</v>
      </c>
      <c r="H175" s="649">
        <v>5.0620999999999999E-2</v>
      </c>
      <c r="I175" s="649">
        <v>2.3241999999999999E-2</v>
      </c>
      <c r="J175" s="649">
        <v>2.1922000000000001E-2</v>
      </c>
      <c r="K175" s="649">
        <v>4.4137999999999997E-2</v>
      </c>
      <c r="L175" s="649">
        <v>6.0178999999999996E-2</v>
      </c>
      <c r="M175" s="649">
        <v>3.1001000000000001E-2</v>
      </c>
      <c r="N175" s="649">
        <v>3.8464999999999999E-2</v>
      </c>
      <c r="O175" s="649">
        <v>3.9647999999999996E-2</v>
      </c>
      <c r="P175" s="649">
        <v>4.4467E-2</v>
      </c>
      <c r="Q175" s="650">
        <f t="shared" si="2"/>
        <v>0.43419400000000002</v>
      </c>
      <c r="R175" s="903"/>
      <c r="S175" s="408"/>
      <c r="T175" s="408" t="s">
        <v>318</v>
      </c>
      <c r="U175" s="408">
        <v>1.1481999999999999E-2</v>
      </c>
      <c r="V175" s="408">
        <v>1.4914E-2</v>
      </c>
      <c r="W175" s="408">
        <v>5.4115000000000003E-2</v>
      </c>
      <c r="X175" s="408">
        <v>5.0620999999999999E-2</v>
      </c>
      <c r="Y175" s="408">
        <v>2.3241999999999999E-2</v>
      </c>
      <c r="Z175" s="408">
        <v>2.1922000000000001E-2</v>
      </c>
      <c r="AA175" s="408">
        <v>4.4137999999999997E-2</v>
      </c>
      <c r="AB175" s="408">
        <v>6.0178999999999996E-2</v>
      </c>
      <c r="AC175" s="408">
        <v>3.1001000000000001E-2</v>
      </c>
      <c r="AD175" s="408">
        <v>3.8464999999999999E-2</v>
      </c>
      <c r="AE175" s="408">
        <v>3.9647999999999996E-2</v>
      </c>
      <c r="AF175" s="408">
        <v>4.4467E-2</v>
      </c>
      <c r="AG175" s="408">
        <v>0.43419400000000002</v>
      </c>
      <c r="AH175" s="903"/>
    </row>
    <row r="176" spans="2:34" s="640" customFormat="1" ht="21" customHeight="1" x14ac:dyDescent="0.25">
      <c r="B176" s="1969"/>
      <c r="C176" s="647"/>
      <c r="D176" s="651" t="s">
        <v>319</v>
      </c>
      <c r="E176" s="649"/>
      <c r="F176" s="649"/>
      <c r="G176" s="649"/>
      <c r="H176" s="649"/>
      <c r="I176" s="649"/>
      <c r="J176" s="649"/>
      <c r="K176" s="649"/>
      <c r="L176" s="649"/>
      <c r="M176" s="649"/>
      <c r="N176" s="649"/>
      <c r="O176" s="649"/>
      <c r="P176" s="649"/>
      <c r="Q176" s="652">
        <f t="shared" si="2"/>
        <v>0</v>
      </c>
      <c r="R176" s="903"/>
      <c r="S176" s="408"/>
      <c r="T176" s="408" t="s">
        <v>319</v>
      </c>
      <c r="U176" s="408"/>
      <c r="V176" s="408"/>
      <c r="W176" s="408"/>
      <c r="X176" s="408"/>
      <c r="Y176" s="408"/>
      <c r="Z176" s="408"/>
      <c r="AA176" s="408"/>
      <c r="AB176" s="408"/>
      <c r="AC176" s="408"/>
      <c r="AD176" s="408"/>
      <c r="AE176" s="408"/>
      <c r="AF176" s="408"/>
      <c r="AG176" s="408"/>
      <c r="AH176" s="903"/>
    </row>
    <row r="177" spans="2:34" s="640" customFormat="1" ht="21" customHeight="1" x14ac:dyDescent="0.25">
      <c r="B177" s="1969"/>
      <c r="C177" s="662"/>
      <c r="D177" s="666" t="s">
        <v>320</v>
      </c>
      <c r="E177" s="664"/>
      <c r="F177" s="664"/>
      <c r="G177" s="664"/>
      <c r="H177" s="664"/>
      <c r="I177" s="664"/>
      <c r="J177" s="664"/>
      <c r="K177" s="664"/>
      <c r="L177" s="664"/>
      <c r="M177" s="664"/>
      <c r="N177" s="664"/>
      <c r="O177" s="664"/>
      <c r="P177" s="665"/>
      <c r="Q177" s="654">
        <f t="shared" si="2"/>
        <v>0</v>
      </c>
      <c r="R177" s="903"/>
      <c r="S177" s="408"/>
      <c r="T177" s="408" t="s">
        <v>320</v>
      </c>
      <c r="U177" s="408"/>
      <c r="V177" s="408"/>
      <c r="W177" s="408"/>
      <c r="X177" s="408"/>
      <c r="Y177" s="408"/>
      <c r="Z177" s="408"/>
      <c r="AA177" s="408"/>
      <c r="AB177" s="408"/>
      <c r="AC177" s="408"/>
      <c r="AD177" s="408"/>
      <c r="AE177" s="408"/>
      <c r="AF177" s="408"/>
      <c r="AG177" s="408"/>
      <c r="AH177" s="903"/>
    </row>
    <row r="178" spans="2:34" s="640" customFormat="1" ht="21" customHeight="1" x14ac:dyDescent="0.25">
      <c r="B178" s="1971">
        <f>+B174+1</f>
        <v>44</v>
      </c>
      <c r="C178" s="655" t="s">
        <v>88</v>
      </c>
      <c r="D178" s="644" t="s">
        <v>317</v>
      </c>
      <c r="E178" s="657">
        <v>275.98414099999997</v>
      </c>
      <c r="F178" s="657">
        <v>298.16557</v>
      </c>
      <c r="G178" s="657">
        <v>352.18200099999996</v>
      </c>
      <c r="H178" s="657">
        <v>338.21115100000003</v>
      </c>
      <c r="I178" s="657">
        <v>257.502501</v>
      </c>
      <c r="J178" s="657">
        <v>244.21835199999998</v>
      </c>
      <c r="K178" s="657">
        <v>250.83300799999998</v>
      </c>
      <c r="L178" s="657">
        <v>249.68456400000005</v>
      </c>
      <c r="M178" s="657">
        <v>234.58855800000001</v>
      </c>
      <c r="N178" s="657">
        <v>252.12753299999994</v>
      </c>
      <c r="O178" s="657">
        <v>257.95192599999996</v>
      </c>
      <c r="P178" s="658">
        <v>262.60535200000004</v>
      </c>
      <c r="Q178" s="659">
        <f t="shared" si="2"/>
        <v>3274.0546570000001</v>
      </c>
      <c r="R178" s="903"/>
      <c r="S178" s="408" t="s">
        <v>88</v>
      </c>
      <c r="T178" s="408" t="s">
        <v>317</v>
      </c>
      <c r="U178" s="408">
        <v>275.98414099999997</v>
      </c>
      <c r="V178" s="408">
        <v>298.16557</v>
      </c>
      <c r="W178" s="408">
        <v>352.18200099999996</v>
      </c>
      <c r="X178" s="408">
        <v>338.21115100000003</v>
      </c>
      <c r="Y178" s="408">
        <v>257.502501</v>
      </c>
      <c r="Z178" s="408">
        <v>244.21835199999998</v>
      </c>
      <c r="AA178" s="408">
        <v>250.83300799999998</v>
      </c>
      <c r="AB178" s="408">
        <v>249.68456400000005</v>
      </c>
      <c r="AC178" s="408">
        <v>234.58855800000001</v>
      </c>
      <c r="AD178" s="408">
        <v>252.12753299999994</v>
      </c>
      <c r="AE178" s="408">
        <v>257.95192599999996</v>
      </c>
      <c r="AF178" s="408">
        <v>262.60535200000004</v>
      </c>
      <c r="AG178" s="408">
        <v>3274.0546570000001</v>
      </c>
      <c r="AH178" s="903"/>
    </row>
    <row r="179" spans="2:34" s="640" customFormat="1" ht="21" customHeight="1" x14ac:dyDescent="0.25">
      <c r="B179" s="1969"/>
      <c r="C179" s="647"/>
      <c r="D179" s="648" t="s">
        <v>318</v>
      </c>
      <c r="E179" s="649">
        <v>188.596069</v>
      </c>
      <c r="F179" s="649">
        <v>158.236414</v>
      </c>
      <c r="G179" s="649">
        <v>297.180204</v>
      </c>
      <c r="H179" s="649">
        <v>155.402781</v>
      </c>
      <c r="I179" s="649">
        <v>322.73714200000001</v>
      </c>
      <c r="J179" s="649">
        <v>366.542643</v>
      </c>
      <c r="K179" s="649">
        <v>378.75479200000007</v>
      </c>
      <c r="L179" s="649">
        <v>336.24984000000001</v>
      </c>
      <c r="M179" s="649">
        <v>363.93314800000002</v>
      </c>
      <c r="N179" s="649">
        <v>388.54760099999999</v>
      </c>
      <c r="O179" s="649">
        <v>451.81543399999998</v>
      </c>
      <c r="P179" s="649">
        <v>411.71448399999997</v>
      </c>
      <c r="Q179" s="650">
        <f t="shared" si="2"/>
        <v>3819.7105520000005</v>
      </c>
      <c r="R179" s="903"/>
      <c r="S179" s="408"/>
      <c r="T179" s="408" t="s">
        <v>318</v>
      </c>
      <c r="U179" s="408">
        <v>188.596069</v>
      </c>
      <c r="V179" s="408">
        <v>158.236414</v>
      </c>
      <c r="W179" s="408">
        <v>297.180204</v>
      </c>
      <c r="X179" s="408">
        <v>155.402781</v>
      </c>
      <c r="Y179" s="408">
        <v>322.73714200000001</v>
      </c>
      <c r="Z179" s="408">
        <v>366.542643</v>
      </c>
      <c r="AA179" s="408">
        <v>378.75479200000007</v>
      </c>
      <c r="AB179" s="408">
        <v>336.24984000000001</v>
      </c>
      <c r="AC179" s="408">
        <v>363.93314800000002</v>
      </c>
      <c r="AD179" s="408">
        <v>388.54760099999999</v>
      </c>
      <c r="AE179" s="408">
        <v>451.81543399999998</v>
      </c>
      <c r="AF179" s="408">
        <v>411.71448399999997</v>
      </c>
      <c r="AG179" s="408">
        <v>3819.7105520000005</v>
      </c>
      <c r="AH179" s="903"/>
    </row>
    <row r="180" spans="2:34" s="640" customFormat="1" ht="21" customHeight="1" x14ac:dyDescent="0.25">
      <c r="B180" s="1969"/>
      <c r="C180" s="647"/>
      <c r="D180" s="651" t="s">
        <v>319</v>
      </c>
      <c r="E180" s="649"/>
      <c r="F180" s="649"/>
      <c r="G180" s="649"/>
      <c r="H180" s="649"/>
      <c r="I180" s="649"/>
      <c r="J180" s="649"/>
      <c r="K180" s="649"/>
      <c r="L180" s="649"/>
      <c r="M180" s="649"/>
      <c r="N180" s="649"/>
      <c r="O180" s="649"/>
      <c r="P180" s="649"/>
      <c r="Q180" s="652">
        <f t="shared" si="2"/>
        <v>0</v>
      </c>
      <c r="R180" s="903"/>
      <c r="S180" s="408"/>
      <c r="T180" s="408" t="s">
        <v>319</v>
      </c>
      <c r="U180" s="408"/>
      <c r="V180" s="408"/>
      <c r="W180" s="408"/>
      <c r="X180" s="408"/>
      <c r="Y180" s="408"/>
      <c r="Z180" s="408"/>
      <c r="AA180" s="408"/>
      <c r="AB180" s="408"/>
      <c r="AC180" s="408"/>
      <c r="AD180" s="408"/>
      <c r="AE180" s="408"/>
      <c r="AF180" s="408"/>
      <c r="AG180" s="408"/>
      <c r="AH180" s="903"/>
    </row>
    <row r="181" spans="2:34" s="640" customFormat="1" ht="21" customHeight="1" x14ac:dyDescent="0.25">
      <c r="B181" s="1969"/>
      <c r="C181" s="662"/>
      <c r="D181" s="666" t="s">
        <v>320</v>
      </c>
      <c r="E181" s="664"/>
      <c r="F181" s="664"/>
      <c r="G181" s="664"/>
      <c r="H181" s="664"/>
      <c r="I181" s="664"/>
      <c r="J181" s="664"/>
      <c r="K181" s="664"/>
      <c r="L181" s="664"/>
      <c r="M181" s="664"/>
      <c r="N181" s="664"/>
      <c r="O181" s="664"/>
      <c r="P181" s="665"/>
      <c r="Q181" s="654">
        <f t="shared" si="2"/>
        <v>0</v>
      </c>
      <c r="R181" s="903"/>
      <c r="S181" s="408"/>
      <c r="T181" s="408" t="s">
        <v>320</v>
      </c>
      <c r="U181" s="408"/>
      <c r="V181" s="408"/>
      <c r="W181" s="408"/>
      <c r="X181" s="408"/>
      <c r="Y181" s="408"/>
      <c r="Z181" s="408"/>
      <c r="AA181" s="408"/>
      <c r="AB181" s="408"/>
      <c r="AC181" s="408"/>
      <c r="AD181" s="408"/>
      <c r="AE181" s="408"/>
      <c r="AF181" s="408"/>
      <c r="AG181" s="408"/>
      <c r="AH181" s="903"/>
    </row>
    <row r="182" spans="2:34" s="640" customFormat="1" ht="21" customHeight="1" x14ac:dyDescent="0.25">
      <c r="B182" s="1971">
        <f>+B178+1</f>
        <v>45</v>
      </c>
      <c r="C182" s="655" t="s">
        <v>90</v>
      </c>
      <c r="D182" s="644" t="s">
        <v>317</v>
      </c>
      <c r="E182" s="657"/>
      <c r="F182" s="657"/>
      <c r="G182" s="657"/>
      <c r="H182" s="657"/>
      <c r="I182" s="657"/>
      <c r="J182" s="657"/>
      <c r="K182" s="657"/>
      <c r="L182" s="657"/>
      <c r="M182" s="657"/>
      <c r="N182" s="657"/>
      <c r="O182" s="657"/>
      <c r="P182" s="658"/>
      <c r="Q182" s="659">
        <f t="shared" si="2"/>
        <v>0</v>
      </c>
      <c r="R182" s="903"/>
      <c r="S182" s="408" t="s">
        <v>90</v>
      </c>
      <c r="T182" s="408" t="s">
        <v>317</v>
      </c>
      <c r="U182" s="408"/>
      <c r="V182" s="408"/>
      <c r="W182" s="408"/>
      <c r="X182" s="408"/>
      <c r="Y182" s="408"/>
      <c r="Z182" s="408"/>
      <c r="AA182" s="408"/>
      <c r="AB182" s="408"/>
      <c r="AC182" s="408"/>
      <c r="AD182" s="408"/>
      <c r="AE182" s="408"/>
      <c r="AF182" s="408"/>
      <c r="AG182" s="408"/>
      <c r="AH182" s="903"/>
    </row>
    <row r="183" spans="2:34" s="640" customFormat="1" ht="21" customHeight="1" x14ac:dyDescent="0.25">
      <c r="B183" s="1969"/>
      <c r="C183" s="647"/>
      <c r="D183" s="648" t="s">
        <v>318</v>
      </c>
      <c r="E183" s="649">
        <v>56.696509999999996</v>
      </c>
      <c r="F183" s="649">
        <v>29.031293999999995</v>
      </c>
      <c r="G183" s="649">
        <v>31.780192</v>
      </c>
      <c r="H183" s="649">
        <v>47.571714999999998</v>
      </c>
      <c r="I183" s="649">
        <v>62.75949</v>
      </c>
      <c r="J183" s="649">
        <v>58.959846000000006</v>
      </c>
      <c r="K183" s="649">
        <v>61.934746000000004</v>
      </c>
      <c r="L183" s="649">
        <v>65.878715</v>
      </c>
      <c r="M183" s="649">
        <v>65.371779000000004</v>
      </c>
      <c r="N183" s="649">
        <v>67.968324999999993</v>
      </c>
      <c r="O183" s="649">
        <v>69.135725000000008</v>
      </c>
      <c r="P183" s="649">
        <v>66.752559999999988</v>
      </c>
      <c r="Q183" s="650">
        <f t="shared" si="2"/>
        <v>683.84089700000004</v>
      </c>
      <c r="R183" s="903"/>
      <c r="S183" s="408"/>
      <c r="T183" s="408" t="s">
        <v>318</v>
      </c>
      <c r="U183" s="408">
        <v>56.696509999999996</v>
      </c>
      <c r="V183" s="408">
        <v>29.031293999999995</v>
      </c>
      <c r="W183" s="408">
        <v>31.780192</v>
      </c>
      <c r="X183" s="408">
        <v>47.571714999999998</v>
      </c>
      <c r="Y183" s="408">
        <v>62.75949</v>
      </c>
      <c r="Z183" s="408">
        <v>58.959846000000006</v>
      </c>
      <c r="AA183" s="408">
        <v>61.934746000000004</v>
      </c>
      <c r="AB183" s="408">
        <v>65.878715</v>
      </c>
      <c r="AC183" s="408">
        <v>65.371779000000004</v>
      </c>
      <c r="AD183" s="408">
        <v>67.968324999999993</v>
      </c>
      <c r="AE183" s="408">
        <v>69.135725000000008</v>
      </c>
      <c r="AF183" s="408">
        <v>66.752559999999988</v>
      </c>
      <c r="AG183" s="408">
        <v>683.84089700000004</v>
      </c>
      <c r="AH183" s="903"/>
    </row>
    <row r="184" spans="2:34" s="640" customFormat="1" ht="21" customHeight="1" x14ac:dyDescent="0.25">
      <c r="B184" s="1969"/>
      <c r="C184" s="647"/>
      <c r="D184" s="651" t="s">
        <v>319</v>
      </c>
      <c r="E184" s="649"/>
      <c r="F184" s="649"/>
      <c r="G184" s="649"/>
      <c r="H184" s="649"/>
      <c r="I184" s="649"/>
      <c r="J184" s="649"/>
      <c r="K184" s="649"/>
      <c r="L184" s="649"/>
      <c r="M184" s="649"/>
      <c r="N184" s="649"/>
      <c r="O184" s="649"/>
      <c r="P184" s="649"/>
      <c r="Q184" s="652">
        <f t="shared" si="2"/>
        <v>0</v>
      </c>
      <c r="R184" s="903"/>
      <c r="S184" s="408"/>
      <c r="T184" s="408" t="s">
        <v>319</v>
      </c>
      <c r="U184" s="408"/>
      <c r="V184" s="408"/>
      <c r="W184" s="408"/>
      <c r="X184" s="408"/>
      <c r="Y184" s="408"/>
      <c r="Z184" s="408"/>
      <c r="AA184" s="408"/>
      <c r="AB184" s="408"/>
      <c r="AC184" s="408"/>
      <c r="AD184" s="408"/>
      <c r="AE184" s="408"/>
      <c r="AF184" s="408"/>
      <c r="AG184" s="408"/>
      <c r="AH184" s="903"/>
    </row>
    <row r="185" spans="2:34" s="640" customFormat="1" ht="21" customHeight="1" x14ac:dyDescent="0.25">
      <c r="B185" s="1969"/>
      <c r="C185" s="662"/>
      <c r="D185" s="666" t="s">
        <v>320</v>
      </c>
      <c r="E185" s="664"/>
      <c r="F185" s="664"/>
      <c r="G185" s="664"/>
      <c r="H185" s="664"/>
      <c r="I185" s="664"/>
      <c r="J185" s="664"/>
      <c r="K185" s="664"/>
      <c r="L185" s="664"/>
      <c r="M185" s="664"/>
      <c r="N185" s="664"/>
      <c r="O185" s="664"/>
      <c r="P185" s="665"/>
      <c r="Q185" s="654">
        <f t="shared" si="2"/>
        <v>0</v>
      </c>
      <c r="R185" s="903"/>
      <c r="S185" s="408"/>
      <c r="T185" s="408" t="s">
        <v>320</v>
      </c>
      <c r="U185" s="408"/>
      <c r="V185" s="408"/>
      <c r="W185" s="408"/>
      <c r="X185" s="408"/>
      <c r="Y185" s="408"/>
      <c r="Z185" s="408"/>
      <c r="AA185" s="408"/>
      <c r="AB185" s="408"/>
      <c r="AC185" s="408"/>
      <c r="AD185" s="408"/>
      <c r="AE185" s="408"/>
      <c r="AF185" s="408"/>
      <c r="AG185" s="408"/>
      <c r="AH185" s="903"/>
    </row>
    <row r="186" spans="2:34" s="640" customFormat="1" ht="21" customHeight="1" x14ac:dyDescent="0.25">
      <c r="B186" s="1971">
        <f>+B182+1</f>
        <v>46</v>
      </c>
      <c r="C186" s="655" t="s">
        <v>92</v>
      </c>
      <c r="D186" s="644" t="s">
        <v>317</v>
      </c>
      <c r="E186" s="657"/>
      <c r="F186" s="657"/>
      <c r="G186" s="657"/>
      <c r="H186" s="657"/>
      <c r="I186" s="657"/>
      <c r="J186" s="657"/>
      <c r="K186" s="657"/>
      <c r="L186" s="657"/>
      <c r="M186" s="657"/>
      <c r="N186" s="657"/>
      <c r="O186" s="657"/>
      <c r="P186" s="658"/>
      <c r="Q186" s="659">
        <f t="shared" si="2"/>
        <v>0</v>
      </c>
      <c r="R186" s="903"/>
      <c r="S186" s="408" t="s">
        <v>92</v>
      </c>
      <c r="T186" s="408" t="s">
        <v>317</v>
      </c>
      <c r="U186" s="408"/>
      <c r="V186" s="408"/>
      <c r="W186" s="408"/>
      <c r="X186" s="408"/>
      <c r="Y186" s="408"/>
      <c r="Z186" s="408"/>
      <c r="AA186" s="408"/>
      <c r="AB186" s="408"/>
      <c r="AC186" s="408"/>
      <c r="AD186" s="408"/>
      <c r="AE186" s="408"/>
      <c r="AF186" s="408"/>
      <c r="AG186" s="408"/>
      <c r="AH186" s="903"/>
    </row>
    <row r="187" spans="2:34" s="640" customFormat="1" ht="21" customHeight="1" x14ac:dyDescent="0.25">
      <c r="B187" s="1969"/>
      <c r="C187" s="647"/>
      <c r="D187" s="648" t="s">
        <v>318</v>
      </c>
      <c r="E187" s="649"/>
      <c r="F187" s="649"/>
      <c r="G187" s="649"/>
      <c r="H187" s="649"/>
      <c r="I187" s="649"/>
      <c r="J187" s="649"/>
      <c r="K187" s="649"/>
      <c r="L187" s="649"/>
      <c r="M187" s="649"/>
      <c r="N187" s="649"/>
      <c r="O187" s="649"/>
      <c r="P187" s="649"/>
      <c r="Q187" s="650">
        <f t="shared" si="2"/>
        <v>0</v>
      </c>
      <c r="R187" s="903"/>
      <c r="S187" s="408"/>
      <c r="T187" s="408" t="s">
        <v>318</v>
      </c>
      <c r="U187" s="408"/>
      <c r="V187" s="408"/>
      <c r="W187" s="408"/>
      <c r="X187" s="408"/>
      <c r="Y187" s="408"/>
      <c r="Z187" s="408"/>
      <c r="AA187" s="408"/>
      <c r="AB187" s="408"/>
      <c r="AC187" s="408"/>
      <c r="AD187" s="408"/>
      <c r="AE187" s="408"/>
      <c r="AF187" s="408"/>
      <c r="AG187" s="408"/>
      <c r="AH187" s="903"/>
    </row>
    <row r="188" spans="2:34" s="640" customFormat="1" ht="21" customHeight="1" x14ac:dyDescent="0.25">
      <c r="B188" s="1969"/>
      <c r="C188" s="647"/>
      <c r="D188" s="651" t="s">
        <v>319</v>
      </c>
      <c r="E188" s="649">
        <v>39.649884</v>
      </c>
      <c r="F188" s="649">
        <v>34.443636999999995</v>
      </c>
      <c r="G188" s="649">
        <v>34.171161999999995</v>
      </c>
      <c r="H188" s="649">
        <v>34.972822999999998</v>
      </c>
      <c r="I188" s="649">
        <v>34.009129999999999</v>
      </c>
      <c r="J188" s="649">
        <v>30.245280000000001</v>
      </c>
      <c r="K188" s="649">
        <v>32.260114000000002</v>
      </c>
      <c r="L188" s="649">
        <v>37.319178000000001</v>
      </c>
      <c r="M188" s="649">
        <v>42.144553000000009</v>
      </c>
      <c r="N188" s="649">
        <v>47.436602000000008</v>
      </c>
      <c r="O188" s="649">
        <v>45.909754</v>
      </c>
      <c r="P188" s="649">
        <v>40.275255000000008</v>
      </c>
      <c r="Q188" s="652">
        <f t="shared" si="2"/>
        <v>452.83737200000007</v>
      </c>
      <c r="R188" s="903"/>
      <c r="S188" s="408"/>
      <c r="T188" s="408" t="s">
        <v>319</v>
      </c>
      <c r="U188" s="408">
        <v>39.649884</v>
      </c>
      <c r="V188" s="408">
        <v>34.443636999999995</v>
      </c>
      <c r="W188" s="408">
        <v>34.171161999999995</v>
      </c>
      <c r="X188" s="408">
        <v>34.972822999999998</v>
      </c>
      <c r="Y188" s="408">
        <v>34.009129999999999</v>
      </c>
      <c r="Z188" s="408">
        <v>30.245280000000001</v>
      </c>
      <c r="AA188" s="408">
        <v>32.260114000000002</v>
      </c>
      <c r="AB188" s="408">
        <v>37.319178000000001</v>
      </c>
      <c r="AC188" s="408">
        <v>42.144553000000009</v>
      </c>
      <c r="AD188" s="408">
        <v>47.436602000000008</v>
      </c>
      <c r="AE188" s="408">
        <v>45.909754</v>
      </c>
      <c r="AF188" s="408">
        <v>40.275255000000008</v>
      </c>
      <c r="AG188" s="408">
        <v>452.83737200000007</v>
      </c>
      <c r="AH188" s="903"/>
    </row>
    <row r="189" spans="2:34" s="640" customFormat="1" ht="21" customHeight="1" x14ac:dyDescent="0.25">
      <c r="B189" s="1969"/>
      <c r="C189" s="662"/>
      <c r="D189" s="666" t="s">
        <v>320</v>
      </c>
      <c r="E189" s="664">
        <v>49.405414999999998</v>
      </c>
      <c r="F189" s="664">
        <v>39.219358</v>
      </c>
      <c r="G189" s="664">
        <v>46.220266000000002</v>
      </c>
      <c r="H189" s="664">
        <v>60.771979999999999</v>
      </c>
      <c r="I189" s="664">
        <v>51.623578000000009</v>
      </c>
      <c r="J189" s="664">
        <v>46.438824999999994</v>
      </c>
      <c r="K189" s="664">
        <v>57.141682000000003</v>
      </c>
      <c r="L189" s="664">
        <v>55.278974999999996</v>
      </c>
      <c r="M189" s="664">
        <v>66.729963999999995</v>
      </c>
      <c r="N189" s="664">
        <v>61.693702999999999</v>
      </c>
      <c r="O189" s="664">
        <v>42.700012000000008</v>
      </c>
      <c r="P189" s="665">
        <v>43.318741000000003</v>
      </c>
      <c r="Q189" s="654">
        <f t="shared" si="2"/>
        <v>620.54249900000013</v>
      </c>
      <c r="R189" s="903"/>
      <c r="S189" s="408"/>
      <c r="T189" s="408" t="s">
        <v>320</v>
      </c>
      <c r="U189" s="408">
        <v>49.405414999999998</v>
      </c>
      <c r="V189" s="408">
        <v>39.219358</v>
      </c>
      <c r="W189" s="408">
        <v>46.220266000000002</v>
      </c>
      <c r="X189" s="408">
        <v>60.771979999999999</v>
      </c>
      <c r="Y189" s="408">
        <v>51.623578000000009</v>
      </c>
      <c r="Z189" s="408">
        <v>46.438824999999994</v>
      </c>
      <c r="AA189" s="408">
        <v>57.141682000000003</v>
      </c>
      <c r="AB189" s="408">
        <v>55.278974999999996</v>
      </c>
      <c r="AC189" s="408">
        <v>66.729963999999995</v>
      </c>
      <c r="AD189" s="408">
        <v>61.693702999999999</v>
      </c>
      <c r="AE189" s="408">
        <v>42.700012000000008</v>
      </c>
      <c r="AF189" s="408">
        <v>43.318741000000003</v>
      </c>
      <c r="AG189" s="408">
        <v>620.54249900000013</v>
      </c>
      <c r="AH189" s="903"/>
    </row>
    <row r="190" spans="2:34" s="640" customFormat="1" ht="21" customHeight="1" x14ac:dyDescent="0.25">
      <c r="B190" s="1971">
        <f>+B186+1</f>
        <v>47</v>
      </c>
      <c r="C190" s="655" t="s">
        <v>94</v>
      </c>
      <c r="D190" s="644" t="s">
        <v>317</v>
      </c>
      <c r="E190" s="657"/>
      <c r="F190" s="657"/>
      <c r="G190" s="657"/>
      <c r="H190" s="657"/>
      <c r="I190" s="657"/>
      <c r="J190" s="657"/>
      <c r="K190" s="657"/>
      <c r="L190" s="657"/>
      <c r="M190" s="657"/>
      <c r="N190" s="657"/>
      <c r="O190" s="657"/>
      <c r="P190" s="658"/>
      <c r="Q190" s="659">
        <f t="shared" si="2"/>
        <v>0</v>
      </c>
      <c r="R190" s="903"/>
      <c r="S190" s="408" t="s">
        <v>94</v>
      </c>
      <c r="T190" s="408" t="s">
        <v>317</v>
      </c>
      <c r="U190" s="408"/>
      <c r="V190" s="408"/>
      <c r="W190" s="408"/>
      <c r="X190" s="408"/>
      <c r="Y190" s="408"/>
      <c r="Z190" s="408"/>
      <c r="AA190" s="408"/>
      <c r="AB190" s="408"/>
      <c r="AC190" s="408"/>
      <c r="AD190" s="408"/>
      <c r="AE190" s="408"/>
      <c r="AF190" s="408"/>
      <c r="AG190" s="408"/>
      <c r="AH190" s="903"/>
    </row>
    <row r="191" spans="2:34" s="640" customFormat="1" ht="21" customHeight="1" x14ac:dyDescent="0.25">
      <c r="B191" s="1969"/>
      <c r="C191" s="647"/>
      <c r="D191" s="648" t="s">
        <v>318</v>
      </c>
      <c r="E191" s="649"/>
      <c r="F191" s="649"/>
      <c r="G191" s="649"/>
      <c r="H191" s="649"/>
      <c r="I191" s="649"/>
      <c r="J191" s="649"/>
      <c r="K191" s="649"/>
      <c r="L191" s="649"/>
      <c r="M191" s="649"/>
      <c r="N191" s="649"/>
      <c r="O191" s="649"/>
      <c r="P191" s="649"/>
      <c r="Q191" s="650">
        <f t="shared" si="2"/>
        <v>0</v>
      </c>
      <c r="R191" s="903"/>
      <c r="S191" s="408"/>
      <c r="T191" s="408" t="s">
        <v>318</v>
      </c>
      <c r="U191" s="408"/>
      <c r="V191" s="408"/>
      <c r="W191" s="408"/>
      <c r="X191" s="408"/>
      <c r="Y191" s="408"/>
      <c r="Z191" s="408"/>
      <c r="AA191" s="408"/>
      <c r="AB191" s="408"/>
      <c r="AC191" s="408"/>
      <c r="AD191" s="408"/>
      <c r="AE191" s="408"/>
      <c r="AF191" s="408"/>
      <c r="AG191" s="408"/>
      <c r="AH191" s="903"/>
    </row>
    <row r="192" spans="2:34" s="640" customFormat="1" ht="21" customHeight="1" x14ac:dyDescent="0.25">
      <c r="B192" s="1969"/>
      <c r="C192" s="647"/>
      <c r="D192" s="651" t="s">
        <v>319</v>
      </c>
      <c r="E192" s="649"/>
      <c r="F192" s="649"/>
      <c r="G192" s="649"/>
      <c r="H192" s="649"/>
      <c r="I192" s="649"/>
      <c r="J192" s="649"/>
      <c r="K192" s="649"/>
      <c r="L192" s="649"/>
      <c r="M192" s="649"/>
      <c r="N192" s="649"/>
      <c r="O192" s="649"/>
      <c r="P192" s="649"/>
      <c r="Q192" s="652">
        <f t="shared" si="2"/>
        <v>0</v>
      </c>
      <c r="R192" s="903"/>
      <c r="S192" s="408"/>
      <c r="T192" s="408" t="s">
        <v>319</v>
      </c>
      <c r="U192" s="408"/>
      <c r="V192" s="408"/>
      <c r="W192" s="408"/>
      <c r="X192" s="408"/>
      <c r="Y192" s="408"/>
      <c r="Z192" s="408"/>
      <c r="AA192" s="408"/>
      <c r="AB192" s="408"/>
      <c r="AC192" s="408"/>
      <c r="AD192" s="408"/>
      <c r="AE192" s="408"/>
      <c r="AF192" s="408"/>
      <c r="AG192" s="408"/>
      <c r="AH192" s="903"/>
    </row>
    <row r="193" spans="2:34" s="640" customFormat="1" ht="21" customHeight="1" x14ac:dyDescent="0.25">
      <c r="B193" s="1969"/>
      <c r="C193" s="662"/>
      <c r="D193" s="666" t="s">
        <v>320</v>
      </c>
      <c r="E193" s="664">
        <v>39.002040000000001</v>
      </c>
      <c r="F193" s="664">
        <v>26.314240000000002</v>
      </c>
      <c r="G193" s="664">
        <v>20.782109999999996</v>
      </c>
      <c r="H193" s="664">
        <v>42.197009999999999</v>
      </c>
      <c r="I193" s="664">
        <v>52.720269999999999</v>
      </c>
      <c r="J193" s="664">
        <v>49.197090000000003</v>
      </c>
      <c r="K193" s="664">
        <v>39.431480000000001</v>
      </c>
      <c r="L193" s="664">
        <v>38.961569999999995</v>
      </c>
      <c r="M193" s="664">
        <v>48.946600000000004</v>
      </c>
      <c r="N193" s="664">
        <v>48.421210000000002</v>
      </c>
      <c r="O193" s="664">
        <v>35.268480000000004</v>
      </c>
      <c r="P193" s="665">
        <v>39.31729</v>
      </c>
      <c r="Q193" s="654">
        <f t="shared" si="2"/>
        <v>480.55939000000001</v>
      </c>
      <c r="R193" s="903"/>
      <c r="S193" s="408"/>
      <c r="T193" s="408" t="s">
        <v>320</v>
      </c>
      <c r="U193" s="408">
        <v>39.002040000000001</v>
      </c>
      <c r="V193" s="408">
        <v>26.314240000000002</v>
      </c>
      <c r="W193" s="408">
        <v>20.782109999999996</v>
      </c>
      <c r="X193" s="408">
        <v>42.197009999999999</v>
      </c>
      <c r="Y193" s="408">
        <v>52.720269999999999</v>
      </c>
      <c r="Z193" s="408">
        <v>49.197090000000003</v>
      </c>
      <c r="AA193" s="408">
        <v>39.431480000000001</v>
      </c>
      <c r="AB193" s="408">
        <v>38.961569999999995</v>
      </c>
      <c r="AC193" s="408">
        <v>48.946600000000004</v>
      </c>
      <c r="AD193" s="408">
        <v>48.421210000000002</v>
      </c>
      <c r="AE193" s="408">
        <v>35.268480000000004</v>
      </c>
      <c r="AF193" s="408">
        <v>39.31729</v>
      </c>
      <c r="AG193" s="408">
        <v>480.55939000000001</v>
      </c>
      <c r="AH193" s="903"/>
    </row>
    <row r="194" spans="2:34" s="640" customFormat="1" ht="21" customHeight="1" x14ac:dyDescent="0.25">
      <c r="B194" s="1971">
        <f>+B190+1</f>
        <v>48</v>
      </c>
      <c r="C194" s="655" t="s">
        <v>96</v>
      </c>
      <c r="D194" s="644" t="s">
        <v>317</v>
      </c>
      <c r="E194" s="657">
        <v>127.66871900000001</v>
      </c>
      <c r="F194" s="657">
        <v>142.769507</v>
      </c>
      <c r="G194" s="657">
        <v>176.66397800000001</v>
      </c>
      <c r="H194" s="657">
        <v>143.88864899999999</v>
      </c>
      <c r="I194" s="657">
        <v>104.18153600000001</v>
      </c>
      <c r="J194" s="657">
        <v>84.949321999999995</v>
      </c>
      <c r="K194" s="657">
        <v>79.789691999999988</v>
      </c>
      <c r="L194" s="657">
        <v>84.141597000000004</v>
      </c>
      <c r="M194" s="657">
        <v>71.454452000000003</v>
      </c>
      <c r="N194" s="657">
        <v>74.627403999999999</v>
      </c>
      <c r="O194" s="657">
        <v>58.041786000000002</v>
      </c>
      <c r="P194" s="658">
        <v>89.502919999999989</v>
      </c>
      <c r="Q194" s="659">
        <f t="shared" si="2"/>
        <v>1237.679562</v>
      </c>
      <c r="R194" s="903"/>
      <c r="S194" s="408" t="s">
        <v>96</v>
      </c>
      <c r="T194" s="408" t="s">
        <v>317</v>
      </c>
      <c r="U194" s="408">
        <v>127.66871900000001</v>
      </c>
      <c r="V194" s="408">
        <v>142.769507</v>
      </c>
      <c r="W194" s="408">
        <v>176.66397800000001</v>
      </c>
      <c r="X194" s="408">
        <v>143.88864899999999</v>
      </c>
      <c r="Y194" s="408">
        <v>104.18153600000001</v>
      </c>
      <c r="Z194" s="408">
        <v>84.949321999999995</v>
      </c>
      <c r="AA194" s="408">
        <v>79.789691999999988</v>
      </c>
      <c r="AB194" s="408">
        <v>84.141597000000004</v>
      </c>
      <c r="AC194" s="408">
        <v>71.454452000000003</v>
      </c>
      <c r="AD194" s="408">
        <v>74.627403999999999</v>
      </c>
      <c r="AE194" s="408">
        <v>58.041786000000002</v>
      </c>
      <c r="AF194" s="408">
        <v>89.502919999999989</v>
      </c>
      <c r="AG194" s="408">
        <v>1237.679562</v>
      </c>
      <c r="AH194" s="903"/>
    </row>
    <row r="195" spans="2:34" s="640" customFormat="1" ht="21" customHeight="1" x14ac:dyDescent="0.25">
      <c r="B195" s="1969"/>
      <c r="C195" s="647"/>
      <c r="D195" s="648" t="s">
        <v>318</v>
      </c>
      <c r="E195" s="649">
        <v>307.402129</v>
      </c>
      <c r="F195" s="649">
        <v>69.12530799999999</v>
      </c>
      <c r="G195" s="649">
        <v>131.787892</v>
      </c>
      <c r="H195" s="649">
        <v>280.94089300000002</v>
      </c>
      <c r="I195" s="649">
        <v>429.27767900000003</v>
      </c>
      <c r="J195" s="649">
        <v>534.89003099999991</v>
      </c>
      <c r="K195" s="649">
        <v>635.65509599999984</v>
      </c>
      <c r="L195" s="649">
        <v>590.17568300000005</v>
      </c>
      <c r="M195" s="649">
        <v>626.79545199999995</v>
      </c>
      <c r="N195" s="649">
        <v>618.15337199999988</v>
      </c>
      <c r="O195" s="649">
        <v>765.13755700000002</v>
      </c>
      <c r="P195" s="649">
        <v>763.7764380000001</v>
      </c>
      <c r="Q195" s="650">
        <f t="shared" si="2"/>
        <v>5753.1175299999995</v>
      </c>
      <c r="R195" s="903"/>
      <c r="S195" s="408"/>
      <c r="T195" s="408" t="s">
        <v>318</v>
      </c>
      <c r="U195" s="408">
        <v>307.402129</v>
      </c>
      <c r="V195" s="408">
        <v>69.12530799999999</v>
      </c>
      <c r="W195" s="408">
        <v>131.787892</v>
      </c>
      <c r="X195" s="408">
        <v>280.94089300000002</v>
      </c>
      <c r="Y195" s="408">
        <v>429.27767900000003</v>
      </c>
      <c r="Z195" s="408">
        <v>534.89003099999991</v>
      </c>
      <c r="AA195" s="408">
        <v>635.65509599999984</v>
      </c>
      <c r="AB195" s="408">
        <v>590.17568300000005</v>
      </c>
      <c r="AC195" s="408">
        <v>626.79545199999995</v>
      </c>
      <c r="AD195" s="408">
        <v>618.15337199999988</v>
      </c>
      <c r="AE195" s="408">
        <v>765.13755700000002</v>
      </c>
      <c r="AF195" s="408">
        <v>763.7764380000001</v>
      </c>
      <c r="AG195" s="408">
        <v>5753.1175299999995</v>
      </c>
      <c r="AH195" s="903"/>
    </row>
    <row r="196" spans="2:34" s="640" customFormat="1" ht="21" customHeight="1" x14ac:dyDescent="0.25">
      <c r="B196" s="1969"/>
      <c r="C196" s="647"/>
      <c r="D196" s="651" t="s">
        <v>319</v>
      </c>
      <c r="E196" s="649">
        <v>9.8598190000000017</v>
      </c>
      <c r="F196" s="649">
        <v>8.2100669999999987</v>
      </c>
      <c r="G196" s="649">
        <v>7.7005429999999997</v>
      </c>
      <c r="H196" s="649">
        <v>8.865635000000001</v>
      </c>
      <c r="I196" s="649">
        <v>8.5170130000000004</v>
      </c>
      <c r="J196" s="649">
        <v>7.6483650000000001</v>
      </c>
      <c r="K196" s="649">
        <v>8.0882419999999993</v>
      </c>
      <c r="L196" s="649">
        <v>9.2291819999999998</v>
      </c>
      <c r="M196" s="649">
        <v>10.432577999999999</v>
      </c>
      <c r="N196" s="649">
        <v>11.979611999999999</v>
      </c>
      <c r="O196" s="649">
        <v>11.672313000000001</v>
      </c>
      <c r="P196" s="649">
        <v>9.8797759999999997</v>
      </c>
      <c r="Q196" s="652">
        <f t="shared" si="2"/>
        <v>112.083145</v>
      </c>
      <c r="R196" s="903"/>
      <c r="S196" s="408"/>
      <c r="T196" s="408" t="s">
        <v>319</v>
      </c>
      <c r="U196" s="408">
        <v>9.8598190000000017</v>
      </c>
      <c r="V196" s="408">
        <v>8.2100669999999987</v>
      </c>
      <c r="W196" s="408">
        <v>7.7005429999999997</v>
      </c>
      <c r="X196" s="408">
        <v>8.865635000000001</v>
      </c>
      <c r="Y196" s="408">
        <v>8.5170130000000004</v>
      </c>
      <c r="Z196" s="408">
        <v>7.6483650000000001</v>
      </c>
      <c r="AA196" s="408">
        <v>8.0882419999999993</v>
      </c>
      <c r="AB196" s="408">
        <v>9.2291819999999998</v>
      </c>
      <c r="AC196" s="408">
        <v>10.432577999999999</v>
      </c>
      <c r="AD196" s="408">
        <v>11.979611999999999</v>
      </c>
      <c r="AE196" s="408">
        <v>11.672313000000001</v>
      </c>
      <c r="AF196" s="408">
        <v>9.8797759999999997</v>
      </c>
      <c r="AG196" s="408">
        <v>112.083145</v>
      </c>
      <c r="AH196" s="903"/>
    </row>
    <row r="197" spans="2:34" s="640" customFormat="1" ht="21" customHeight="1" x14ac:dyDescent="0.25">
      <c r="B197" s="1969"/>
      <c r="C197" s="662"/>
      <c r="D197" s="666" t="s">
        <v>320</v>
      </c>
      <c r="E197" s="664"/>
      <c r="F197" s="664"/>
      <c r="G197" s="664"/>
      <c r="H197" s="664"/>
      <c r="I197" s="664"/>
      <c r="J197" s="664"/>
      <c r="K197" s="664"/>
      <c r="L197" s="664"/>
      <c r="M197" s="664"/>
      <c r="N197" s="664"/>
      <c r="O197" s="664"/>
      <c r="P197" s="665">
        <v>0.11281000000000001</v>
      </c>
      <c r="Q197" s="654">
        <f t="shared" si="2"/>
        <v>0.11281000000000001</v>
      </c>
      <c r="R197" s="903"/>
      <c r="S197" s="408"/>
      <c r="T197" s="408" t="s">
        <v>320</v>
      </c>
      <c r="U197" s="408"/>
      <c r="V197" s="408"/>
      <c r="W197" s="408"/>
      <c r="X197" s="408"/>
      <c r="Y197" s="408"/>
      <c r="Z197" s="408"/>
      <c r="AA197" s="408"/>
      <c r="AB197" s="408"/>
      <c r="AC197" s="408"/>
      <c r="AD197" s="408"/>
      <c r="AE197" s="408"/>
      <c r="AF197" s="408">
        <v>0.11281000000000001</v>
      </c>
      <c r="AG197" s="408">
        <v>0.11281000000000001</v>
      </c>
      <c r="AH197" s="903"/>
    </row>
    <row r="198" spans="2:34" s="640" customFormat="1" ht="21" customHeight="1" x14ac:dyDescent="0.25">
      <c r="B198" s="1971">
        <f>+B194+1</f>
        <v>49</v>
      </c>
      <c r="C198" s="655" t="s">
        <v>98</v>
      </c>
      <c r="D198" s="644" t="s">
        <v>317</v>
      </c>
      <c r="E198" s="657"/>
      <c r="F198" s="657"/>
      <c r="G198" s="657"/>
      <c r="H198" s="657"/>
      <c r="I198" s="657"/>
      <c r="J198" s="657"/>
      <c r="K198" s="657"/>
      <c r="L198" s="657"/>
      <c r="M198" s="657"/>
      <c r="N198" s="657"/>
      <c r="O198" s="657"/>
      <c r="P198" s="658"/>
      <c r="Q198" s="659">
        <f t="shared" ref="Q198:Q261" si="3">+SUM(E198:P198)</f>
        <v>0</v>
      </c>
      <c r="R198" s="903"/>
      <c r="S198" s="408" t="s">
        <v>98</v>
      </c>
      <c r="T198" s="408" t="s">
        <v>317</v>
      </c>
      <c r="U198" s="408"/>
      <c r="V198" s="408"/>
      <c r="W198" s="408"/>
      <c r="X198" s="408"/>
      <c r="Y198" s="408"/>
      <c r="Z198" s="408"/>
      <c r="AA198" s="408"/>
      <c r="AB198" s="408"/>
      <c r="AC198" s="408"/>
      <c r="AD198" s="408"/>
      <c r="AE198" s="408"/>
      <c r="AF198" s="408"/>
      <c r="AG198" s="408"/>
      <c r="AH198" s="903"/>
    </row>
    <row r="199" spans="2:34" s="640" customFormat="1" ht="21" customHeight="1" x14ac:dyDescent="0.25">
      <c r="B199" s="1969"/>
      <c r="C199" s="647"/>
      <c r="D199" s="648" t="s">
        <v>318</v>
      </c>
      <c r="E199" s="649">
        <v>361.14856199999997</v>
      </c>
      <c r="F199" s="649">
        <v>323.40601700000002</v>
      </c>
      <c r="G199" s="649">
        <v>342.73902399999997</v>
      </c>
      <c r="H199" s="649">
        <v>154.409459</v>
      </c>
      <c r="I199" s="649">
        <v>378.17861299999998</v>
      </c>
      <c r="J199" s="649">
        <v>386.31228299999998</v>
      </c>
      <c r="K199" s="649">
        <v>386.13993900000003</v>
      </c>
      <c r="L199" s="649">
        <v>396.30538899999999</v>
      </c>
      <c r="M199" s="649">
        <v>390.43313599999999</v>
      </c>
      <c r="N199" s="649">
        <v>400.86216099999996</v>
      </c>
      <c r="O199" s="649">
        <v>396.48611099999999</v>
      </c>
      <c r="P199" s="649">
        <v>404.85676999999998</v>
      </c>
      <c r="Q199" s="650">
        <f t="shared" si="3"/>
        <v>4321.2774640000007</v>
      </c>
      <c r="R199" s="903"/>
      <c r="S199" s="408"/>
      <c r="T199" s="408" t="s">
        <v>318</v>
      </c>
      <c r="U199" s="408">
        <v>361.14856199999997</v>
      </c>
      <c r="V199" s="408">
        <v>323.40601700000002</v>
      </c>
      <c r="W199" s="408">
        <v>342.73902399999997</v>
      </c>
      <c r="X199" s="408">
        <v>154.409459</v>
      </c>
      <c r="Y199" s="408">
        <v>378.17861299999998</v>
      </c>
      <c r="Z199" s="408">
        <v>386.31228299999998</v>
      </c>
      <c r="AA199" s="408">
        <v>386.13993900000003</v>
      </c>
      <c r="AB199" s="408">
        <v>396.30538899999999</v>
      </c>
      <c r="AC199" s="408">
        <v>390.43313599999999</v>
      </c>
      <c r="AD199" s="408">
        <v>400.86216099999996</v>
      </c>
      <c r="AE199" s="408">
        <v>396.48611099999999</v>
      </c>
      <c r="AF199" s="408">
        <v>404.85676999999998</v>
      </c>
      <c r="AG199" s="408">
        <v>4321.2774640000007</v>
      </c>
      <c r="AH199" s="903"/>
    </row>
    <row r="200" spans="2:34" s="640" customFormat="1" ht="21" customHeight="1" x14ac:dyDescent="0.25">
      <c r="B200" s="1969"/>
      <c r="C200" s="647"/>
      <c r="D200" s="651" t="s">
        <v>319</v>
      </c>
      <c r="E200" s="649"/>
      <c r="F200" s="649"/>
      <c r="G200" s="649"/>
      <c r="H200" s="649"/>
      <c r="I200" s="649"/>
      <c r="J200" s="649"/>
      <c r="K200" s="649"/>
      <c r="L200" s="649"/>
      <c r="M200" s="649"/>
      <c r="N200" s="649"/>
      <c r="O200" s="649"/>
      <c r="P200" s="649"/>
      <c r="Q200" s="652">
        <f t="shared" si="3"/>
        <v>0</v>
      </c>
      <c r="R200" s="903"/>
      <c r="S200" s="408"/>
      <c r="T200" s="408" t="s">
        <v>319</v>
      </c>
      <c r="U200" s="408"/>
      <c r="V200" s="408"/>
      <c r="W200" s="408"/>
      <c r="X200" s="408"/>
      <c r="Y200" s="408"/>
      <c r="Z200" s="408"/>
      <c r="AA200" s="408"/>
      <c r="AB200" s="408"/>
      <c r="AC200" s="408"/>
      <c r="AD200" s="408"/>
      <c r="AE200" s="408"/>
      <c r="AF200" s="408"/>
      <c r="AG200" s="408"/>
      <c r="AH200" s="903"/>
    </row>
    <row r="201" spans="2:34" s="640" customFormat="1" ht="21" customHeight="1" x14ac:dyDescent="0.25">
      <c r="B201" s="1969"/>
      <c r="C201" s="662"/>
      <c r="D201" s="666" t="s">
        <v>320</v>
      </c>
      <c r="E201" s="664"/>
      <c r="F201" s="664"/>
      <c r="G201" s="664"/>
      <c r="H201" s="664"/>
      <c r="I201" s="664"/>
      <c r="J201" s="664"/>
      <c r="K201" s="664"/>
      <c r="L201" s="664"/>
      <c r="M201" s="664"/>
      <c r="N201" s="664"/>
      <c r="O201" s="664"/>
      <c r="P201" s="665"/>
      <c r="Q201" s="654">
        <f t="shared" si="3"/>
        <v>0</v>
      </c>
      <c r="R201" s="903"/>
      <c r="S201" s="408"/>
      <c r="T201" s="408" t="s">
        <v>320</v>
      </c>
      <c r="U201" s="408"/>
      <c r="V201" s="408"/>
      <c r="W201" s="408"/>
      <c r="X201" s="408"/>
      <c r="Y201" s="408"/>
      <c r="Z201" s="408"/>
      <c r="AA201" s="408"/>
      <c r="AB201" s="408"/>
      <c r="AC201" s="408"/>
      <c r="AD201" s="408"/>
      <c r="AE201" s="408"/>
      <c r="AF201" s="408"/>
      <c r="AG201" s="408"/>
      <c r="AH201" s="903"/>
    </row>
    <row r="202" spans="2:34" s="640" customFormat="1" ht="21" customHeight="1" x14ac:dyDescent="0.25">
      <c r="B202" s="1971">
        <f>+B198+1</f>
        <v>50</v>
      </c>
      <c r="C202" s="655" t="s">
        <v>100</v>
      </c>
      <c r="D202" s="644" t="s">
        <v>317</v>
      </c>
      <c r="E202" s="657">
        <v>17.750067000000001</v>
      </c>
      <c r="F202" s="657">
        <v>18.110857000000003</v>
      </c>
      <c r="G202" s="657">
        <v>20.412794999999999</v>
      </c>
      <c r="H202" s="657">
        <v>16.940450000000002</v>
      </c>
      <c r="I202" s="657">
        <v>16.777197000000001</v>
      </c>
      <c r="J202" s="657">
        <v>11.010193999999998</v>
      </c>
      <c r="K202" s="657">
        <v>4.4777469999999999</v>
      </c>
      <c r="L202" s="657">
        <v>4.311725</v>
      </c>
      <c r="M202" s="657">
        <v>4.8732340000000001</v>
      </c>
      <c r="N202" s="657">
        <v>11.431557</v>
      </c>
      <c r="O202" s="657">
        <v>8.9011200000000006</v>
      </c>
      <c r="P202" s="658">
        <v>12.534238</v>
      </c>
      <c r="Q202" s="659">
        <f t="shared" si="3"/>
        <v>147.53118099999998</v>
      </c>
      <c r="R202" s="903"/>
      <c r="S202" s="408" t="s">
        <v>100</v>
      </c>
      <c r="T202" s="408" t="s">
        <v>317</v>
      </c>
      <c r="U202" s="408">
        <v>17.750067000000001</v>
      </c>
      <c r="V202" s="408">
        <v>18.110857000000003</v>
      </c>
      <c r="W202" s="408">
        <v>20.412794999999999</v>
      </c>
      <c r="X202" s="408">
        <v>16.940450000000002</v>
      </c>
      <c r="Y202" s="408">
        <v>16.777197000000001</v>
      </c>
      <c r="Z202" s="408">
        <v>11.010193999999998</v>
      </c>
      <c r="AA202" s="408">
        <v>4.4777469999999999</v>
      </c>
      <c r="AB202" s="408">
        <v>4.311725</v>
      </c>
      <c r="AC202" s="408">
        <v>4.8732340000000001</v>
      </c>
      <c r="AD202" s="408">
        <v>11.431557</v>
      </c>
      <c r="AE202" s="408">
        <v>8.9011200000000006</v>
      </c>
      <c r="AF202" s="408">
        <v>12.534238</v>
      </c>
      <c r="AG202" s="408">
        <v>147.53118099999998</v>
      </c>
      <c r="AH202" s="903"/>
    </row>
    <row r="203" spans="2:34" s="640" customFormat="1" ht="21" customHeight="1" x14ac:dyDescent="0.25">
      <c r="B203" s="1969"/>
      <c r="C203" s="647"/>
      <c r="D203" s="648" t="s">
        <v>318</v>
      </c>
      <c r="E203" s="649"/>
      <c r="F203" s="649"/>
      <c r="G203" s="649"/>
      <c r="H203" s="649"/>
      <c r="I203" s="649"/>
      <c r="J203" s="649"/>
      <c r="K203" s="649"/>
      <c r="L203" s="649"/>
      <c r="M203" s="649"/>
      <c r="N203" s="649"/>
      <c r="O203" s="649"/>
      <c r="P203" s="649"/>
      <c r="Q203" s="650">
        <f t="shared" si="3"/>
        <v>0</v>
      </c>
      <c r="R203" s="903"/>
      <c r="S203" s="408"/>
      <c r="T203" s="408" t="s">
        <v>318</v>
      </c>
      <c r="U203" s="408"/>
      <c r="V203" s="408"/>
      <c r="W203" s="408"/>
      <c r="X203" s="408"/>
      <c r="Y203" s="408"/>
      <c r="Z203" s="408"/>
      <c r="AA203" s="408"/>
      <c r="AB203" s="408"/>
      <c r="AC203" s="408"/>
      <c r="AD203" s="408"/>
      <c r="AE203" s="408"/>
      <c r="AF203" s="408"/>
      <c r="AG203" s="408"/>
      <c r="AH203" s="903"/>
    </row>
    <row r="204" spans="2:34" s="640" customFormat="1" ht="21" customHeight="1" x14ac:dyDescent="0.25">
      <c r="B204" s="1969"/>
      <c r="C204" s="647"/>
      <c r="D204" s="651" t="s">
        <v>319</v>
      </c>
      <c r="E204" s="649"/>
      <c r="F204" s="649"/>
      <c r="G204" s="649"/>
      <c r="H204" s="649"/>
      <c r="I204" s="649"/>
      <c r="J204" s="649"/>
      <c r="K204" s="649"/>
      <c r="L204" s="649"/>
      <c r="M204" s="649"/>
      <c r="N204" s="649"/>
      <c r="O204" s="649"/>
      <c r="P204" s="649"/>
      <c r="Q204" s="652">
        <f t="shared" si="3"/>
        <v>0</v>
      </c>
      <c r="R204" s="903"/>
      <c r="S204" s="408"/>
      <c r="T204" s="408" t="s">
        <v>319</v>
      </c>
      <c r="U204" s="408"/>
      <c r="V204" s="408"/>
      <c r="W204" s="408"/>
      <c r="X204" s="408"/>
      <c r="Y204" s="408"/>
      <c r="Z204" s="408"/>
      <c r="AA204" s="408"/>
      <c r="AB204" s="408"/>
      <c r="AC204" s="408"/>
      <c r="AD204" s="408"/>
      <c r="AE204" s="408"/>
      <c r="AF204" s="408"/>
      <c r="AG204" s="408"/>
      <c r="AH204" s="903"/>
    </row>
    <row r="205" spans="2:34" s="640" customFormat="1" ht="21" customHeight="1" x14ac:dyDescent="0.25">
      <c r="B205" s="1969"/>
      <c r="C205" s="662"/>
      <c r="D205" s="666" t="s">
        <v>320</v>
      </c>
      <c r="E205" s="664"/>
      <c r="F205" s="664"/>
      <c r="G205" s="664"/>
      <c r="H205" s="664"/>
      <c r="I205" s="664"/>
      <c r="J205" s="664"/>
      <c r="K205" s="664"/>
      <c r="L205" s="664"/>
      <c r="M205" s="664"/>
      <c r="N205" s="664"/>
      <c r="O205" s="664"/>
      <c r="P205" s="665"/>
      <c r="Q205" s="654">
        <f t="shared" si="3"/>
        <v>0</v>
      </c>
      <c r="R205" s="903"/>
      <c r="S205" s="408"/>
      <c r="T205" s="408" t="s">
        <v>320</v>
      </c>
      <c r="U205" s="408"/>
      <c r="V205" s="408"/>
      <c r="W205" s="408"/>
      <c r="X205" s="408"/>
      <c r="Y205" s="408"/>
      <c r="Z205" s="408"/>
      <c r="AA205" s="408"/>
      <c r="AB205" s="408"/>
      <c r="AC205" s="408"/>
      <c r="AD205" s="408"/>
      <c r="AE205" s="408"/>
      <c r="AF205" s="408"/>
      <c r="AG205" s="408"/>
      <c r="AH205" s="903"/>
    </row>
    <row r="206" spans="2:34" s="640" customFormat="1" ht="21" customHeight="1" x14ac:dyDescent="0.25">
      <c r="B206" s="1971">
        <f>+B202+1</f>
        <v>51</v>
      </c>
      <c r="C206" s="655" t="s">
        <v>102</v>
      </c>
      <c r="D206" s="644" t="s">
        <v>317</v>
      </c>
      <c r="E206" s="657">
        <v>48.537483999999999</v>
      </c>
      <c r="F206" s="657">
        <v>43.146944999999995</v>
      </c>
      <c r="G206" s="657">
        <v>50.110033999999999</v>
      </c>
      <c r="H206" s="657">
        <v>42.787599292500005</v>
      </c>
      <c r="I206" s="657">
        <v>23.913548654999996</v>
      </c>
      <c r="J206" s="657">
        <v>18.969125512500003</v>
      </c>
      <c r="K206" s="657">
        <v>15.572167619999998</v>
      </c>
      <c r="L206" s="657">
        <v>15.458641795</v>
      </c>
      <c r="M206" s="657">
        <v>13.988637737500001</v>
      </c>
      <c r="N206" s="657">
        <v>18.0309388975</v>
      </c>
      <c r="O206" s="657">
        <v>16.3414538</v>
      </c>
      <c r="P206" s="658">
        <v>33.223882629999999</v>
      </c>
      <c r="Q206" s="659">
        <f t="shared" si="3"/>
        <v>340.08045894000003</v>
      </c>
      <c r="R206" s="903"/>
      <c r="S206" s="408" t="s">
        <v>102</v>
      </c>
      <c r="T206" s="408" t="s">
        <v>317</v>
      </c>
      <c r="U206" s="408">
        <v>48.537483999999999</v>
      </c>
      <c r="V206" s="408">
        <v>43.146944999999995</v>
      </c>
      <c r="W206" s="408">
        <v>50.110033999999999</v>
      </c>
      <c r="X206" s="408">
        <v>42.787599292500005</v>
      </c>
      <c r="Y206" s="408">
        <v>23.913548654999996</v>
      </c>
      <c r="Z206" s="408">
        <v>18.969125512500003</v>
      </c>
      <c r="AA206" s="408">
        <v>15.572167619999998</v>
      </c>
      <c r="AB206" s="408">
        <v>15.458641795</v>
      </c>
      <c r="AC206" s="408">
        <v>13.988637737500001</v>
      </c>
      <c r="AD206" s="408">
        <v>18.0309388975</v>
      </c>
      <c r="AE206" s="408">
        <v>16.3414538</v>
      </c>
      <c r="AF206" s="408">
        <v>33.223882629999999</v>
      </c>
      <c r="AG206" s="408">
        <v>340.08045894000003</v>
      </c>
      <c r="AH206" s="903"/>
    </row>
    <row r="207" spans="2:34" s="640" customFormat="1" ht="21" customHeight="1" x14ac:dyDescent="0.25">
      <c r="B207" s="1969"/>
      <c r="C207" s="647"/>
      <c r="D207" s="648" t="s">
        <v>318</v>
      </c>
      <c r="E207" s="649"/>
      <c r="F207" s="649"/>
      <c r="G207" s="649"/>
      <c r="H207" s="649"/>
      <c r="I207" s="649"/>
      <c r="J207" s="649"/>
      <c r="K207" s="649"/>
      <c r="L207" s="649"/>
      <c r="M207" s="649"/>
      <c r="N207" s="649"/>
      <c r="O207" s="649"/>
      <c r="P207" s="649"/>
      <c r="Q207" s="650">
        <f t="shared" si="3"/>
        <v>0</v>
      </c>
      <c r="R207" s="903"/>
      <c r="S207" s="408"/>
      <c r="T207" s="408" t="s">
        <v>318</v>
      </c>
      <c r="U207" s="408"/>
      <c r="V207" s="408"/>
      <c r="W207" s="408"/>
      <c r="X207" s="408"/>
      <c r="Y207" s="408"/>
      <c r="Z207" s="408"/>
      <c r="AA207" s="408"/>
      <c r="AB207" s="408"/>
      <c r="AC207" s="408"/>
      <c r="AD207" s="408"/>
      <c r="AE207" s="408"/>
      <c r="AF207" s="408"/>
      <c r="AG207" s="408"/>
      <c r="AH207" s="903"/>
    </row>
    <row r="208" spans="2:34" s="640" customFormat="1" ht="21" customHeight="1" x14ac:dyDescent="0.25">
      <c r="B208" s="1969"/>
      <c r="C208" s="647"/>
      <c r="D208" s="651" t="s">
        <v>319</v>
      </c>
      <c r="E208" s="649"/>
      <c r="F208" s="649"/>
      <c r="G208" s="649"/>
      <c r="H208" s="649"/>
      <c r="I208" s="649"/>
      <c r="J208" s="649"/>
      <c r="K208" s="649"/>
      <c r="L208" s="649"/>
      <c r="M208" s="649"/>
      <c r="N208" s="649"/>
      <c r="O208" s="649"/>
      <c r="P208" s="649"/>
      <c r="Q208" s="652">
        <f t="shared" si="3"/>
        <v>0</v>
      </c>
      <c r="R208" s="903"/>
      <c r="S208" s="408"/>
      <c r="T208" s="408" t="s">
        <v>319</v>
      </c>
      <c r="U208" s="408"/>
      <c r="V208" s="408"/>
      <c r="W208" s="408"/>
      <c r="X208" s="408"/>
      <c r="Y208" s="408"/>
      <c r="Z208" s="408"/>
      <c r="AA208" s="408"/>
      <c r="AB208" s="408"/>
      <c r="AC208" s="408"/>
      <c r="AD208" s="408"/>
      <c r="AE208" s="408"/>
      <c r="AF208" s="408"/>
      <c r="AG208" s="408"/>
      <c r="AH208" s="903"/>
    </row>
    <row r="209" spans="2:34" s="640" customFormat="1" ht="21" customHeight="1" x14ac:dyDescent="0.25">
      <c r="B209" s="1969"/>
      <c r="C209" s="662"/>
      <c r="D209" s="666" t="s">
        <v>320</v>
      </c>
      <c r="E209" s="664"/>
      <c r="F209" s="664"/>
      <c r="G209" s="664"/>
      <c r="H209" s="664"/>
      <c r="I209" s="664"/>
      <c r="J209" s="664"/>
      <c r="K209" s="664"/>
      <c r="L209" s="664"/>
      <c r="M209" s="664"/>
      <c r="N209" s="664"/>
      <c r="O209" s="664"/>
      <c r="P209" s="665"/>
      <c r="Q209" s="654">
        <f t="shared" si="3"/>
        <v>0</v>
      </c>
      <c r="R209" s="903"/>
      <c r="S209" s="408"/>
      <c r="T209" s="408" t="s">
        <v>320</v>
      </c>
      <c r="U209" s="408"/>
      <c r="V209" s="408"/>
      <c r="W209" s="408"/>
      <c r="X209" s="408"/>
      <c r="Y209" s="408"/>
      <c r="Z209" s="408"/>
      <c r="AA209" s="408"/>
      <c r="AB209" s="408"/>
      <c r="AC209" s="408"/>
      <c r="AD209" s="408"/>
      <c r="AE209" s="408"/>
      <c r="AF209" s="408"/>
      <c r="AG209" s="408"/>
      <c r="AH209" s="903"/>
    </row>
    <row r="210" spans="2:34" s="640" customFormat="1" ht="21" customHeight="1" x14ac:dyDescent="0.25">
      <c r="B210" s="1971">
        <f>+B206+1</f>
        <v>52</v>
      </c>
      <c r="C210" s="655" t="s">
        <v>104</v>
      </c>
      <c r="D210" s="644" t="s">
        <v>317</v>
      </c>
      <c r="E210" s="657"/>
      <c r="F210" s="657"/>
      <c r="G210" s="657"/>
      <c r="H210" s="657"/>
      <c r="I210" s="657"/>
      <c r="J210" s="657"/>
      <c r="K210" s="657"/>
      <c r="L210" s="657"/>
      <c r="M210" s="657"/>
      <c r="N210" s="657"/>
      <c r="O210" s="657"/>
      <c r="P210" s="658"/>
      <c r="Q210" s="659">
        <f t="shared" si="3"/>
        <v>0</v>
      </c>
      <c r="R210" s="903"/>
      <c r="S210" s="408" t="s">
        <v>104</v>
      </c>
      <c r="T210" s="408" t="s">
        <v>317</v>
      </c>
      <c r="U210" s="408"/>
      <c r="V210" s="408"/>
      <c r="W210" s="408"/>
      <c r="X210" s="408"/>
      <c r="Y210" s="408"/>
      <c r="Z210" s="408"/>
      <c r="AA210" s="408"/>
      <c r="AB210" s="408"/>
      <c r="AC210" s="408"/>
      <c r="AD210" s="408"/>
      <c r="AE210" s="408"/>
      <c r="AF210" s="408"/>
      <c r="AG210" s="408"/>
      <c r="AH210" s="903"/>
    </row>
    <row r="211" spans="2:34" s="640" customFormat="1" ht="21" customHeight="1" x14ac:dyDescent="0.25">
      <c r="B211" s="1969"/>
      <c r="C211" s="647"/>
      <c r="D211" s="648" t="s">
        <v>318</v>
      </c>
      <c r="E211" s="649">
        <v>32.115682</v>
      </c>
      <c r="F211" s="649">
        <v>28.278959999999998</v>
      </c>
      <c r="G211" s="649">
        <v>30.122402000000001</v>
      </c>
      <c r="H211" s="649">
        <v>29.371796</v>
      </c>
      <c r="I211" s="649">
        <v>29.817495000000001</v>
      </c>
      <c r="J211" s="649">
        <v>28.642353999999997</v>
      </c>
      <c r="K211" s="649">
        <v>30.042496000000003</v>
      </c>
      <c r="L211" s="649">
        <v>28.463908999999997</v>
      </c>
      <c r="M211" s="649">
        <v>30.574483000000001</v>
      </c>
      <c r="N211" s="649">
        <v>32.307531000000004</v>
      </c>
      <c r="O211" s="649">
        <v>30.836575999999997</v>
      </c>
      <c r="P211" s="649">
        <v>31.476895000000003</v>
      </c>
      <c r="Q211" s="650">
        <f t="shared" si="3"/>
        <v>362.05057899999997</v>
      </c>
      <c r="R211" s="903"/>
      <c r="S211" s="408"/>
      <c r="T211" s="408" t="s">
        <v>318</v>
      </c>
      <c r="U211" s="408">
        <v>32.115682</v>
      </c>
      <c r="V211" s="408">
        <v>28.278959999999998</v>
      </c>
      <c r="W211" s="408">
        <v>30.122402000000001</v>
      </c>
      <c r="X211" s="408">
        <v>29.371796</v>
      </c>
      <c r="Y211" s="408">
        <v>29.817495000000001</v>
      </c>
      <c r="Z211" s="408">
        <v>28.642353999999997</v>
      </c>
      <c r="AA211" s="408">
        <v>30.042496000000003</v>
      </c>
      <c r="AB211" s="408">
        <v>28.463908999999997</v>
      </c>
      <c r="AC211" s="408">
        <v>30.574483000000001</v>
      </c>
      <c r="AD211" s="408">
        <v>32.307531000000004</v>
      </c>
      <c r="AE211" s="408">
        <v>30.836575999999997</v>
      </c>
      <c r="AF211" s="408">
        <v>31.476895000000003</v>
      </c>
      <c r="AG211" s="408">
        <v>362.05057899999997</v>
      </c>
      <c r="AH211" s="903"/>
    </row>
    <row r="212" spans="2:34" s="640" customFormat="1" ht="21" customHeight="1" x14ac:dyDescent="0.25">
      <c r="B212" s="1969"/>
      <c r="C212" s="647"/>
      <c r="D212" s="651" t="s">
        <v>319</v>
      </c>
      <c r="E212" s="649"/>
      <c r="F212" s="649"/>
      <c r="G212" s="649"/>
      <c r="H212" s="649"/>
      <c r="I212" s="649"/>
      <c r="J212" s="649"/>
      <c r="K212" s="649"/>
      <c r="L212" s="649"/>
      <c r="M212" s="649"/>
      <c r="N212" s="649"/>
      <c r="O212" s="649"/>
      <c r="P212" s="649"/>
      <c r="Q212" s="652">
        <f t="shared" si="3"/>
        <v>0</v>
      </c>
      <c r="R212" s="903"/>
      <c r="S212" s="408"/>
      <c r="T212" s="408" t="s">
        <v>319</v>
      </c>
      <c r="U212" s="408"/>
      <c r="V212" s="408"/>
      <c r="W212" s="408"/>
      <c r="X212" s="408"/>
      <c r="Y212" s="408"/>
      <c r="Z212" s="408"/>
      <c r="AA212" s="408"/>
      <c r="AB212" s="408"/>
      <c r="AC212" s="408"/>
      <c r="AD212" s="408"/>
      <c r="AE212" s="408"/>
      <c r="AF212" s="408"/>
      <c r="AG212" s="408"/>
      <c r="AH212" s="903"/>
    </row>
    <row r="213" spans="2:34" s="640" customFormat="1" ht="21" customHeight="1" x14ac:dyDescent="0.25">
      <c r="B213" s="1969"/>
      <c r="C213" s="662"/>
      <c r="D213" s="666" t="s">
        <v>320</v>
      </c>
      <c r="E213" s="664"/>
      <c r="F213" s="664"/>
      <c r="G213" s="664"/>
      <c r="H213" s="664"/>
      <c r="I213" s="664"/>
      <c r="J213" s="664"/>
      <c r="K213" s="664"/>
      <c r="L213" s="664"/>
      <c r="M213" s="664"/>
      <c r="N213" s="664"/>
      <c r="O213" s="664"/>
      <c r="P213" s="665"/>
      <c r="Q213" s="654">
        <f t="shared" si="3"/>
        <v>0</v>
      </c>
      <c r="R213" s="903"/>
      <c r="S213" s="408"/>
      <c r="T213" s="408" t="s">
        <v>320</v>
      </c>
      <c r="U213" s="408"/>
      <c r="V213" s="408"/>
      <c r="W213" s="408"/>
      <c r="X213" s="408"/>
      <c r="Y213" s="408"/>
      <c r="Z213" s="408"/>
      <c r="AA213" s="408"/>
      <c r="AB213" s="408"/>
      <c r="AC213" s="408"/>
      <c r="AD213" s="408"/>
      <c r="AE213" s="408"/>
      <c r="AF213" s="408"/>
      <c r="AG213" s="408"/>
      <c r="AH213" s="903"/>
    </row>
    <row r="214" spans="2:34" s="640" customFormat="1" ht="21" customHeight="1" x14ac:dyDescent="0.25">
      <c r="B214" s="1971">
        <f>+B210+1</f>
        <v>53</v>
      </c>
      <c r="C214" s="655" t="s">
        <v>1942</v>
      </c>
      <c r="D214" s="644" t="s">
        <v>317</v>
      </c>
      <c r="E214" s="657"/>
      <c r="F214" s="657"/>
      <c r="G214" s="657"/>
      <c r="H214" s="657"/>
      <c r="I214" s="657"/>
      <c r="J214" s="657"/>
      <c r="K214" s="657"/>
      <c r="L214" s="657"/>
      <c r="M214" s="657"/>
      <c r="N214" s="657"/>
      <c r="O214" s="657"/>
      <c r="P214" s="658"/>
      <c r="Q214" s="659">
        <f t="shared" si="3"/>
        <v>0</v>
      </c>
      <c r="R214" s="903"/>
      <c r="S214" s="408" t="s">
        <v>1942</v>
      </c>
      <c r="T214" s="408" t="s">
        <v>317</v>
      </c>
      <c r="U214" s="408"/>
      <c r="V214" s="408"/>
      <c r="W214" s="408"/>
      <c r="X214" s="408"/>
      <c r="Y214" s="408"/>
      <c r="Z214" s="408"/>
      <c r="AA214" s="408"/>
      <c r="AB214" s="408"/>
      <c r="AC214" s="408"/>
      <c r="AD214" s="408"/>
      <c r="AE214" s="408"/>
      <c r="AF214" s="408"/>
      <c r="AG214" s="408"/>
      <c r="AH214" s="903"/>
    </row>
    <row r="215" spans="2:34" s="640" customFormat="1" ht="21" customHeight="1" x14ac:dyDescent="0.25">
      <c r="B215" s="1969"/>
      <c r="C215" s="647"/>
      <c r="D215" s="648" t="s">
        <v>318</v>
      </c>
      <c r="E215" s="649"/>
      <c r="F215" s="649"/>
      <c r="G215" s="649"/>
      <c r="H215" s="649"/>
      <c r="I215" s="649"/>
      <c r="J215" s="649"/>
      <c r="K215" s="649"/>
      <c r="L215" s="649"/>
      <c r="M215" s="649"/>
      <c r="N215" s="649"/>
      <c r="O215" s="649"/>
      <c r="P215" s="649"/>
      <c r="Q215" s="650">
        <f t="shared" si="3"/>
        <v>0</v>
      </c>
      <c r="R215" s="903"/>
      <c r="S215" s="408"/>
      <c r="T215" s="408" t="s">
        <v>318</v>
      </c>
      <c r="U215" s="408"/>
      <c r="V215" s="408"/>
      <c r="W215" s="408"/>
      <c r="X215" s="408"/>
      <c r="Y215" s="408"/>
      <c r="Z215" s="408"/>
      <c r="AA215" s="408"/>
      <c r="AB215" s="408"/>
      <c r="AC215" s="408"/>
      <c r="AD215" s="408"/>
      <c r="AE215" s="408"/>
      <c r="AF215" s="408"/>
      <c r="AG215" s="408"/>
      <c r="AH215" s="903"/>
    </row>
    <row r="216" spans="2:34" s="640" customFormat="1" ht="21" customHeight="1" x14ac:dyDescent="0.25">
      <c r="B216" s="1969"/>
      <c r="C216" s="647"/>
      <c r="D216" s="651" t="s">
        <v>319</v>
      </c>
      <c r="E216" s="649"/>
      <c r="F216" s="649"/>
      <c r="G216" s="649"/>
      <c r="H216" s="649"/>
      <c r="I216" s="649"/>
      <c r="J216" s="649"/>
      <c r="K216" s="649"/>
      <c r="L216" s="649"/>
      <c r="M216" s="649"/>
      <c r="N216" s="649"/>
      <c r="O216" s="649"/>
      <c r="P216" s="649"/>
      <c r="Q216" s="652">
        <f t="shared" si="3"/>
        <v>0</v>
      </c>
      <c r="R216" s="903"/>
      <c r="S216" s="408"/>
      <c r="T216" s="408" t="s">
        <v>319</v>
      </c>
      <c r="U216" s="408"/>
      <c r="V216" s="408"/>
      <c r="W216" s="408"/>
      <c r="X216" s="408"/>
      <c r="Y216" s="408"/>
      <c r="Z216" s="408"/>
      <c r="AA216" s="408"/>
      <c r="AB216" s="408"/>
      <c r="AC216" s="408"/>
      <c r="AD216" s="408"/>
      <c r="AE216" s="408"/>
      <c r="AF216" s="408"/>
      <c r="AG216" s="408"/>
      <c r="AH216" s="903"/>
    </row>
    <row r="217" spans="2:34" s="640" customFormat="1" ht="21" customHeight="1" x14ac:dyDescent="0.25">
      <c r="B217" s="1969"/>
      <c r="C217" s="662"/>
      <c r="D217" s="666" t="s">
        <v>320</v>
      </c>
      <c r="E217" s="664">
        <v>3.8703319999999999</v>
      </c>
      <c r="F217" s="664">
        <v>2.3865349999999999</v>
      </c>
      <c r="G217" s="664">
        <v>2.4038010000000001</v>
      </c>
      <c r="H217" s="664">
        <v>4.5630459999999999</v>
      </c>
      <c r="I217" s="664">
        <v>4.8271660000000001</v>
      </c>
      <c r="J217" s="664">
        <v>3.7820839999999998</v>
      </c>
      <c r="K217" s="664">
        <v>5.8974589999999996</v>
      </c>
      <c r="L217" s="664">
        <v>6.0921370000000001</v>
      </c>
      <c r="M217" s="664">
        <v>4.8656189999999997</v>
      </c>
      <c r="N217" s="664">
        <v>4.3498479999999997</v>
      </c>
      <c r="O217" s="664">
        <v>4.1804730000000001</v>
      </c>
      <c r="P217" s="665">
        <v>4.0421199999999997</v>
      </c>
      <c r="Q217" s="654">
        <f t="shared" si="3"/>
        <v>51.260620000000003</v>
      </c>
      <c r="R217" s="903"/>
      <c r="S217" s="408"/>
      <c r="T217" s="408" t="s">
        <v>320</v>
      </c>
      <c r="U217" s="408">
        <v>3.8703319999999999</v>
      </c>
      <c r="V217" s="408">
        <v>2.3865349999999999</v>
      </c>
      <c r="W217" s="408">
        <v>2.4038010000000001</v>
      </c>
      <c r="X217" s="408">
        <v>4.5630459999999999</v>
      </c>
      <c r="Y217" s="408">
        <v>4.8271660000000001</v>
      </c>
      <c r="Z217" s="408">
        <v>3.7820839999999998</v>
      </c>
      <c r="AA217" s="408">
        <v>5.8974589999999996</v>
      </c>
      <c r="AB217" s="408">
        <v>6.0921370000000001</v>
      </c>
      <c r="AC217" s="408">
        <v>4.8656189999999997</v>
      </c>
      <c r="AD217" s="408">
        <v>4.3498479999999997</v>
      </c>
      <c r="AE217" s="408">
        <v>4.1804730000000001</v>
      </c>
      <c r="AF217" s="408">
        <v>4.0421199999999997</v>
      </c>
      <c r="AG217" s="408">
        <v>51.260620000000003</v>
      </c>
      <c r="AH217" s="903"/>
    </row>
    <row r="218" spans="2:34" s="640" customFormat="1" ht="21" customHeight="1" x14ac:dyDescent="0.25">
      <c r="B218" s="1971">
        <f>+B214+1</f>
        <v>54</v>
      </c>
      <c r="C218" s="655" t="s">
        <v>1945</v>
      </c>
      <c r="D218" s="644" t="s">
        <v>317</v>
      </c>
      <c r="E218" s="657"/>
      <c r="F218" s="657"/>
      <c r="G218" s="657"/>
      <c r="H218" s="657"/>
      <c r="I218" s="657"/>
      <c r="J218" s="657"/>
      <c r="K218" s="657"/>
      <c r="L218" s="657"/>
      <c r="M218" s="657"/>
      <c r="N218" s="657"/>
      <c r="O218" s="657"/>
      <c r="P218" s="658"/>
      <c r="Q218" s="659">
        <f t="shared" si="3"/>
        <v>0</v>
      </c>
      <c r="R218" s="903"/>
      <c r="S218" s="408" t="s">
        <v>1945</v>
      </c>
      <c r="T218" s="408" t="s">
        <v>317</v>
      </c>
      <c r="U218" s="408"/>
      <c r="V218" s="408"/>
      <c r="W218" s="408"/>
      <c r="X218" s="408"/>
      <c r="Y218" s="408"/>
      <c r="Z218" s="408"/>
      <c r="AA218" s="408"/>
      <c r="AB218" s="408"/>
      <c r="AC218" s="408"/>
      <c r="AD218" s="408"/>
      <c r="AE218" s="408"/>
      <c r="AF218" s="408"/>
      <c r="AG218" s="408"/>
      <c r="AH218" s="903"/>
    </row>
    <row r="219" spans="2:34" s="640" customFormat="1" ht="21" customHeight="1" x14ac:dyDescent="0.25">
      <c r="B219" s="1969"/>
      <c r="C219" s="647"/>
      <c r="D219" s="648" t="s">
        <v>318</v>
      </c>
      <c r="E219" s="649"/>
      <c r="F219" s="649"/>
      <c r="G219" s="649"/>
      <c r="H219" s="649"/>
      <c r="I219" s="649"/>
      <c r="J219" s="649"/>
      <c r="K219" s="649"/>
      <c r="L219" s="649"/>
      <c r="M219" s="649"/>
      <c r="N219" s="649"/>
      <c r="O219" s="649"/>
      <c r="P219" s="649"/>
      <c r="Q219" s="650">
        <f t="shared" si="3"/>
        <v>0</v>
      </c>
      <c r="R219" s="903"/>
      <c r="S219" s="408"/>
      <c r="T219" s="408" t="s">
        <v>318</v>
      </c>
      <c r="U219" s="408"/>
      <c r="V219" s="408"/>
      <c r="W219" s="408"/>
      <c r="X219" s="408"/>
      <c r="Y219" s="408"/>
      <c r="Z219" s="408"/>
      <c r="AA219" s="408"/>
      <c r="AB219" s="408"/>
      <c r="AC219" s="408"/>
      <c r="AD219" s="408"/>
      <c r="AE219" s="408"/>
      <c r="AF219" s="408"/>
      <c r="AG219" s="408"/>
      <c r="AH219" s="903"/>
    </row>
    <row r="220" spans="2:34" s="640" customFormat="1" ht="21" customHeight="1" x14ac:dyDescent="0.25">
      <c r="B220" s="1969"/>
      <c r="C220" s="647"/>
      <c r="D220" s="651" t="s">
        <v>319</v>
      </c>
      <c r="E220" s="649"/>
      <c r="F220" s="649"/>
      <c r="G220" s="649"/>
      <c r="H220" s="649"/>
      <c r="I220" s="649"/>
      <c r="J220" s="649"/>
      <c r="K220" s="649"/>
      <c r="L220" s="649"/>
      <c r="M220" s="649"/>
      <c r="N220" s="649"/>
      <c r="O220" s="649"/>
      <c r="P220" s="649"/>
      <c r="Q220" s="652">
        <f t="shared" si="3"/>
        <v>0</v>
      </c>
      <c r="R220" s="903"/>
      <c r="S220" s="408"/>
      <c r="T220" s="408" t="s">
        <v>319</v>
      </c>
      <c r="U220" s="408"/>
      <c r="V220" s="408"/>
      <c r="W220" s="408"/>
      <c r="X220" s="408"/>
      <c r="Y220" s="408"/>
      <c r="Z220" s="408"/>
      <c r="AA220" s="408"/>
      <c r="AB220" s="408"/>
      <c r="AC220" s="408"/>
      <c r="AD220" s="408"/>
      <c r="AE220" s="408"/>
      <c r="AF220" s="408"/>
      <c r="AG220" s="408"/>
      <c r="AH220" s="903"/>
    </row>
    <row r="221" spans="2:34" s="640" customFormat="1" ht="21" customHeight="1" x14ac:dyDescent="0.25">
      <c r="B221" s="1969"/>
      <c r="C221" s="662"/>
      <c r="D221" s="666" t="s">
        <v>320</v>
      </c>
      <c r="E221" s="664">
        <v>4.5938490000000005</v>
      </c>
      <c r="F221" s="664">
        <v>3.176345</v>
      </c>
      <c r="G221" s="664">
        <v>2.842552</v>
      </c>
      <c r="H221" s="664">
        <v>6.2574359999999993</v>
      </c>
      <c r="I221" s="664">
        <v>7.3036390000000004</v>
      </c>
      <c r="J221" s="664">
        <v>5.2907610000000007</v>
      </c>
      <c r="K221" s="664">
        <v>7.7392760000000003</v>
      </c>
      <c r="L221" s="664">
        <v>8.4701360000000001</v>
      </c>
      <c r="M221" s="664">
        <v>6.0321879999999997</v>
      </c>
      <c r="N221" s="664">
        <v>4.832865</v>
      </c>
      <c r="O221" s="664">
        <v>4.6195919999999999</v>
      </c>
      <c r="P221" s="665">
        <v>4.5734129999999995</v>
      </c>
      <c r="Q221" s="654">
        <f t="shared" si="3"/>
        <v>65.732051999999982</v>
      </c>
      <c r="R221" s="903"/>
      <c r="S221" s="408"/>
      <c r="T221" s="408" t="s">
        <v>320</v>
      </c>
      <c r="U221" s="408">
        <v>4.5938490000000005</v>
      </c>
      <c r="V221" s="408">
        <v>3.176345</v>
      </c>
      <c r="W221" s="408">
        <v>2.842552</v>
      </c>
      <c r="X221" s="408">
        <v>6.2574359999999993</v>
      </c>
      <c r="Y221" s="408">
        <v>7.3036390000000004</v>
      </c>
      <c r="Z221" s="408">
        <v>5.2907610000000007</v>
      </c>
      <c r="AA221" s="408">
        <v>7.7392760000000003</v>
      </c>
      <c r="AB221" s="408">
        <v>8.4701360000000001</v>
      </c>
      <c r="AC221" s="408">
        <v>6.0321879999999997</v>
      </c>
      <c r="AD221" s="408">
        <v>4.832865</v>
      </c>
      <c r="AE221" s="408">
        <v>4.6195919999999999</v>
      </c>
      <c r="AF221" s="408">
        <v>4.5734129999999995</v>
      </c>
      <c r="AG221" s="408">
        <v>65.732051999999982</v>
      </c>
      <c r="AH221" s="903"/>
    </row>
    <row r="222" spans="2:34" s="640" customFormat="1" ht="21" customHeight="1" x14ac:dyDescent="0.25">
      <c r="B222" s="1971">
        <f>+B218+1</f>
        <v>55</v>
      </c>
      <c r="C222" s="655" t="s">
        <v>106</v>
      </c>
      <c r="D222" s="644" t="s">
        <v>317</v>
      </c>
      <c r="E222" s="657">
        <v>4.830743</v>
      </c>
      <c r="F222" s="657">
        <v>3.7922610000000003</v>
      </c>
      <c r="G222" s="657">
        <v>4.0937169999999998</v>
      </c>
      <c r="H222" s="657">
        <v>3.9787379999999994</v>
      </c>
      <c r="I222" s="657">
        <v>4.8937199999999992</v>
      </c>
      <c r="J222" s="657">
        <v>4.2256730000000005</v>
      </c>
      <c r="K222" s="657">
        <v>4.0778989999999995</v>
      </c>
      <c r="L222" s="657">
        <v>3.972894000000001</v>
      </c>
      <c r="M222" s="657">
        <v>3.4549999999999996</v>
      </c>
      <c r="N222" s="657">
        <v>3.972324</v>
      </c>
      <c r="O222" s="657">
        <v>3.4701360000000006</v>
      </c>
      <c r="P222" s="658">
        <v>3.8036220000000003</v>
      </c>
      <c r="Q222" s="659">
        <f t="shared" si="3"/>
        <v>48.566727</v>
      </c>
      <c r="R222" s="903"/>
      <c r="S222" s="408" t="s">
        <v>106</v>
      </c>
      <c r="T222" s="408" t="s">
        <v>317</v>
      </c>
      <c r="U222" s="408">
        <v>4.830743</v>
      </c>
      <c r="V222" s="408">
        <v>3.7922610000000003</v>
      </c>
      <c r="W222" s="408">
        <v>4.0937169999999998</v>
      </c>
      <c r="X222" s="408">
        <v>3.9787379999999994</v>
      </c>
      <c r="Y222" s="408">
        <v>4.8937199999999992</v>
      </c>
      <c r="Z222" s="408">
        <v>4.2256730000000005</v>
      </c>
      <c r="AA222" s="408">
        <v>4.0778989999999995</v>
      </c>
      <c r="AB222" s="408">
        <v>3.972894000000001</v>
      </c>
      <c r="AC222" s="408">
        <v>3.4549999999999996</v>
      </c>
      <c r="AD222" s="408">
        <v>3.972324</v>
      </c>
      <c r="AE222" s="408">
        <v>3.4701360000000006</v>
      </c>
      <c r="AF222" s="408">
        <v>3.8036220000000003</v>
      </c>
      <c r="AG222" s="408">
        <v>48.566727</v>
      </c>
      <c r="AH222" s="903"/>
    </row>
    <row r="223" spans="2:34" s="640" customFormat="1" ht="21" customHeight="1" x14ac:dyDescent="0.25">
      <c r="B223" s="1969"/>
      <c r="C223" s="647"/>
      <c r="D223" s="648" t="s">
        <v>318</v>
      </c>
      <c r="E223" s="649">
        <v>3.9999999999999998E-6</v>
      </c>
      <c r="F223" s="649">
        <v>5.0000000000000004E-6</v>
      </c>
      <c r="G223" s="649">
        <v>9.1000000000000003E-5</v>
      </c>
      <c r="H223" s="649">
        <v>4.2400000000000001E-4</v>
      </c>
      <c r="I223" s="649">
        <v>8.7000000000000001E-5</v>
      </c>
      <c r="J223" s="649">
        <v>7.2999999999999999E-5</v>
      </c>
      <c r="K223" s="649"/>
      <c r="L223" s="649">
        <v>7.0000000000000007E-5</v>
      </c>
      <c r="M223" s="649">
        <v>2.9999999999999997E-5</v>
      </c>
      <c r="N223" s="649">
        <v>3.1999999999999999E-5</v>
      </c>
      <c r="O223" s="649">
        <v>1.5999999999999999E-5</v>
      </c>
      <c r="P223" s="649">
        <v>1.12E-4</v>
      </c>
      <c r="Q223" s="650">
        <f t="shared" si="3"/>
        <v>9.4399999999999996E-4</v>
      </c>
      <c r="R223" s="903"/>
      <c r="S223" s="408"/>
      <c r="T223" s="408" t="s">
        <v>318</v>
      </c>
      <c r="U223" s="408">
        <v>3.9999999999999998E-6</v>
      </c>
      <c r="V223" s="408">
        <v>5.0000000000000004E-6</v>
      </c>
      <c r="W223" s="408">
        <v>9.1000000000000003E-5</v>
      </c>
      <c r="X223" s="408">
        <v>4.2400000000000001E-4</v>
      </c>
      <c r="Y223" s="408">
        <v>8.7000000000000001E-5</v>
      </c>
      <c r="Z223" s="408">
        <v>7.2999999999999999E-5</v>
      </c>
      <c r="AA223" s="408"/>
      <c r="AB223" s="408">
        <v>7.0000000000000007E-5</v>
      </c>
      <c r="AC223" s="408">
        <v>2.9999999999999997E-5</v>
      </c>
      <c r="AD223" s="408">
        <v>3.1999999999999999E-5</v>
      </c>
      <c r="AE223" s="408">
        <v>1.5999999999999999E-5</v>
      </c>
      <c r="AF223" s="408">
        <v>1.12E-4</v>
      </c>
      <c r="AG223" s="408">
        <v>9.4399999999999996E-4</v>
      </c>
      <c r="AH223" s="903"/>
    </row>
    <row r="224" spans="2:34" s="640" customFormat="1" ht="21" customHeight="1" x14ac:dyDescent="0.25">
      <c r="B224" s="1969"/>
      <c r="C224" s="647"/>
      <c r="D224" s="651" t="s">
        <v>319</v>
      </c>
      <c r="E224" s="649"/>
      <c r="F224" s="649"/>
      <c r="G224" s="649"/>
      <c r="H224" s="649"/>
      <c r="I224" s="649"/>
      <c r="J224" s="649"/>
      <c r="K224" s="649"/>
      <c r="L224" s="649"/>
      <c r="M224" s="649"/>
      <c r="N224" s="649"/>
      <c r="O224" s="649"/>
      <c r="P224" s="649"/>
      <c r="Q224" s="652">
        <f t="shared" si="3"/>
        <v>0</v>
      </c>
      <c r="R224" s="903"/>
      <c r="S224" s="408"/>
      <c r="T224" s="408" t="s">
        <v>319</v>
      </c>
      <c r="U224" s="408"/>
      <c r="V224" s="408"/>
      <c r="W224" s="408"/>
      <c r="X224" s="408"/>
      <c r="Y224" s="408"/>
      <c r="Z224" s="408"/>
      <c r="AA224" s="408"/>
      <c r="AB224" s="408"/>
      <c r="AC224" s="408"/>
      <c r="AD224" s="408"/>
      <c r="AE224" s="408"/>
      <c r="AF224" s="408"/>
      <c r="AG224" s="408"/>
      <c r="AH224" s="903"/>
    </row>
    <row r="225" spans="2:34" s="640" customFormat="1" ht="21" customHeight="1" x14ac:dyDescent="0.25">
      <c r="B225" s="1969"/>
      <c r="C225" s="662"/>
      <c r="D225" s="666" t="s">
        <v>320</v>
      </c>
      <c r="E225" s="664"/>
      <c r="F225" s="664"/>
      <c r="G225" s="664"/>
      <c r="H225" s="664"/>
      <c r="I225" s="664"/>
      <c r="J225" s="664"/>
      <c r="K225" s="664"/>
      <c r="L225" s="664"/>
      <c r="M225" s="664"/>
      <c r="N225" s="664"/>
      <c r="O225" s="664"/>
      <c r="P225" s="665"/>
      <c r="Q225" s="654">
        <f t="shared" si="3"/>
        <v>0</v>
      </c>
      <c r="R225" s="903"/>
      <c r="S225" s="408"/>
      <c r="T225" s="408" t="s">
        <v>320</v>
      </c>
      <c r="U225" s="408"/>
      <c r="V225" s="408"/>
      <c r="W225" s="408"/>
      <c r="X225" s="408"/>
      <c r="Y225" s="408"/>
      <c r="Z225" s="408"/>
      <c r="AA225" s="408"/>
      <c r="AB225" s="408"/>
      <c r="AC225" s="408"/>
      <c r="AD225" s="408"/>
      <c r="AE225" s="408"/>
      <c r="AF225" s="408"/>
      <c r="AG225" s="408"/>
      <c r="AH225" s="903"/>
    </row>
    <row r="226" spans="2:34" s="640" customFormat="1" ht="21" customHeight="1" x14ac:dyDescent="0.25">
      <c r="B226" s="1971">
        <f>+B222+1</f>
        <v>56</v>
      </c>
      <c r="C226" s="655" t="s">
        <v>109</v>
      </c>
      <c r="D226" s="644" t="s">
        <v>317</v>
      </c>
      <c r="E226" s="657">
        <v>2.5531999999999999</v>
      </c>
      <c r="F226" s="657">
        <v>2.2706999999999997</v>
      </c>
      <c r="G226" s="657">
        <v>2.4628000000000001</v>
      </c>
      <c r="H226" s="657">
        <v>2.4470000000000001</v>
      </c>
      <c r="I226" s="657">
        <v>2.3294999999999999</v>
      </c>
      <c r="J226" s="657">
        <v>2.0987</v>
      </c>
      <c r="K226" s="657">
        <v>2.4704000000000002</v>
      </c>
      <c r="L226" s="657">
        <v>2.4704000000000002</v>
      </c>
      <c r="M226" s="657">
        <v>2.2746999999999997</v>
      </c>
      <c r="N226" s="657">
        <v>2.1579000000000002</v>
      </c>
      <c r="O226" s="657">
        <v>1.3500999999999999</v>
      </c>
      <c r="P226" s="658">
        <v>1.9330000000000001</v>
      </c>
      <c r="Q226" s="659">
        <f t="shared" si="3"/>
        <v>26.818400000000004</v>
      </c>
      <c r="R226" s="903"/>
      <c r="S226" s="408" t="s">
        <v>109</v>
      </c>
      <c r="T226" s="408" t="s">
        <v>317</v>
      </c>
      <c r="U226" s="408">
        <v>2.5531999999999999</v>
      </c>
      <c r="V226" s="408">
        <v>2.2706999999999997</v>
      </c>
      <c r="W226" s="408">
        <v>2.4628000000000001</v>
      </c>
      <c r="X226" s="408">
        <v>2.4470000000000001</v>
      </c>
      <c r="Y226" s="408">
        <v>2.3294999999999999</v>
      </c>
      <c r="Z226" s="408">
        <v>2.0987</v>
      </c>
      <c r="AA226" s="408">
        <v>2.4704000000000002</v>
      </c>
      <c r="AB226" s="408">
        <v>2.4704000000000002</v>
      </c>
      <c r="AC226" s="408">
        <v>2.2746999999999997</v>
      </c>
      <c r="AD226" s="408">
        <v>2.1579000000000002</v>
      </c>
      <c r="AE226" s="408">
        <v>1.3500999999999999</v>
      </c>
      <c r="AF226" s="408">
        <v>1.9330000000000001</v>
      </c>
      <c r="AG226" s="408">
        <v>26.818400000000004</v>
      </c>
      <c r="AH226" s="903"/>
    </row>
    <row r="227" spans="2:34" s="640" customFormat="1" ht="21" customHeight="1" x14ac:dyDescent="0.25">
      <c r="B227" s="1969"/>
      <c r="C227" s="647"/>
      <c r="D227" s="648" t="s">
        <v>318</v>
      </c>
      <c r="E227" s="649"/>
      <c r="F227" s="649"/>
      <c r="G227" s="649"/>
      <c r="H227" s="649"/>
      <c r="I227" s="649"/>
      <c r="J227" s="649"/>
      <c r="K227" s="649"/>
      <c r="L227" s="649"/>
      <c r="M227" s="649"/>
      <c r="N227" s="649"/>
      <c r="O227" s="649"/>
      <c r="P227" s="649"/>
      <c r="Q227" s="650">
        <f t="shared" si="3"/>
        <v>0</v>
      </c>
      <c r="R227" s="903"/>
      <c r="S227" s="408"/>
      <c r="T227" s="408" t="s">
        <v>318</v>
      </c>
      <c r="U227" s="408"/>
      <c r="V227" s="408"/>
      <c r="W227" s="408"/>
      <c r="X227" s="408"/>
      <c r="Y227" s="408"/>
      <c r="Z227" s="408"/>
      <c r="AA227" s="408"/>
      <c r="AB227" s="408"/>
      <c r="AC227" s="408"/>
      <c r="AD227" s="408"/>
      <c r="AE227" s="408"/>
      <c r="AF227" s="408"/>
      <c r="AG227" s="408"/>
      <c r="AH227" s="903"/>
    </row>
    <row r="228" spans="2:34" s="640" customFormat="1" ht="21" customHeight="1" x14ac:dyDescent="0.25">
      <c r="B228" s="1969"/>
      <c r="C228" s="647"/>
      <c r="D228" s="651" t="s">
        <v>319</v>
      </c>
      <c r="E228" s="649"/>
      <c r="F228" s="649"/>
      <c r="G228" s="649"/>
      <c r="H228" s="649"/>
      <c r="I228" s="649"/>
      <c r="J228" s="649"/>
      <c r="K228" s="649"/>
      <c r="L228" s="649"/>
      <c r="M228" s="649"/>
      <c r="N228" s="649"/>
      <c r="O228" s="649"/>
      <c r="P228" s="649"/>
      <c r="Q228" s="652">
        <f t="shared" si="3"/>
        <v>0</v>
      </c>
      <c r="R228" s="903"/>
      <c r="S228" s="408"/>
      <c r="T228" s="408" t="s">
        <v>319</v>
      </c>
      <c r="U228" s="408"/>
      <c r="V228" s="408"/>
      <c r="W228" s="408"/>
      <c r="X228" s="408"/>
      <c r="Y228" s="408"/>
      <c r="Z228" s="408"/>
      <c r="AA228" s="408"/>
      <c r="AB228" s="408"/>
      <c r="AC228" s="408"/>
      <c r="AD228" s="408"/>
      <c r="AE228" s="408"/>
      <c r="AF228" s="408"/>
      <c r="AG228" s="408"/>
      <c r="AH228" s="903"/>
    </row>
    <row r="229" spans="2:34" s="640" customFormat="1" ht="21" customHeight="1" x14ac:dyDescent="0.25">
      <c r="B229" s="1969"/>
      <c r="C229" s="662"/>
      <c r="D229" s="666" t="s">
        <v>320</v>
      </c>
      <c r="E229" s="664"/>
      <c r="F229" s="664"/>
      <c r="G229" s="664"/>
      <c r="H229" s="664"/>
      <c r="I229" s="664"/>
      <c r="J229" s="664"/>
      <c r="K229" s="664"/>
      <c r="L229" s="664"/>
      <c r="M229" s="664"/>
      <c r="N229" s="664"/>
      <c r="O229" s="664"/>
      <c r="P229" s="665"/>
      <c r="Q229" s="654">
        <f t="shared" si="3"/>
        <v>0</v>
      </c>
      <c r="R229" s="903"/>
      <c r="S229" s="408"/>
      <c r="T229" s="408" t="s">
        <v>320</v>
      </c>
      <c r="U229" s="408"/>
      <c r="V229" s="408"/>
      <c r="W229" s="408"/>
      <c r="X229" s="408"/>
      <c r="Y229" s="408"/>
      <c r="Z229" s="408"/>
      <c r="AA229" s="408"/>
      <c r="AB229" s="408"/>
      <c r="AC229" s="408"/>
      <c r="AD229" s="408"/>
      <c r="AE229" s="408"/>
      <c r="AF229" s="408"/>
      <c r="AG229" s="408"/>
      <c r="AH229" s="903"/>
    </row>
    <row r="230" spans="2:34" s="640" customFormat="1" ht="21" customHeight="1" x14ac:dyDescent="0.25">
      <c r="B230" s="1971">
        <f>+B226+1</f>
        <v>57</v>
      </c>
      <c r="C230" s="655" t="s">
        <v>111</v>
      </c>
      <c r="D230" s="644" t="s">
        <v>317</v>
      </c>
      <c r="E230" s="657">
        <v>13.974648999999999</v>
      </c>
      <c r="F230" s="657">
        <v>12.592793</v>
      </c>
      <c r="G230" s="657">
        <v>13.730270000000001</v>
      </c>
      <c r="H230" s="657">
        <v>13.447054</v>
      </c>
      <c r="I230" s="657">
        <v>13.888064</v>
      </c>
      <c r="J230" s="657">
        <v>13.210577000000001</v>
      </c>
      <c r="K230" s="657">
        <v>13.238315</v>
      </c>
      <c r="L230" s="657">
        <v>12.840157</v>
      </c>
      <c r="M230" s="657">
        <v>11.216264000000001</v>
      </c>
      <c r="N230" s="657">
        <v>9.9485679999999999</v>
      </c>
      <c r="O230" s="657">
        <v>9.4039639999999984</v>
      </c>
      <c r="P230" s="658">
        <v>11.851234</v>
      </c>
      <c r="Q230" s="659">
        <f t="shared" si="3"/>
        <v>149.34190900000002</v>
      </c>
      <c r="R230" s="903"/>
      <c r="S230" s="408" t="s">
        <v>111</v>
      </c>
      <c r="T230" s="408" t="s">
        <v>317</v>
      </c>
      <c r="U230" s="408">
        <v>13.974648999999999</v>
      </c>
      <c r="V230" s="408">
        <v>12.592793</v>
      </c>
      <c r="W230" s="408">
        <v>13.730270000000001</v>
      </c>
      <c r="X230" s="408">
        <v>13.447054</v>
      </c>
      <c r="Y230" s="408">
        <v>13.888064</v>
      </c>
      <c r="Z230" s="408">
        <v>13.210577000000001</v>
      </c>
      <c r="AA230" s="408">
        <v>13.238315</v>
      </c>
      <c r="AB230" s="408">
        <v>12.840157</v>
      </c>
      <c r="AC230" s="408">
        <v>11.216264000000001</v>
      </c>
      <c r="AD230" s="408">
        <v>9.9485679999999999</v>
      </c>
      <c r="AE230" s="408">
        <v>9.4039639999999984</v>
      </c>
      <c r="AF230" s="408">
        <v>11.851234</v>
      </c>
      <c r="AG230" s="408">
        <v>149.34190900000002</v>
      </c>
      <c r="AH230" s="903"/>
    </row>
    <row r="231" spans="2:34" s="640" customFormat="1" ht="21" customHeight="1" x14ac:dyDescent="0.25">
      <c r="B231" s="1969"/>
      <c r="C231" s="647"/>
      <c r="D231" s="648" t="s">
        <v>318</v>
      </c>
      <c r="E231" s="649"/>
      <c r="F231" s="649"/>
      <c r="G231" s="649"/>
      <c r="H231" s="649"/>
      <c r="I231" s="649"/>
      <c r="J231" s="649"/>
      <c r="K231" s="649"/>
      <c r="L231" s="649"/>
      <c r="M231" s="649"/>
      <c r="N231" s="649"/>
      <c r="O231" s="649"/>
      <c r="P231" s="649"/>
      <c r="Q231" s="650">
        <f t="shared" si="3"/>
        <v>0</v>
      </c>
      <c r="R231" s="903"/>
      <c r="S231" s="408"/>
      <c r="T231" s="408" t="s">
        <v>318</v>
      </c>
      <c r="U231" s="408"/>
      <c r="V231" s="408"/>
      <c r="W231" s="408"/>
      <c r="X231" s="408"/>
      <c r="Y231" s="408"/>
      <c r="Z231" s="408"/>
      <c r="AA231" s="408"/>
      <c r="AB231" s="408"/>
      <c r="AC231" s="408"/>
      <c r="AD231" s="408"/>
      <c r="AE231" s="408"/>
      <c r="AF231" s="408"/>
      <c r="AG231" s="408"/>
      <c r="AH231" s="903"/>
    </row>
    <row r="232" spans="2:34" s="640" customFormat="1" ht="21" customHeight="1" x14ac:dyDescent="0.25">
      <c r="B232" s="1969"/>
      <c r="C232" s="647"/>
      <c r="D232" s="651" t="s">
        <v>319</v>
      </c>
      <c r="E232" s="649"/>
      <c r="F232" s="649"/>
      <c r="G232" s="649"/>
      <c r="H232" s="649"/>
      <c r="I232" s="649"/>
      <c r="J232" s="649"/>
      <c r="K232" s="649"/>
      <c r="L232" s="649"/>
      <c r="M232" s="649"/>
      <c r="N232" s="649"/>
      <c r="O232" s="649"/>
      <c r="P232" s="649"/>
      <c r="Q232" s="652">
        <f t="shared" si="3"/>
        <v>0</v>
      </c>
      <c r="R232" s="903"/>
      <c r="S232" s="408"/>
      <c r="T232" s="408" t="s">
        <v>319</v>
      </c>
      <c r="U232" s="408"/>
      <c r="V232" s="408"/>
      <c r="W232" s="408"/>
      <c r="X232" s="408"/>
      <c r="Y232" s="408"/>
      <c r="Z232" s="408"/>
      <c r="AA232" s="408"/>
      <c r="AB232" s="408"/>
      <c r="AC232" s="408"/>
      <c r="AD232" s="408"/>
      <c r="AE232" s="408"/>
      <c r="AF232" s="408"/>
      <c r="AG232" s="408"/>
      <c r="AH232" s="903"/>
    </row>
    <row r="233" spans="2:34" s="640" customFormat="1" ht="21" customHeight="1" x14ac:dyDescent="0.25">
      <c r="B233" s="1969"/>
      <c r="C233" s="662"/>
      <c r="D233" s="666" t="s">
        <v>320</v>
      </c>
      <c r="E233" s="664"/>
      <c r="F233" s="664"/>
      <c r="G233" s="664"/>
      <c r="H233" s="664"/>
      <c r="I233" s="664"/>
      <c r="J233" s="664"/>
      <c r="K233" s="664"/>
      <c r="L233" s="664"/>
      <c r="M233" s="664"/>
      <c r="N233" s="664"/>
      <c r="O233" s="664"/>
      <c r="P233" s="665"/>
      <c r="Q233" s="654">
        <f t="shared" si="3"/>
        <v>0</v>
      </c>
      <c r="R233" s="903"/>
      <c r="S233" s="408"/>
      <c r="T233" s="408" t="s">
        <v>320</v>
      </c>
      <c r="U233" s="408"/>
      <c r="V233" s="408"/>
      <c r="W233" s="408"/>
      <c r="X233" s="408"/>
      <c r="Y233" s="408"/>
      <c r="Z233" s="408"/>
      <c r="AA233" s="408"/>
      <c r="AB233" s="408"/>
      <c r="AC233" s="408"/>
      <c r="AD233" s="408"/>
      <c r="AE233" s="408"/>
      <c r="AF233" s="408"/>
      <c r="AG233" s="408"/>
      <c r="AH233" s="903"/>
    </row>
    <row r="234" spans="2:34" s="640" customFormat="1" ht="21" customHeight="1" x14ac:dyDescent="0.25">
      <c r="B234" s="1971">
        <f>+B230+1</f>
        <v>58</v>
      </c>
      <c r="C234" s="655" t="s">
        <v>113</v>
      </c>
      <c r="D234" s="644" t="s">
        <v>317</v>
      </c>
      <c r="E234" s="657">
        <v>12.580866</v>
      </c>
      <c r="F234" s="657">
        <v>10.500088999999999</v>
      </c>
      <c r="G234" s="657">
        <v>10.398192</v>
      </c>
      <c r="H234" s="657">
        <v>9.6192039999999999</v>
      </c>
      <c r="I234" s="657">
        <v>13.584063999999998</v>
      </c>
      <c r="J234" s="657">
        <v>12.23146</v>
      </c>
      <c r="K234" s="657">
        <v>10.371568</v>
      </c>
      <c r="L234" s="657">
        <v>8.7605520000000006</v>
      </c>
      <c r="M234" s="657">
        <v>9.9721429999999991</v>
      </c>
      <c r="N234" s="657">
        <v>10.995260999999999</v>
      </c>
      <c r="O234" s="657">
        <v>9.9093149999999994</v>
      </c>
      <c r="P234" s="658">
        <v>11.698504</v>
      </c>
      <c r="Q234" s="659">
        <f t="shared" si="3"/>
        <v>130.621218</v>
      </c>
      <c r="R234" s="903"/>
      <c r="S234" s="408" t="s">
        <v>113</v>
      </c>
      <c r="T234" s="408" t="s">
        <v>317</v>
      </c>
      <c r="U234" s="408">
        <v>12.580866</v>
      </c>
      <c r="V234" s="408">
        <v>10.500088999999999</v>
      </c>
      <c r="W234" s="408">
        <v>10.398192</v>
      </c>
      <c r="X234" s="408">
        <v>9.6192039999999999</v>
      </c>
      <c r="Y234" s="408">
        <v>13.584063999999998</v>
      </c>
      <c r="Z234" s="408">
        <v>12.23146</v>
      </c>
      <c r="AA234" s="408">
        <v>10.371568</v>
      </c>
      <c r="AB234" s="408">
        <v>8.7605520000000006</v>
      </c>
      <c r="AC234" s="408">
        <v>9.9721429999999991</v>
      </c>
      <c r="AD234" s="408">
        <v>10.995260999999999</v>
      </c>
      <c r="AE234" s="408">
        <v>9.9093149999999994</v>
      </c>
      <c r="AF234" s="408">
        <v>11.698504</v>
      </c>
      <c r="AG234" s="408">
        <v>130.621218</v>
      </c>
      <c r="AH234" s="903"/>
    </row>
    <row r="235" spans="2:34" s="640" customFormat="1" ht="21" customHeight="1" x14ac:dyDescent="0.25">
      <c r="B235" s="1969"/>
      <c r="C235" s="647"/>
      <c r="D235" s="648" t="s">
        <v>318</v>
      </c>
      <c r="E235" s="649"/>
      <c r="F235" s="649"/>
      <c r="G235" s="649"/>
      <c r="H235" s="649"/>
      <c r="I235" s="649"/>
      <c r="J235" s="649"/>
      <c r="K235" s="649"/>
      <c r="L235" s="649"/>
      <c r="M235" s="649"/>
      <c r="N235" s="649"/>
      <c r="O235" s="649"/>
      <c r="P235" s="649"/>
      <c r="Q235" s="650">
        <f t="shared" si="3"/>
        <v>0</v>
      </c>
      <c r="R235" s="903"/>
      <c r="S235" s="408"/>
      <c r="T235" s="408" t="s">
        <v>318</v>
      </c>
      <c r="U235" s="408"/>
      <c r="V235" s="408"/>
      <c r="W235" s="408"/>
      <c r="X235" s="408"/>
      <c r="Y235" s="408"/>
      <c r="Z235" s="408"/>
      <c r="AA235" s="408"/>
      <c r="AB235" s="408"/>
      <c r="AC235" s="408"/>
      <c r="AD235" s="408"/>
      <c r="AE235" s="408"/>
      <c r="AF235" s="408"/>
      <c r="AG235" s="408"/>
      <c r="AH235" s="903"/>
    </row>
    <row r="236" spans="2:34" s="640" customFormat="1" ht="21" customHeight="1" x14ac:dyDescent="0.25">
      <c r="B236" s="1969"/>
      <c r="C236" s="647"/>
      <c r="D236" s="651" t="s">
        <v>319</v>
      </c>
      <c r="E236" s="649"/>
      <c r="F236" s="649"/>
      <c r="G236" s="649"/>
      <c r="H236" s="649"/>
      <c r="I236" s="649"/>
      <c r="J236" s="649"/>
      <c r="K236" s="649"/>
      <c r="L236" s="649"/>
      <c r="M236" s="649"/>
      <c r="N236" s="649"/>
      <c r="O236" s="649"/>
      <c r="P236" s="649"/>
      <c r="Q236" s="652">
        <f t="shared" si="3"/>
        <v>0</v>
      </c>
      <c r="R236" s="903"/>
      <c r="S236" s="408"/>
      <c r="T236" s="408" t="s">
        <v>319</v>
      </c>
      <c r="U236" s="408"/>
      <c r="V236" s="408"/>
      <c r="W236" s="408"/>
      <c r="X236" s="408"/>
      <c r="Y236" s="408"/>
      <c r="Z236" s="408"/>
      <c r="AA236" s="408"/>
      <c r="AB236" s="408"/>
      <c r="AC236" s="408"/>
      <c r="AD236" s="408"/>
      <c r="AE236" s="408"/>
      <c r="AF236" s="408"/>
      <c r="AG236" s="408"/>
      <c r="AH236" s="903"/>
    </row>
    <row r="237" spans="2:34" s="640" customFormat="1" ht="21" customHeight="1" x14ac:dyDescent="0.25">
      <c r="B237" s="1969"/>
      <c r="C237" s="662"/>
      <c r="D237" s="666" t="s">
        <v>320</v>
      </c>
      <c r="E237" s="664"/>
      <c r="F237" s="664"/>
      <c r="G237" s="664"/>
      <c r="H237" s="664"/>
      <c r="I237" s="664"/>
      <c r="J237" s="664"/>
      <c r="K237" s="664"/>
      <c r="L237" s="664"/>
      <c r="M237" s="664"/>
      <c r="N237" s="664"/>
      <c r="O237" s="664"/>
      <c r="P237" s="665"/>
      <c r="Q237" s="654">
        <f t="shared" si="3"/>
        <v>0</v>
      </c>
      <c r="R237" s="903"/>
      <c r="S237" s="408"/>
      <c r="T237" s="408" t="s">
        <v>320</v>
      </c>
      <c r="U237" s="408"/>
      <c r="V237" s="408"/>
      <c r="W237" s="408"/>
      <c r="X237" s="408"/>
      <c r="Y237" s="408"/>
      <c r="Z237" s="408"/>
      <c r="AA237" s="408"/>
      <c r="AB237" s="408"/>
      <c r="AC237" s="408"/>
      <c r="AD237" s="408"/>
      <c r="AE237" s="408"/>
      <c r="AF237" s="408"/>
      <c r="AG237" s="408"/>
      <c r="AH237" s="903"/>
    </row>
    <row r="238" spans="2:34" s="640" customFormat="1" ht="21" customHeight="1" x14ac:dyDescent="0.25">
      <c r="B238" s="1971">
        <f>+B234+1</f>
        <v>59</v>
      </c>
      <c r="C238" s="655" t="s">
        <v>2083</v>
      </c>
      <c r="D238" s="644" t="s">
        <v>317</v>
      </c>
      <c r="E238" s="657">
        <v>0.47856400000000004</v>
      </c>
      <c r="F238" s="657">
        <v>0.276335</v>
      </c>
      <c r="G238" s="657">
        <v>0.18112400000000001</v>
      </c>
      <c r="H238" s="657">
        <v>0.25329099999999999</v>
      </c>
      <c r="I238" s="657">
        <v>0.196078</v>
      </c>
      <c r="J238" s="657">
        <v>0.27114699999999997</v>
      </c>
      <c r="K238" s="657">
        <v>0.15090100000000001</v>
      </c>
      <c r="L238" s="657">
        <v>0.16297900000000001</v>
      </c>
      <c r="M238" s="657">
        <v>0</v>
      </c>
      <c r="N238" s="657">
        <v>0.11286400000000001</v>
      </c>
      <c r="O238" s="657">
        <v>0</v>
      </c>
      <c r="P238" s="658">
        <v>6.1217000000000001E-2</v>
      </c>
      <c r="Q238" s="659">
        <f t="shared" si="3"/>
        <v>2.1444999999999999</v>
      </c>
      <c r="R238" s="903"/>
      <c r="S238" s="408" t="s">
        <v>2083</v>
      </c>
      <c r="T238" s="408" t="s">
        <v>317</v>
      </c>
      <c r="U238" s="408">
        <v>0.47856400000000004</v>
      </c>
      <c r="V238" s="408">
        <v>0.276335</v>
      </c>
      <c r="W238" s="408">
        <v>0.18112400000000001</v>
      </c>
      <c r="X238" s="408">
        <v>0.25329099999999999</v>
      </c>
      <c r="Y238" s="408">
        <v>0.196078</v>
      </c>
      <c r="Z238" s="408">
        <v>0.27114699999999997</v>
      </c>
      <c r="AA238" s="408">
        <v>0.15090100000000001</v>
      </c>
      <c r="AB238" s="408">
        <v>0.16297900000000001</v>
      </c>
      <c r="AC238" s="408">
        <v>0</v>
      </c>
      <c r="AD238" s="408">
        <v>0.11286400000000001</v>
      </c>
      <c r="AE238" s="408">
        <v>0</v>
      </c>
      <c r="AF238" s="408">
        <v>6.1217000000000001E-2</v>
      </c>
      <c r="AG238" s="408">
        <v>2.1444999999999999</v>
      </c>
      <c r="AH238" s="903"/>
    </row>
    <row r="239" spans="2:34" s="640" customFormat="1" ht="21" customHeight="1" x14ac:dyDescent="0.25">
      <c r="B239" s="1969"/>
      <c r="C239" s="647"/>
      <c r="D239" s="648" t="s">
        <v>318</v>
      </c>
      <c r="E239" s="649"/>
      <c r="F239" s="649"/>
      <c r="G239" s="649"/>
      <c r="H239" s="649"/>
      <c r="I239" s="649"/>
      <c r="J239" s="649"/>
      <c r="K239" s="649"/>
      <c r="L239" s="649"/>
      <c r="M239" s="649"/>
      <c r="N239" s="649"/>
      <c r="O239" s="649"/>
      <c r="P239" s="649"/>
      <c r="Q239" s="650">
        <f t="shared" si="3"/>
        <v>0</v>
      </c>
      <c r="R239" s="903"/>
      <c r="S239" s="408"/>
      <c r="T239" s="408" t="s">
        <v>318</v>
      </c>
      <c r="U239" s="408"/>
      <c r="V239" s="408"/>
      <c r="W239" s="408"/>
      <c r="X239" s="408"/>
      <c r="Y239" s="408"/>
      <c r="Z239" s="408"/>
      <c r="AA239" s="408"/>
      <c r="AB239" s="408"/>
      <c r="AC239" s="408"/>
      <c r="AD239" s="408"/>
      <c r="AE239" s="408"/>
      <c r="AF239" s="408"/>
      <c r="AG239" s="408"/>
      <c r="AH239" s="903"/>
    </row>
    <row r="240" spans="2:34" s="640" customFormat="1" ht="21" customHeight="1" x14ac:dyDescent="0.25">
      <c r="B240" s="1969"/>
      <c r="C240" s="647"/>
      <c r="D240" s="651" t="s">
        <v>319</v>
      </c>
      <c r="E240" s="649"/>
      <c r="F240" s="649"/>
      <c r="G240" s="649"/>
      <c r="H240" s="649"/>
      <c r="I240" s="649"/>
      <c r="J240" s="649"/>
      <c r="K240" s="649"/>
      <c r="L240" s="649"/>
      <c r="M240" s="649"/>
      <c r="N240" s="649"/>
      <c r="O240" s="649"/>
      <c r="P240" s="649"/>
      <c r="Q240" s="652">
        <f t="shared" si="3"/>
        <v>0</v>
      </c>
      <c r="R240" s="903"/>
      <c r="S240" s="408"/>
      <c r="T240" s="408" t="s">
        <v>319</v>
      </c>
      <c r="U240" s="408"/>
      <c r="V240" s="408"/>
      <c r="W240" s="408"/>
      <c r="X240" s="408"/>
      <c r="Y240" s="408"/>
      <c r="Z240" s="408"/>
      <c r="AA240" s="408"/>
      <c r="AB240" s="408"/>
      <c r="AC240" s="408"/>
      <c r="AD240" s="408"/>
      <c r="AE240" s="408"/>
      <c r="AF240" s="408"/>
      <c r="AG240" s="408"/>
      <c r="AH240" s="903"/>
    </row>
    <row r="241" spans="2:34" s="640" customFormat="1" ht="21" customHeight="1" x14ac:dyDescent="0.25">
      <c r="B241" s="1969"/>
      <c r="C241" s="662"/>
      <c r="D241" s="666" t="s">
        <v>320</v>
      </c>
      <c r="E241" s="664"/>
      <c r="F241" s="664"/>
      <c r="G241" s="664"/>
      <c r="H241" s="664"/>
      <c r="I241" s="664"/>
      <c r="J241" s="664"/>
      <c r="K241" s="664"/>
      <c r="L241" s="664"/>
      <c r="M241" s="664"/>
      <c r="N241" s="664"/>
      <c r="O241" s="664"/>
      <c r="P241" s="665"/>
      <c r="Q241" s="654">
        <f t="shared" si="3"/>
        <v>0</v>
      </c>
      <c r="R241" s="903"/>
      <c r="S241" s="408"/>
      <c r="T241" s="408" t="s">
        <v>320</v>
      </c>
      <c r="U241" s="408"/>
      <c r="V241" s="408"/>
      <c r="W241" s="408"/>
      <c r="X241" s="408"/>
      <c r="Y241" s="408"/>
      <c r="Z241" s="408"/>
      <c r="AA241" s="408"/>
      <c r="AB241" s="408"/>
      <c r="AC241" s="408"/>
      <c r="AD241" s="408"/>
      <c r="AE241" s="408"/>
      <c r="AF241" s="408"/>
      <c r="AG241" s="408"/>
      <c r="AH241" s="903"/>
    </row>
    <row r="242" spans="2:34" s="640" customFormat="1" ht="21" customHeight="1" x14ac:dyDescent="0.25">
      <c r="B242" s="1971">
        <f>+B238+1</f>
        <v>60</v>
      </c>
      <c r="C242" s="655" t="s">
        <v>115</v>
      </c>
      <c r="D242" s="644" t="s">
        <v>317</v>
      </c>
      <c r="E242" s="657"/>
      <c r="F242" s="657"/>
      <c r="G242" s="657"/>
      <c r="H242" s="657"/>
      <c r="I242" s="657"/>
      <c r="J242" s="657"/>
      <c r="K242" s="657"/>
      <c r="L242" s="657"/>
      <c r="M242" s="657"/>
      <c r="N242" s="657"/>
      <c r="O242" s="657"/>
      <c r="P242" s="658"/>
      <c r="Q242" s="659">
        <f t="shared" si="3"/>
        <v>0</v>
      </c>
      <c r="R242" s="903"/>
      <c r="S242" s="408" t="s">
        <v>115</v>
      </c>
      <c r="T242" s="408" t="s">
        <v>317</v>
      </c>
      <c r="U242" s="408"/>
      <c r="V242" s="408"/>
      <c r="W242" s="408"/>
      <c r="X242" s="408"/>
      <c r="Y242" s="408"/>
      <c r="Z242" s="408"/>
      <c r="AA242" s="408"/>
      <c r="AB242" s="408"/>
      <c r="AC242" s="408"/>
      <c r="AD242" s="408"/>
      <c r="AE242" s="408"/>
      <c r="AF242" s="408"/>
      <c r="AG242" s="408"/>
      <c r="AH242" s="903"/>
    </row>
    <row r="243" spans="2:34" s="640" customFormat="1" ht="21" customHeight="1" x14ac:dyDescent="0.25">
      <c r="B243" s="1969"/>
      <c r="C243" s="647"/>
      <c r="D243" s="648" t="s">
        <v>318</v>
      </c>
      <c r="E243" s="649">
        <v>2.2500000000000003E-3</v>
      </c>
      <c r="F243" s="649">
        <v>0.40749999999999997</v>
      </c>
      <c r="G243" s="649">
        <v>4.1009999999999998E-2</v>
      </c>
      <c r="H243" s="649">
        <v>0.42975999999999998</v>
      </c>
      <c r="I243" s="649">
        <v>1.07E-3</v>
      </c>
      <c r="J243" s="649">
        <v>0.17566999999999999</v>
      </c>
      <c r="K243" s="649">
        <v>0.34142</v>
      </c>
      <c r="L243" s="649">
        <v>0.39604</v>
      </c>
      <c r="M243" s="649">
        <v>0.17726</v>
      </c>
      <c r="N243" s="649">
        <v>0.86952000000000007</v>
      </c>
      <c r="O243" s="649">
        <v>5.8749999999999997E-2</v>
      </c>
      <c r="P243" s="649">
        <v>0.24139999999999998</v>
      </c>
      <c r="Q243" s="650">
        <f t="shared" si="3"/>
        <v>3.1416499999999998</v>
      </c>
      <c r="R243" s="903"/>
      <c r="S243" s="408"/>
      <c r="T243" s="408" t="s">
        <v>318</v>
      </c>
      <c r="U243" s="408">
        <v>2.2500000000000003E-3</v>
      </c>
      <c r="V243" s="408">
        <v>0.40749999999999997</v>
      </c>
      <c r="W243" s="408">
        <v>4.1009999999999998E-2</v>
      </c>
      <c r="X243" s="408">
        <v>0.42975999999999998</v>
      </c>
      <c r="Y243" s="408">
        <v>1.07E-3</v>
      </c>
      <c r="Z243" s="408">
        <v>0.17566999999999999</v>
      </c>
      <c r="AA243" s="408">
        <v>0.34142</v>
      </c>
      <c r="AB243" s="408">
        <v>0.39604</v>
      </c>
      <c r="AC243" s="408">
        <v>0.17726</v>
      </c>
      <c r="AD243" s="408">
        <v>0.86952000000000007</v>
      </c>
      <c r="AE243" s="408">
        <v>5.8749999999999997E-2</v>
      </c>
      <c r="AF243" s="408">
        <v>0.24139999999999998</v>
      </c>
      <c r="AG243" s="408">
        <v>3.1416499999999998</v>
      </c>
      <c r="AH243" s="903"/>
    </row>
    <row r="244" spans="2:34" s="640" customFormat="1" ht="21" customHeight="1" x14ac:dyDescent="0.25">
      <c r="B244" s="1969"/>
      <c r="C244" s="647"/>
      <c r="D244" s="651" t="s">
        <v>319</v>
      </c>
      <c r="E244" s="649"/>
      <c r="F244" s="649"/>
      <c r="G244" s="649"/>
      <c r="H244" s="649"/>
      <c r="I244" s="649"/>
      <c r="J244" s="649"/>
      <c r="K244" s="649"/>
      <c r="L244" s="649"/>
      <c r="M244" s="649"/>
      <c r="N244" s="649"/>
      <c r="O244" s="649"/>
      <c r="P244" s="649"/>
      <c r="Q244" s="652">
        <f t="shared" si="3"/>
        <v>0</v>
      </c>
      <c r="R244" s="903"/>
      <c r="S244" s="408"/>
      <c r="T244" s="408" t="s">
        <v>319</v>
      </c>
      <c r="U244" s="408"/>
      <c r="V244" s="408"/>
      <c r="W244" s="408"/>
      <c r="X244" s="408"/>
      <c r="Y244" s="408"/>
      <c r="Z244" s="408"/>
      <c r="AA244" s="408"/>
      <c r="AB244" s="408"/>
      <c r="AC244" s="408"/>
      <c r="AD244" s="408"/>
      <c r="AE244" s="408"/>
      <c r="AF244" s="408"/>
      <c r="AG244" s="408"/>
      <c r="AH244" s="903"/>
    </row>
    <row r="245" spans="2:34" s="640" customFormat="1" ht="21" customHeight="1" x14ac:dyDescent="0.25">
      <c r="B245" s="1969"/>
      <c r="C245" s="662"/>
      <c r="D245" s="666" t="s">
        <v>320</v>
      </c>
      <c r="E245" s="664"/>
      <c r="F245" s="664"/>
      <c r="G245" s="664"/>
      <c r="H245" s="664"/>
      <c r="I245" s="664"/>
      <c r="J245" s="664"/>
      <c r="K245" s="664"/>
      <c r="L245" s="664"/>
      <c r="M245" s="664"/>
      <c r="N245" s="664"/>
      <c r="O245" s="664"/>
      <c r="P245" s="665"/>
      <c r="Q245" s="654">
        <f t="shared" si="3"/>
        <v>0</v>
      </c>
      <c r="R245" s="903"/>
      <c r="S245" s="408"/>
      <c r="T245" s="408" t="s">
        <v>320</v>
      </c>
      <c r="U245" s="408"/>
      <c r="V245" s="408"/>
      <c r="W245" s="408"/>
      <c r="X245" s="408"/>
      <c r="Y245" s="408"/>
      <c r="Z245" s="408"/>
      <c r="AA245" s="408"/>
      <c r="AB245" s="408"/>
      <c r="AC245" s="408"/>
      <c r="AD245" s="408"/>
      <c r="AE245" s="408"/>
      <c r="AF245" s="408"/>
      <c r="AG245" s="408"/>
      <c r="AH245" s="903"/>
    </row>
    <row r="246" spans="2:34" s="640" customFormat="1" ht="21" customHeight="1" x14ac:dyDescent="0.25">
      <c r="B246" s="1971">
        <f>+B242+1</f>
        <v>61</v>
      </c>
      <c r="C246" s="655" t="s">
        <v>117</v>
      </c>
      <c r="D246" s="644" t="s">
        <v>317</v>
      </c>
      <c r="E246" s="657">
        <v>65.637720000000002</v>
      </c>
      <c r="F246" s="657">
        <v>59.271969999999996</v>
      </c>
      <c r="G246" s="657">
        <v>64.404260000000008</v>
      </c>
      <c r="H246" s="657">
        <v>63.800469999999997</v>
      </c>
      <c r="I246" s="657">
        <v>65.702719999999999</v>
      </c>
      <c r="J246" s="657">
        <v>60.393479999999997</v>
      </c>
      <c r="K246" s="657">
        <v>37.189350000000005</v>
      </c>
      <c r="L246" s="657">
        <v>38.909908999999999</v>
      </c>
      <c r="M246" s="657">
        <v>44.021163000000001</v>
      </c>
      <c r="N246" s="657">
        <v>43.564416000000001</v>
      </c>
      <c r="O246" s="657">
        <v>41.511572000000001</v>
      </c>
      <c r="P246" s="658">
        <v>54.042191000000003</v>
      </c>
      <c r="Q246" s="659">
        <f t="shared" si="3"/>
        <v>638.44922100000008</v>
      </c>
      <c r="R246" s="903"/>
      <c r="S246" s="408" t="s">
        <v>117</v>
      </c>
      <c r="T246" s="408" t="s">
        <v>317</v>
      </c>
      <c r="U246" s="408">
        <v>65.637720000000002</v>
      </c>
      <c r="V246" s="408">
        <v>59.271969999999996</v>
      </c>
      <c r="W246" s="408">
        <v>64.404260000000008</v>
      </c>
      <c r="X246" s="408">
        <v>63.800469999999997</v>
      </c>
      <c r="Y246" s="408">
        <v>65.702719999999999</v>
      </c>
      <c r="Z246" s="408">
        <v>60.393479999999997</v>
      </c>
      <c r="AA246" s="408">
        <v>37.189350000000005</v>
      </c>
      <c r="AB246" s="408">
        <v>38.909908999999999</v>
      </c>
      <c r="AC246" s="408">
        <v>44.021163000000001</v>
      </c>
      <c r="AD246" s="408">
        <v>43.564416000000001</v>
      </c>
      <c r="AE246" s="408">
        <v>41.511572000000001</v>
      </c>
      <c r="AF246" s="408">
        <v>54.042191000000003</v>
      </c>
      <c r="AG246" s="408">
        <v>638.44922100000008</v>
      </c>
      <c r="AH246" s="903"/>
    </row>
    <row r="247" spans="2:34" s="640" customFormat="1" ht="21" customHeight="1" x14ac:dyDescent="0.25">
      <c r="B247" s="1969"/>
      <c r="C247" s="647"/>
      <c r="D247" s="648" t="s">
        <v>318</v>
      </c>
      <c r="E247" s="649"/>
      <c r="F247" s="649"/>
      <c r="G247" s="649"/>
      <c r="H247" s="649"/>
      <c r="I247" s="649"/>
      <c r="J247" s="649"/>
      <c r="K247" s="649"/>
      <c r="L247" s="649"/>
      <c r="M247" s="649"/>
      <c r="N247" s="649"/>
      <c r="O247" s="649"/>
      <c r="P247" s="649"/>
      <c r="Q247" s="650">
        <f t="shared" si="3"/>
        <v>0</v>
      </c>
      <c r="R247" s="903"/>
      <c r="S247" s="408"/>
      <c r="T247" s="408" t="s">
        <v>318</v>
      </c>
      <c r="U247" s="408"/>
      <c r="V247" s="408"/>
      <c r="W247" s="408"/>
      <c r="X247" s="408"/>
      <c r="Y247" s="408"/>
      <c r="Z247" s="408"/>
      <c r="AA247" s="408"/>
      <c r="AB247" s="408"/>
      <c r="AC247" s="408"/>
      <c r="AD247" s="408"/>
      <c r="AE247" s="408"/>
      <c r="AF247" s="408"/>
      <c r="AG247" s="408"/>
      <c r="AH247" s="903"/>
    </row>
    <row r="248" spans="2:34" s="640" customFormat="1" ht="21" customHeight="1" x14ac:dyDescent="0.25">
      <c r="B248" s="1969"/>
      <c r="C248" s="647"/>
      <c r="D248" s="651" t="s">
        <v>319</v>
      </c>
      <c r="E248" s="649"/>
      <c r="F248" s="649"/>
      <c r="G248" s="649"/>
      <c r="H248" s="649"/>
      <c r="I248" s="649"/>
      <c r="J248" s="649"/>
      <c r="K248" s="649"/>
      <c r="L248" s="649"/>
      <c r="M248" s="649"/>
      <c r="N248" s="649"/>
      <c r="O248" s="649"/>
      <c r="P248" s="649"/>
      <c r="Q248" s="652">
        <f t="shared" si="3"/>
        <v>0</v>
      </c>
      <c r="R248" s="903"/>
      <c r="S248" s="408"/>
      <c r="T248" s="408" t="s">
        <v>319</v>
      </c>
      <c r="U248" s="408"/>
      <c r="V248" s="408"/>
      <c r="W248" s="408"/>
      <c r="X248" s="408"/>
      <c r="Y248" s="408"/>
      <c r="Z248" s="408"/>
      <c r="AA248" s="408"/>
      <c r="AB248" s="408"/>
      <c r="AC248" s="408"/>
      <c r="AD248" s="408"/>
      <c r="AE248" s="408"/>
      <c r="AF248" s="408"/>
      <c r="AG248" s="408"/>
      <c r="AH248" s="903"/>
    </row>
    <row r="249" spans="2:34" s="640" customFormat="1" ht="21" customHeight="1" x14ac:dyDescent="0.25">
      <c r="B249" s="1969"/>
      <c r="C249" s="662"/>
      <c r="D249" s="666" t="s">
        <v>320</v>
      </c>
      <c r="E249" s="664"/>
      <c r="F249" s="664"/>
      <c r="G249" s="664"/>
      <c r="H249" s="664"/>
      <c r="I249" s="664"/>
      <c r="J249" s="664"/>
      <c r="K249" s="664"/>
      <c r="L249" s="664"/>
      <c r="M249" s="664"/>
      <c r="N249" s="664"/>
      <c r="O249" s="664"/>
      <c r="P249" s="665"/>
      <c r="Q249" s="654">
        <f t="shared" si="3"/>
        <v>0</v>
      </c>
      <c r="R249" s="903"/>
      <c r="S249" s="408"/>
      <c r="T249" s="408" t="s">
        <v>320</v>
      </c>
      <c r="U249" s="408"/>
      <c r="V249" s="408"/>
      <c r="W249" s="408"/>
      <c r="X249" s="408"/>
      <c r="Y249" s="408"/>
      <c r="Z249" s="408"/>
      <c r="AA249" s="408"/>
      <c r="AB249" s="408"/>
      <c r="AC249" s="408"/>
      <c r="AD249" s="408"/>
      <c r="AE249" s="408"/>
      <c r="AF249" s="408"/>
      <c r="AG249" s="408"/>
      <c r="AH249" s="903"/>
    </row>
    <row r="250" spans="2:34" s="640" customFormat="1" ht="21" customHeight="1" x14ac:dyDescent="0.25">
      <c r="B250" s="1971">
        <f>+B246+1</f>
        <v>62</v>
      </c>
      <c r="C250" s="655" t="s">
        <v>119</v>
      </c>
      <c r="D250" s="644" t="s">
        <v>317</v>
      </c>
      <c r="E250" s="657">
        <v>314.50039099999998</v>
      </c>
      <c r="F250" s="657">
        <v>268.208011</v>
      </c>
      <c r="G250" s="657">
        <v>397.32298399999996</v>
      </c>
      <c r="H250" s="657">
        <v>384.18632400000001</v>
      </c>
      <c r="I250" s="657">
        <v>265.72431499999999</v>
      </c>
      <c r="J250" s="657">
        <v>199.03833699999998</v>
      </c>
      <c r="K250" s="657">
        <v>195.00307100000001</v>
      </c>
      <c r="L250" s="657">
        <v>179.352801</v>
      </c>
      <c r="M250" s="657">
        <v>168.58921100000003</v>
      </c>
      <c r="N250" s="657">
        <v>162.19816099999997</v>
      </c>
      <c r="O250" s="657">
        <v>139.50619399999999</v>
      </c>
      <c r="P250" s="658">
        <v>131.826176</v>
      </c>
      <c r="Q250" s="659">
        <f t="shared" si="3"/>
        <v>2805.4559759999997</v>
      </c>
      <c r="R250" s="903"/>
      <c r="S250" s="408" t="s">
        <v>119</v>
      </c>
      <c r="T250" s="408" t="s">
        <v>317</v>
      </c>
      <c r="U250" s="408">
        <v>314.50039099999998</v>
      </c>
      <c r="V250" s="408">
        <v>268.208011</v>
      </c>
      <c r="W250" s="408">
        <v>397.32298399999996</v>
      </c>
      <c r="X250" s="408">
        <v>384.18632400000001</v>
      </c>
      <c r="Y250" s="408">
        <v>265.72431499999999</v>
      </c>
      <c r="Z250" s="408">
        <v>199.03833699999998</v>
      </c>
      <c r="AA250" s="408">
        <v>195.00307100000001</v>
      </c>
      <c r="AB250" s="408">
        <v>179.352801</v>
      </c>
      <c r="AC250" s="408">
        <v>168.58921100000003</v>
      </c>
      <c r="AD250" s="408">
        <v>162.19816099999997</v>
      </c>
      <c r="AE250" s="408">
        <v>139.50619399999999</v>
      </c>
      <c r="AF250" s="408">
        <v>131.826176</v>
      </c>
      <c r="AG250" s="408">
        <v>2805.4559759999997</v>
      </c>
      <c r="AH250" s="903"/>
    </row>
    <row r="251" spans="2:34" s="640" customFormat="1" ht="21" customHeight="1" x14ac:dyDescent="0.25">
      <c r="B251" s="1969"/>
      <c r="C251" s="647"/>
      <c r="D251" s="648" t="s">
        <v>318</v>
      </c>
      <c r="E251" s="649">
        <v>474.34199599999999</v>
      </c>
      <c r="F251" s="649">
        <v>475.17311699999993</v>
      </c>
      <c r="G251" s="649">
        <v>347.91860299999996</v>
      </c>
      <c r="H251" s="649">
        <v>292.208144</v>
      </c>
      <c r="I251" s="649">
        <v>475.337243</v>
      </c>
      <c r="J251" s="649">
        <v>569.83710199999996</v>
      </c>
      <c r="K251" s="649">
        <v>706.880269</v>
      </c>
      <c r="L251" s="649">
        <v>843.40093600000012</v>
      </c>
      <c r="M251" s="649">
        <v>782.81506000000002</v>
      </c>
      <c r="N251" s="649">
        <v>866.64023699999996</v>
      </c>
      <c r="O251" s="649">
        <v>836.32431600000007</v>
      </c>
      <c r="P251" s="649">
        <v>828.54290199999991</v>
      </c>
      <c r="Q251" s="650">
        <f t="shared" si="3"/>
        <v>7499.4199250000001</v>
      </c>
      <c r="R251" s="903"/>
      <c r="S251" s="408"/>
      <c r="T251" s="408" t="s">
        <v>318</v>
      </c>
      <c r="U251" s="408">
        <v>474.34199599999999</v>
      </c>
      <c r="V251" s="408">
        <v>475.17311699999993</v>
      </c>
      <c r="W251" s="408">
        <v>347.91860299999996</v>
      </c>
      <c r="X251" s="408">
        <v>292.208144</v>
      </c>
      <c r="Y251" s="408">
        <v>475.337243</v>
      </c>
      <c r="Z251" s="408">
        <v>569.83710199999996</v>
      </c>
      <c r="AA251" s="408">
        <v>706.880269</v>
      </c>
      <c r="AB251" s="408">
        <v>843.40093600000012</v>
      </c>
      <c r="AC251" s="408">
        <v>782.81506000000002</v>
      </c>
      <c r="AD251" s="408">
        <v>866.64023699999996</v>
      </c>
      <c r="AE251" s="408">
        <v>836.32431600000007</v>
      </c>
      <c r="AF251" s="408">
        <v>828.54290199999991</v>
      </c>
      <c r="AG251" s="408">
        <v>7499.4199250000001</v>
      </c>
      <c r="AH251" s="903"/>
    </row>
    <row r="252" spans="2:34" s="640" customFormat="1" ht="21" customHeight="1" x14ac:dyDescent="0.25">
      <c r="B252" s="1969"/>
      <c r="C252" s="647"/>
      <c r="D252" s="651" t="s">
        <v>319</v>
      </c>
      <c r="E252" s="649"/>
      <c r="F252" s="649"/>
      <c r="G252" s="649"/>
      <c r="H252" s="649"/>
      <c r="I252" s="649"/>
      <c r="J252" s="649"/>
      <c r="K252" s="649"/>
      <c r="L252" s="649"/>
      <c r="M252" s="649"/>
      <c r="N252" s="649"/>
      <c r="O252" s="649"/>
      <c r="P252" s="649"/>
      <c r="Q252" s="652">
        <f t="shared" si="3"/>
        <v>0</v>
      </c>
      <c r="R252" s="903"/>
      <c r="S252" s="408"/>
      <c r="T252" s="408" t="s">
        <v>319</v>
      </c>
      <c r="U252" s="408"/>
      <c r="V252" s="408"/>
      <c r="W252" s="408"/>
      <c r="X252" s="408"/>
      <c r="Y252" s="408"/>
      <c r="Z252" s="408"/>
      <c r="AA252" s="408"/>
      <c r="AB252" s="408"/>
      <c r="AC252" s="408"/>
      <c r="AD252" s="408"/>
      <c r="AE252" s="408"/>
      <c r="AF252" s="408"/>
      <c r="AG252" s="408"/>
      <c r="AH252" s="903"/>
    </row>
    <row r="253" spans="2:34" s="640" customFormat="1" ht="21" customHeight="1" x14ac:dyDescent="0.25">
      <c r="B253" s="1969"/>
      <c r="C253" s="662"/>
      <c r="D253" s="666" t="s">
        <v>320</v>
      </c>
      <c r="E253" s="664"/>
      <c r="F253" s="664"/>
      <c r="G253" s="664"/>
      <c r="H253" s="664"/>
      <c r="I253" s="664"/>
      <c r="J253" s="664"/>
      <c r="K253" s="664"/>
      <c r="L253" s="664"/>
      <c r="M253" s="664"/>
      <c r="N253" s="664"/>
      <c r="O253" s="664"/>
      <c r="P253" s="665"/>
      <c r="Q253" s="654">
        <f t="shared" si="3"/>
        <v>0</v>
      </c>
      <c r="R253" s="903"/>
      <c r="S253" s="408"/>
      <c r="T253" s="408" t="s">
        <v>320</v>
      </c>
      <c r="U253" s="408"/>
      <c r="V253" s="408"/>
      <c r="W253" s="408"/>
      <c r="X253" s="408"/>
      <c r="Y253" s="408"/>
      <c r="Z253" s="408"/>
      <c r="AA253" s="408"/>
      <c r="AB253" s="408"/>
      <c r="AC253" s="408"/>
      <c r="AD253" s="408"/>
      <c r="AE253" s="408"/>
      <c r="AF253" s="408"/>
      <c r="AG253" s="408"/>
      <c r="AH253" s="903"/>
    </row>
    <row r="254" spans="2:34" s="640" customFormat="1" ht="21" customHeight="1" x14ac:dyDescent="0.25">
      <c r="B254" s="1971">
        <f>+B250+1</f>
        <v>63</v>
      </c>
      <c r="C254" s="655" t="s">
        <v>1981</v>
      </c>
      <c r="D254" s="644" t="s">
        <v>317</v>
      </c>
      <c r="E254" s="657">
        <v>33.963700000000003</v>
      </c>
      <c r="F254" s="657">
        <v>41.624915000000001</v>
      </c>
      <c r="G254" s="657">
        <v>49.890443000000005</v>
      </c>
      <c r="H254" s="657">
        <v>45.495630000000006</v>
      </c>
      <c r="I254" s="657">
        <v>38.949331999999998</v>
      </c>
      <c r="J254" s="657">
        <v>30.790067999999998</v>
      </c>
      <c r="K254" s="657">
        <v>20.548772</v>
      </c>
      <c r="L254" s="657">
        <v>20.563715000000002</v>
      </c>
      <c r="M254" s="657">
        <v>15.878938999999999</v>
      </c>
      <c r="N254" s="657">
        <v>15.554779000000002</v>
      </c>
      <c r="O254" s="657">
        <v>13.290708</v>
      </c>
      <c r="P254" s="658">
        <v>21.498325000000001</v>
      </c>
      <c r="Q254" s="659">
        <f t="shared" si="3"/>
        <v>348.04932600000001</v>
      </c>
      <c r="R254" s="1412"/>
      <c r="S254" s="408" t="s">
        <v>1981</v>
      </c>
      <c r="T254" s="408" t="s">
        <v>317</v>
      </c>
      <c r="U254" s="408">
        <v>33.963700000000003</v>
      </c>
      <c r="V254" s="408">
        <v>41.624915000000001</v>
      </c>
      <c r="W254" s="408">
        <v>49.890443000000005</v>
      </c>
      <c r="X254" s="408">
        <v>45.495630000000006</v>
      </c>
      <c r="Y254" s="408">
        <v>38.949331999999998</v>
      </c>
      <c r="Z254" s="408">
        <v>30.790067999999998</v>
      </c>
      <c r="AA254" s="408">
        <v>20.548772</v>
      </c>
      <c r="AB254" s="408">
        <v>20.563715000000002</v>
      </c>
      <c r="AC254" s="408">
        <v>15.878938999999999</v>
      </c>
      <c r="AD254" s="408">
        <v>15.554779000000002</v>
      </c>
      <c r="AE254" s="408">
        <v>13.290708</v>
      </c>
      <c r="AF254" s="408">
        <v>21.498325000000001</v>
      </c>
      <c r="AG254" s="408">
        <v>348.04932600000001</v>
      </c>
      <c r="AH254" s="903"/>
    </row>
    <row r="255" spans="2:34" s="640" customFormat="1" ht="21" customHeight="1" x14ac:dyDescent="0.25">
      <c r="B255" s="1969"/>
      <c r="C255" s="647"/>
      <c r="D255" s="648" t="s">
        <v>318</v>
      </c>
      <c r="E255" s="649"/>
      <c r="F255" s="649"/>
      <c r="G255" s="649"/>
      <c r="H255" s="649"/>
      <c r="I255" s="649"/>
      <c r="J255" s="649"/>
      <c r="K255" s="649"/>
      <c r="L255" s="649"/>
      <c r="M255" s="649"/>
      <c r="N255" s="649"/>
      <c r="O255" s="649"/>
      <c r="P255" s="649"/>
      <c r="Q255" s="650">
        <f t="shared" si="3"/>
        <v>0</v>
      </c>
      <c r="R255" s="903"/>
      <c r="S255" s="408"/>
      <c r="T255" s="408" t="s">
        <v>318</v>
      </c>
      <c r="U255" s="408"/>
      <c r="V255" s="408"/>
      <c r="W255" s="408"/>
      <c r="X255" s="408"/>
      <c r="Y255" s="408"/>
      <c r="Z255" s="408"/>
      <c r="AA255" s="408"/>
      <c r="AB255" s="408"/>
      <c r="AC255" s="408"/>
      <c r="AD255" s="408"/>
      <c r="AE255" s="408"/>
      <c r="AF255" s="408"/>
      <c r="AG255" s="408"/>
      <c r="AH255" s="903"/>
    </row>
    <row r="256" spans="2:34" s="640" customFormat="1" ht="21" customHeight="1" x14ac:dyDescent="0.25">
      <c r="B256" s="1969"/>
      <c r="C256" s="647"/>
      <c r="D256" s="651" t="s">
        <v>319</v>
      </c>
      <c r="E256" s="649"/>
      <c r="F256" s="649"/>
      <c r="G256" s="649"/>
      <c r="H256" s="649"/>
      <c r="I256" s="649"/>
      <c r="J256" s="649"/>
      <c r="K256" s="649"/>
      <c r="L256" s="649"/>
      <c r="M256" s="649"/>
      <c r="N256" s="649"/>
      <c r="O256" s="649"/>
      <c r="P256" s="649"/>
      <c r="Q256" s="652">
        <f t="shared" si="3"/>
        <v>0</v>
      </c>
      <c r="R256" s="903"/>
      <c r="S256" s="408"/>
      <c r="T256" s="408" t="s">
        <v>319</v>
      </c>
      <c r="U256" s="408"/>
      <c r="V256" s="408"/>
      <c r="W256" s="408"/>
      <c r="X256" s="408"/>
      <c r="Y256" s="408"/>
      <c r="Z256" s="408"/>
      <c r="AA256" s="408"/>
      <c r="AB256" s="408"/>
      <c r="AC256" s="408"/>
      <c r="AD256" s="408"/>
      <c r="AE256" s="408"/>
      <c r="AF256" s="408"/>
      <c r="AG256" s="408"/>
      <c r="AH256" s="903"/>
    </row>
    <row r="257" spans="2:34" s="640" customFormat="1" ht="21" customHeight="1" x14ac:dyDescent="0.25">
      <c r="B257" s="1969"/>
      <c r="C257" s="662"/>
      <c r="D257" s="666" t="s">
        <v>320</v>
      </c>
      <c r="E257" s="664"/>
      <c r="F257" s="664"/>
      <c r="G257" s="664"/>
      <c r="H257" s="664"/>
      <c r="I257" s="664"/>
      <c r="J257" s="664"/>
      <c r="K257" s="664"/>
      <c r="L257" s="664"/>
      <c r="M257" s="664"/>
      <c r="N257" s="664"/>
      <c r="O257" s="664"/>
      <c r="P257" s="665"/>
      <c r="Q257" s="654">
        <f t="shared" si="3"/>
        <v>0</v>
      </c>
      <c r="R257" s="1412"/>
      <c r="S257" s="408"/>
      <c r="T257" s="408" t="s">
        <v>320</v>
      </c>
      <c r="U257" s="408"/>
      <c r="V257" s="408"/>
      <c r="W257" s="408"/>
      <c r="X257" s="408"/>
      <c r="Y257" s="408"/>
      <c r="Z257" s="408"/>
      <c r="AA257" s="408"/>
      <c r="AB257" s="408"/>
      <c r="AC257" s="408"/>
      <c r="AD257" s="408"/>
      <c r="AE257" s="408"/>
      <c r="AF257" s="408"/>
      <c r="AG257" s="408"/>
      <c r="AH257" s="903"/>
    </row>
    <row r="258" spans="2:34" s="640" customFormat="1" ht="21" customHeight="1" x14ac:dyDescent="0.25">
      <c r="B258" s="1971">
        <f>+B254+1</f>
        <v>64</v>
      </c>
      <c r="C258" s="655" t="s">
        <v>121</v>
      </c>
      <c r="D258" s="644" t="s">
        <v>317</v>
      </c>
      <c r="E258" s="657">
        <v>1.8897629999999999</v>
      </c>
      <c r="F258" s="657">
        <v>2.122973</v>
      </c>
      <c r="G258" s="657">
        <v>1.710855</v>
      </c>
      <c r="H258" s="657">
        <v>1.152684</v>
      </c>
      <c r="I258" s="657">
        <v>0.88898799999999989</v>
      </c>
      <c r="J258" s="657">
        <v>1.3320430000000001</v>
      </c>
      <c r="K258" s="657">
        <v>1.01833</v>
      </c>
      <c r="L258" s="657">
        <v>1.0305789999999999</v>
      </c>
      <c r="M258" s="657">
        <v>1.3456539999999999</v>
      </c>
      <c r="N258" s="657">
        <v>1.040143</v>
      </c>
      <c r="O258" s="657">
        <v>0.82716500000000004</v>
      </c>
      <c r="P258" s="658">
        <v>1.42313</v>
      </c>
      <c r="Q258" s="659">
        <f t="shared" si="3"/>
        <v>15.782307000000003</v>
      </c>
      <c r="R258" s="903"/>
      <c r="S258" s="408" t="s">
        <v>121</v>
      </c>
      <c r="T258" s="408" t="s">
        <v>317</v>
      </c>
      <c r="U258" s="408">
        <v>1.8897629999999999</v>
      </c>
      <c r="V258" s="408">
        <v>2.122973</v>
      </c>
      <c r="W258" s="408">
        <v>1.710855</v>
      </c>
      <c r="X258" s="408">
        <v>1.152684</v>
      </c>
      <c r="Y258" s="408">
        <v>0.88898799999999989</v>
      </c>
      <c r="Z258" s="408">
        <v>1.3320430000000001</v>
      </c>
      <c r="AA258" s="408">
        <v>1.01833</v>
      </c>
      <c r="AB258" s="408">
        <v>1.0305789999999999</v>
      </c>
      <c r="AC258" s="408">
        <v>1.3456539999999999</v>
      </c>
      <c r="AD258" s="408">
        <v>1.040143</v>
      </c>
      <c r="AE258" s="408">
        <v>0.82716500000000004</v>
      </c>
      <c r="AF258" s="408">
        <v>1.42313</v>
      </c>
      <c r="AG258" s="408">
        <v>15.782307000000003</v>
      </c>
      <c r="AH258" s="903"/>
    </row>
    <row r="259" spans="2:34" s="640" customFormat="1" ht="21" customHeight="1" x14ac:dyDescent="0.25">
      <c r="B259" s="1969"/>
      <c r="C259" s="647"/>
      <c r="D259" s="648" t="s">
        <v>318</v>
      </c>
      <c r="E259" s="649"/>
      <c r="F259" s="649"/>
      <c r="G259" s="649"/>
      <c r="H259" s="649"/>
      <c r="I259" s="649"/>
      <c r="J259" s="649"/>
      <c r="K259" s="649"/>
      <c r="L259" s="649"/>
      <c r="M259" s="649"/>
      <c r="N259" s="649"/>
      <c r="O259" s="649"/>
      <c r="P259" s="649"/>
      <c r="Q259" s="650">
        <f t="shared" si="3"/>
        <v>0</v>
      </c>
      <c r="R259" s="903"/>
      <c r="S259" s="408"/>
      <c r="T259" s="408" t="s">
        <v>318</v>
      </c>
      <c r="U259" s="408"/>
      <c r="V259" s="408"/>
      <c r="W259" s="408"/>
      <c r="X259" s="408"/>
      <c r="Y259" s="408"/>
      <c r="Z259" s="408"/>
      <c r="AA259" s="408"/>
      <c r="AB259" s="408"/>
      <c r="AC259" s="408"/>
      <c r="AD259" s="408"/>
      <c r="AE259" s="408"/>
      <c r="AF259" s="408"/>
      <c r="AG259" s="408"/>
      <c r="AH259" s="903"/>
    </row>
    <row r="260" spans="2:34" s="640" customFormat="1" ht="21" customHeight="1" x14ac:dyDescent="0.25">
      <c r="B260" s="1969"/>
      <c r="C260" s="647"/>
      <c r="D260" s="651" t="s">
        <v>319</v>
      </c>
      <c r="E260" s="649"/>
      <c r="F260" s="649"/>
      <c r="G260" s="649"/>
      <c r="H260" s="649"/>
      <c r="I260" s="649"/>
      <c r="J260" s="649"/>
      <c r="K260" s="649"/>
      <c r="L260" s="649"/>
      <c r="M260" s="649"/>
      <c r="N260" s="649"/>
      <c r="O260" s="649"/>
      <c r="P260" s="649"/>
      <c r="Q260" s="652">
        <f t="shared" si="3"/>
        <v>0</v>
      </c>
      <c r="R260" s="903"/>
      <c r="S260" s="408"/>
      <c r="T260" s="408" t="s">
        <v>319</v>
      </c>
      <c r="U260" s="408"/>
      <c r="V260" s="408"/>
      <c r="W260" s="408"/>
      <c r="X260" s="408"/>
      <c r="Y260" s="408"/>
      <c r="Z260" s="408"/>
      <c r="AA260" s="408"/>
      <c r="AB260" s="408"/>
      <c r="AC260" s="408"/>
      <c r="AD260" s="408"/>
      <c r="AE260" s="408"/>
      <c r="AF260" s="408"/>
      <c r="AG260" s="408"/>
      <c r="AH260" s="903"/>
    </row>
    <row r="261" spans="2:34" s="640" customFormat="1" ht="21" customHeight="1" x14ac:dyDescent="0.25">
      <c r="B261" s="1969"/>
      <c r="C261" s="662"/>
      <c r="D261" s="666" t="s">
        <v>320</v>
      </c>
      <c r="E261" s="664"/>
      <c r="F261" s="664"/>
      <c r="G261" s="664"/>
      <c r="H261" s="664"/>
      <c r="I261" s="664"/>
      <c r="J261" s="664"/>
      <c r="K261" s="664"/>
      <c r="L261" s="664"/>
      <c r="M261" s="664"/>
      <c r="N261" s="664"/>
      <c r="O261" s="664"/>
      <c r="P261" s="665"/>
      <c r="Q261" s="654">
        <f t="shared" si="3"/>
        <v>0</v>
      </c>
      <c r="R261" s="903"/>
      <c r="S261" s="408"/>
      <c r="T261" s="408" t="s">
        <v>320</v>
      </c>
      <c r="U261" s="408"/>
      <c r="V261" s="408"/>
      <c r="W261" s="408"/>
      <c r="X261" s="408"/>
      <c r="Y261" s="408"/>
      <c r="Z261" s="408"/>
      <c r="AA261" s="408"/>
      <c r="AB261" s="408"/>
      <c r="AC261" s="408"/>
      <c r="AD261" s="408"/>
      <c r="AE261" s="408"/>
      <c r="AF261" s="408"/>
      <c r="AG261" s="408"/>
      <c r="AH261" s="903"/>
    </row>
    <row r="262" spans="2:34" s="640" customFormat="1" ht="21" customHeight="1" x14ac:dyDescent="0.25">
      <c r="B262" s="1971">
        <f>+B258+1</f>
        <v>65</v>
      </c>
      <c r="C262" s="655" t="s">
        <v>1930</v>
      </c>
      <c r="D262" s="644" t="s">
        <v>317</v>
      </c>
      <c r="E262" s="657"/>
      <c r="F262" s="657"/>
      <c r="G262" s="657"/>
      <c r="H262" s="657"/>
      <c r="I262" s="657"/>
      <c r="J262" s="657"/>
      <c r="K262" s="657"/>
      <c r="L262" s="657"/>
      <c r="M262" s="657"/>
      <c r="N262" s="657"/>
      <c r="O262" s="657"/>
      <c r="P262" s="658"/>
      <c r="Q262" s="659">
        <f t="shared" ref="Q262:Q325" si="4">+SUM(E262:P262)</f>
        <v>0</v>
      </c>
      <c r="R262" s="903"/>
      <c r="S262" s="408" t="s">
        <v>1930</v>
      </c>
      <c r="T262" s="408" t="s">
        <v>317</v>
      </c>
      <c r="U262" s="408"/>
      <c r="V262" s="408"/>
      <c r="W262" s="408"/>
      <c r="X262" s="408"/>
      <c r="Y262" s="408"/>
      <c r="Z262" s="408"/>
      <c r="AA262" s="408"/>
      <c r="AB262" s="408"/>
      <c r="AC262" s="408"/>
      <c r="AD262" s="408"/>
      <c r="AE262" s="408"/>
      <c r="AF262" s="408"/>
      <c r="AG262" s="408"/>
      <c r="AH262" s="903"/>
    </row>
    <row r="263" spans="2:34" s="640" customFormat="1" ht="21" customHeight="1" x14ac:dyDescent="0.25">
      <c r="B263" s="1969"/>
      <c r="C263" s="647"/>
      <c r="D263" s="648" t="s">
        <v>318</v>
      </c>
      <c r="E263" s="649"/>
      <c r="F263" s="649"/>
      <c r="G263" s="649"/>
      <c r="H263" s="649"/>
      <c r="I263" s="649"/>
      <c r="J263" s="649"/>
      <c r="K263" s="649"/>
      <c r="L263" s="649"/>
      <c r="M263" s="649"/>
      <c r="N263" s="649"/>
      <c r="O263" s="649"/>
      <c r="P263" s="649"/>
      <c r="Q263" s="650">
        <f t="shared" si="4"/>
        <v>0</v>
      </c>
      <c r="R263" s="903"/>
      <c r="S263" s="408"/>
      <c r="T263" s="408" t="s">
        <v>318</v>
      </c>
      <c r="U263" s="408"/>
      <c r="V263" s="408"/>
      <c r="W263" s="408"/>
      <c r="X263" s="408"/>
      <c r="Y263" s="408"/>
      <c r="Z263" s="408"/>
      <c r="AA263" s="408"/>
      <c r="AB263" s="408"/>
      <c r="AC263" s="408"/>
      <c r="AD263" s="408"/>
      <c r="AE263" s="408"/>
      <c r="AF263" s="408"/>
      <c r="AG263" s="408"/>
      <c r="AH263" s="903"/>
    </row>
    <row r="264" spans="2:34" s="640" customFormat="1" ht="21" customHeight="1" x14ac:dyDescent="0.25">
      <c r="B264" s="1969"/>
      <c r="C264" s="647"/>
      <c r="D264" s="651" t="s">
        <v>319</v>
      </c>
      <c r="E264" s="649">
        <v>3.8479209999999999</v>
      </c>
      <c r="F264" s="649">
        <v>3.5959669999999999</v>
      </c>
      <c r="G264" s="649">
        <v>3.848468</v>
      </c>
      <c r="H264" s="649">
        <v>3.8634309999999998</v>
      </c>
      <c r="I264" s="649">
        <v>3.8187449999999998</v>
      </c>
      <c r="J264" s="649">
        <v>3.435521</v>
      </c>
      <c r="K264" s="649">
        <v>3.552476</v>
      </c>
      <c r="L264" s="649">
        <v>3.6403240000000001</v>
      </c>
      <c r="M264" s="649">
        <v>4.042351</v>
      </c>
      <c r="N264" s="649">
        <v>4.2639059999999995</v>
      </c>
      <c r="O264" s="649">
        <v>3.996362</v>
      </c>
      <c r="P264" s="649">
        <v>3.9131999999999998</v>
      </c>
      <c r="Q264" s="652">
        <f t="shared" si="4"/>
        <v>45.818671999999992</v>
      </c>
      <c r="R264" s="903"/>
      <c r="S264" s="408"/>
      <c r="T264" s="408" t="s">
        <v>319</v>
      </c>
      <c r="U264" s="408">
        <v>3.8479209999999999</v>
      </c>
      <c r="V264" s="408">
        <v>3.5959669999999999</v>
      </c>
      <c r="W264" s="408">
        <v>3.848468</v>
      </c>
      <c r="X264" s="408">
        <v>3.8634309999999998</v>
      </c>
      <c r="Y264" s="408">
        <v>3.8187449999999998</v>
      </c>
      <c r="Z264" s="408">
        <v>3.435521</v>
      </c>
      <c r="AA264" s="408">
        <v>3.552476</v>
      </c>
      <c r="AB264" s="408">
        <v>3.6403240000000001</v>
      </c>
      <c r="AC264" s="408">
        <v>4.042351</v>
      </c>
      <c r="AD264" s="408">
        <v>4.2639059999999995</v>
      </c>
      <c r="AE264" s="408">
        <v>3.996362</v>
      </c>
      <c r="AF264" s="408">
        <v>3.9131999999999998</v>
      </c>
      <c r="AG264" s="408">
        <v>45.818671999999992</v>
      </c>
      <c r="AH264" s="903"/>
    </row>
    <row r="265" spans="2:34" s="640" customFormat="1" ht="21" customHeight="1" x14ac:dyDescent="0.25">
      <c r="B265" s="1969"/>
      <c r="C265" s="662"/>
      <c r="D265" s="666" t="s">
        <v>320</v>
      </c>
      <c r="E265" s="664"/>
      <c r="F265" s="664"/>
      <c r="G265" s="664"/>
      <c r="H265" s="664"/>
      <c r="I265" s="664"/>
      <c r="J265" s="664"/>
      <c r="K265" s="664"/>
      <c r="L265" s="664"/>
      <c r="M265" s="664"/>
      <c r="N265" s="664"/>
      <c r="O265" s="664"/>
      <c r="P265" s="665"/>
      <c r="Q265" s="654">
        <f t="shared" si="4"/>
        <v>0</v>
      </c>
      <c r="R265" s="903"/>
      <c r="S265" s="408"/>
      <c r="T265" s="408" t="s">
        <v>320</v>
      </c>
      <c r="U265" s="408"/>
      <c r="V265" s="408"/>
      <c r="W265" s="408"/>
      <c r="X265" s="408"/>
      <c r="Y265" s="408"/>
      <c r="Z265" s="408"/>
      <c r="AA265" s="408"/>
      <c r="AB265" s="408"/>
      <c r="AC265" s="408"/>
      <c r="AD265" s="408"/>
      <c r="AE265" s="408"/>
      <c r="AF265" s="408"/>
      <c r="AG265" s="408"/>
      <c r="AH265" s="903"/>
    </row>
    <row r="266" spans="2:34" s="640" customFormat="1" ht="21" customHeight="1" x14ac:dyDescent="0.25">
      <c r="B266" s="1971">
        <f>+B262+1</f>
        <v>66</v>
      </c>
      <c r="C266" s="655" t="s">
        <v>123</v>
      </c>
      <c r="D266" s="644" t="s">
        <v>317</v>
      </c>
      <c r="E266" s="657"/>
      <c r="F266" s="657"/>
      <c r="G266" s="657"/>
      <c r="H266" s="657"/>
      <c r="I266" s="657"/>
      <c r="J266" s="657"/>
      <c r="K266" s="657"/>
      <c r="L266" s="657"/>
      <c r="M266" s="657"/>
      <c r="N266" s="657"/>
      <c r="O266" s="657"/>
      <c r="P266" s="658"/>
      <c r="Q266" s="659">
        <f t="shared" si="4"/>
        <v>0</v>
      </c>
      <c r="R266" s="903"/>
      <c r="S266" s="408" t="s">
        <v>123</v>
      </c>
      <c r="T266" s="408" t="s">
        <v>317</v>
      </c>
      <c r="U266" s="408"/>
      <c r="V266" s="408"/>
      <c r="W266" s="408"/>
      <c r="X266" s="408"/>
      <c r="Y266" s="408"/>
      <c r="Z266" s="408"/>
      <c r="AA266" s="408"/>
      <c r="AB266" s="408"/>
      <c r="AC266" s="408"/>
      <c r="AD266" s="408"/>
      <c r="AE266" s="408"/>
      <c r="AF266" s="408"/>
      <c r="AG266" s="408"/>
      <c r="AH266" s="903"/>
    </row>
    <row r="267" spans="2:34" s="640" customFormat="1" ht="21" customHeight="1" x14ac:dyDescent="0.25">
      <c r="B267" s="1969"/>
      <c r="C267" s="647"/>
      <c r="D267" s="648" t="s">
        <v>318</v>
      </c>
      <c r="E267" s="649"/>
      <c r="F267" s="649"/>
      <c r="G267" s="649"/>
      <c r="H267" s="649"/>
      <c r="I267" s="649"/>
      <c r="J267" s="649"/>
      <c r="K267" s="649"/>
      <c r="L267" s="649"/>
      <c r="M267" s="649"/>
      <c r="N267" s="649"/>
      <c r="O267" s="649"/>
      <c r="P267" s="649"/>
      <c r="Q267" s="650">
        <f t="shared" si="4"/>
        <v>0</v>
      </c>
      <c r="R267" s="903"/>
      <c r="S267" s="408"/>
      <c r="T267" s="408" t="s">
        <v>318</v>
      </c>
      <c r="U267" s="408"/>
      <c r="V267" s="408"/>
      <c r="W267" s="408"/>
      <c r="X267" s="408"/>
      <c r="Y267" s="408"/>
      <c r="Z267" s="408"/>
      <c r="AA267" s="408"/>
      <c r="AB267" s="408"/>
      <c r="AC267" s="408"/>
      <c r="AD267" s="408"/>
      <c r="AE267" s="408"/>
      <c r="AF267" s="408"/>
      <c r="AG267" s="408"/>
      <c r="AH267" s="903"/>
    </row>
    <row r="268" spans="2:34" s="640" customFormat="1" ht="21" customHeight="1" x14ac:dyDescent="0.25">
      <c r="B268" s="1969"/>
      <c r="C268" s="647"/>
      <c r="D268" s="651" t="s">
        <v>319</v>
      </c>
      <c r="E268" s="649">
        <v>4.1865959999999998</v>
      </c>
      <c r="F268" s="649">
        <v>3.9109830000000003</v>
      </c>
      <c r="G268" s="649">
        <v>4.0315779999999997</v>
      </c>
      <c r="H268" s="649">
        <v>3.5801819999999998</v>
      </c>
      <c r="I268" s="649">
        <v>3.686185</v>
      </c>
      <c r="J268" s="649">
        <v>3.157238</v>
      </c>
      <c r="K268" s="649">
        <v>3.567542</v>
      </c>
      <c r="L268" s="649">
        <v>4.1411730000000002</v>
      </c>
      <c r="M268" s="649">
        <v>4.4551949999999998</v>
      </c>
      <c r="N268" s="649">
        <v>5.140523</v>
      </c>
      <c r="O268" s="649">
        <v>4.7488999999999999</v>
      </c>
      <c r="P268" s="649">
        <v>4.1781099999999993</v>
      </c>
      <c r="Q268" s="652">
        <f t="shared" si="4"/>
        <v>48.784205</v>
      </c>
      <c r="R268" s="903"/>
      <c r="S268" s="408"/>
      <c r="T268" s="408" t="s">
        <v>319</v>
      </c>
      <c r="U268" s="408">
        <v>4.1865959999999998</v>
      </c>
      <c r="V268" s="408">
        <v>3.9109830000000003</v>
      </c>
      <c r="W268" s="408">
        <v>4.0315779999999997</v>
      </c>
      <c r="X268" s="408">
        <v>3.5801819999999998</v>
      </c>
      <c r="Y268" s="408">
        <v>3.686185</v>
      </c>
      <c r="Z268" s="408">
        <v>3.157238</v>
      </c>
      <c r="AA268" s="408">
        <v>3.567542</v>
      </c>
      <c r="AB268" s="408">
        <v>4.1411730000000002</v>
      </c>
      <c r="AC268" s="408">
        <v>4.4551949999999998</v>
      </c>
      <c r="AD268" s="408">
        <v>5.140523</v>
      </c>
      <c r="AE268" s="408">
        <v>4.7488999999999999</v>
      </c>
      <c r="AF268" s="408">
        <v>4.1781099999999993</v>
      </c>
      <c r="AG268" s="408">
        <v>48.784205</v>
      </c>
      <c r="AH268" s="903"/>
    </row>
    <row r="269" spans="2:34" s="640" customFormat="1" ht="21" customHeight="1" x14ac:dyDescent="0.25">
      <c r="B269" s="1969"/>
      <c r="C269" s="662"/>
      <c r="D269" s="666" t="s">
        <v>320</v>
      </c>
      <c r="E269" s="664"/>
      <c r="F269" s="664"/>
      <c r="G269" s="664"/>
      <c r="H269" s="664"/>
      <c r="I269" s="664"/>
      <c r="J269" s="664"/>
      <c r="K269" s="664"/>
      <c r="L269" s="664"/>
      <c r="M269" s="664"/>
      <c r="N269" s="664"/>
      <c r="O269" s="664"/>
      <c r="P269" s="665"/>
      <c r="Q269" s="654">
        <f t="shared" si="4"/>
        <v>0</v>
      </c>
      <c r="R269" s="903"/>
      <c r="S269" s="408"/>
      <c r="T269" s="408" t="s">
        <v>320</v>
      </c>
      <c r="U269" s="408"/>
      <c r="V269" s="408"/>
      <c r="W269" s="408"/>
      <c r="X269" s="408"/>
      <c r="Y269" s="408"/>
      <c r="Z269" s="408"/>
      <c r="AA269" s="408"/>
      <c r="AB269" s="408"/>
      <c r="AC269" s="408"/>
      <c r="AD269" s="408"/>
      <c r="AE269" s="408"/>
      <c r="AF269" s="408"/>
      <c r="AG269" s="408"/>
      <c r="AH269" s="903"/>
    </row>
    <row r="270" spans="2:34" s="640" customFormat="1" ht="21" customHeight="1" x14ac:dyDescent="0.25">
      <c r="B270" s="1971">
        <f>+B266+1</f>
        <v>67</v>
      </c>
      <c r="C270" s="655" t="s">
        <v>125</v>
      </c>
      <c r="D270" s="644" t="s">
        <v>317</v>
      </c>
      <c r="E270" s="657">
        <v>232.04117199999999</v>
      </c>
      <c r="F270" s="657">
        <v>228.84821599999998</v>
      </c>
      <c r="G270" s="657">
        <v>232.39762100000002</v>
      </c>
      <c r="H270" s="657">
        <v>234.68916200000001</v>
      </c>
      <c r="I270" s="657">
        <v>211.23752000000002</v>
      </c>
      <c r="J270" s="657">
        <v>151.094708</v>
      </c>
      <c r="K270" s="657">
        <v>92.640986999999996</v>
      </c>
      <c r="L270" s="657">
        <v>92.320248000000007</v>
      </c>
      <c r="M270" s="657">
        <v>108.27520300000002</v>
      </c>
      <c r="N270" s="657">
        <v>139.00109599999999</v>
      </c>
      <c r="O270" s="657">
        <v>130.20637100000002</v>
      </c>
      <c r="P270" s="658">
        <v>168.41626400000001</v>
      </c>
      <c r="Q270" s="659">
        <f t="shared" si="4"/>
        <v>2021.1685679999998</v>
      </c>
      <c r="R270" s="903"/>
      <c r="S270" s="408" t="s">
        <v>125</v>
      </c>
      <c r="T270" s="408" t="s">
        <v>317</v>
      </c>
      <c r="U270" s="408">
        <v>232.04117199999999</v>
      </c>
      <c r="V270" s="408">
        <v>228.84821599999998</v>
      </c>
      <c r="W270" s="408">
        <v>232.39762100000002</v>
      </c>
      <c r="X270" s="408">
        <v>234.68916200000001</v>
      </c>
      <c r="Y270" s="408">
        <v>211.23752000000002</v>
      </c>
      <c r="Z270" s="408">
        <v>151.094708</v>
      </c>
      <c r="AA270" s="408">
        <v>92.640986999999996</v>
      </c>
      <c r="AB270" s="408">
        <v>92.320248000000007</v>
      </c>
      <c r="AC270" s="408">
        <v>108.27520300000002</v>
      </c>
      <c r="AD270" s="408">
        <v>139.00109599999999</v>
      </c>
      <c r="AE270" s="408">
        <v>130.20637100000002</v>
      </c>
      <c r="AF270" s="408">
        <v>168.41626400000001</v>
      </c>
      <c r="AG270" s="408">
        <v>2021.1685679999998</v>
      </c>
      <c r="AH270" s="903"/>
    </row>
    <row r="271" spans="2:34" s="640" customFormat="1" ht="21" customHeight="1" x14ac:dyDescent="0.25">
      <c r="B271" s="1969"/>
      <c r="C271" s="647"/>
      <c r="D271" s="648" t="s">
        <v>318</v>
      </c>
      <c r="E271" s="649"/>
      <c r="F271" s="649"/>
      <c r="G271" s="649"/>
      <c r="H271" s="649"/>
      <c r="I271" s="649"/>
      <c r="J271" s="649"/>
      <c r="K271" s="649"/>
      <c r="L271" s="649"/>
      <c r="M271" s="649"/>
      <c r="N271" s="649"/>
      <c r="O271" s="649"/>
      <c r="P271" s="649"/>
      <c r="Q271" s="650">
        <f t="shared" si="4"/>
        <v>0</v>
      </c>
      <c r="R271" s="903"/>
      <c r="S271" s="408"/>
      <c r="T271" s="408" t="s">
        <v>318</v>
      </c>
      <c r="U271" s="408"/>
      <c r="V271" s="408"/>
      <c r="W271" s="408"/>
      <c r="X271" s="408"/>
      <c r="Y271" s="408"/>
      <c r="Z271" s="408"/>
      <c r="AA271" s="408"/>
      <c r="AB271" s="408"/>
      <c r="AC271" s="408"/>
      <c r="AD271" s="408"/>
      <c r="AE271" s="408"/>
      <c r="AF271" s="408"/>
      <c r="AG271" s="408"/>
      <c r="AH271" s="903"/>
    </row>
    <row r="272" spans="2:34" s="640" customFormat="1" ht="21" customHeight="1" x14ac:dyDescent="0.25">
      <c r="B272" s="1969"/>
      <c r="C272" s="647"/>
      <c r="D272" s="651" t="s">
        <v>319</v>
      </c>
      <c r="E272" s="649"/>
      <c r="F272" s="649"/>
      <c r="G272" s="649"/>
      <c r="H272" s="649"/>
      <c r="I272" s="649"/>
      <c r="J272" s="649"/>
      <c r="K272" s="649"/>
      <c r="L272" s="649"/>
      <c r="M272" s="649"/>
      <c r="N272" s="649"/>
      <c r="O272" s="649"/>
      <c r="P272" s="649"/>
      <c r="Q272" s="652">
        <f t="shared" si="4"/>
        <v>0</v>
      </c>
      <c r="R272" s="903"/>
      <c r="S272" s="408"/>
      <c r="T272" s="408" t="s">
        <v>319</v>
      </c>
      <c r="U272" s="408"/>
      <c r="V272" s="408"/>
      <c r="W272" s="408"/>
      <c r="X272" s="408"/>
      <c r="Y272" s="408"/>
      <c r="Z272" s="408"/>
      <c r="AA272" s="408"/>
      <c r="AB272" s="408"/>
      <c r="AC272" s="408"/>
      <c r="AD272" s="408"/>
      <c r="AE272" s="408"/>
      <c r="AF272" s="408"/>
      <c r="AG272" s="408"/>
      <c r="AH272" s="903"/>
    </row>
    <row r="273" spans="2:34" s="640" customFormat="1" ht="21" customHeight="1" x14ac:dyDescent="0.25">
      <c r="B273" s="1969"/>
      <c r="C273" s="662"/>
      <c r="D273" s="666" t="s">
        <v>320</v>
      </c>
      <c r="E273" s="664"/>
      <c r="F273" s="664"/>
      <c r="G273" s="664"/>
      <c r="H273" s="664"/>
      <c r="I273" s="664"/>
      <c r="J273" s="664"/>
      <c r="K273" s="664"/>
      <c r="L273" s="664"/>
      <c r="M273" s="664"/>
      <c r="N273" s="664"/>
      <c r="O273" s="664"/>
      <c r="P273" s="665"/>
      <c r="Q273" s="654">
        <f t="shared" si="4"/>
        <v>0</v>
      </c>
      <c r="R273" s="903"/>
      <c r="S273" s="408"/>
      <c r="T273" s="408" t="s">
        <v>320</v>
      </c>
      <c r="U273" s="408"/>
      <c r="V273" s="408"/>
      <c r="W273" s="408"/>
      <c r="X273" s="408"/>
      <c r="Y273" s="408"/>
      <c r="Z273" s="408"/>
      <c r="AA273" s="408"/>
      <c r="AB273" s="408"/>
      <c r="AC273" s="408"/>
      <c r="AD273" s="408"/>
      <c r="AE273" s="408"/>
      <c r="AF273" s="408"/>
      <c r="AG273" s="408"/>
      <c r="AH273" s="903"/>
    </row>
    <row r="274" spans="2:34" s="640" customFormat="1" ht="21" customHeight="1" x14ac:dyDescent="0.25">
      <c r="B274" s="1971">
        <f>+B270+1</f>
        <v>68</v>
      </c>
      <c r="C274" s="655" t="s">
        <v>127</v>
      </c>
      <c r="D274" s="644" t="s">
        <v>317</v>
      </c>
      <c r="E274" s="657"/>
      <c r="F274" s="657"/>
      <c r="G274" s="657"/>
      <c r="H274" s="657"/>
      <c r="I274" s="657"/>
      <c r="J274" s="657"/>
      <c r="K274" s="657"/>
      <c r="L274" s="657"/>
      <c r="M274" s="657"/>
      <c r="N274" s="657"/>
      <c r="O274" s="657"/>
      <c r="P274" s="658"/>
      <c r="Q274" s="659">
        <f t="shared" si="4"/>
        <v>0</v>
      </c>
      <c r="R274" s="903"/>
      <c r="S274" s="408" t="s">
        <v>127</v>
      </c>
      <c r="T274" s="408" t="s">
        <v>317</v>
      </c>
      <c r="U274" s="408"/>
      <c r="V274" s="408"/>
      <c r="W274" s="408"/>
      <c r="X274" s="408"/>
      <c r="Y274" s="408"/>
      <c r="Z274" s="408"/>
      <c r="AA274" s="408"/>
      <c r="AB274" s="408"/>
      <c r="AC274" s="408"/>
      <c r="AD274" s="408"/>
      <c r="AE274" s="408"/>
      <c r="AF274" s="408"/>
      <c r="AG274" s="408"/>
      <c r="AH274" s="903"/>
    </row>
    <row r="275" spans="2:34" s="640" customFormat="1" ht="21" customHeight="1" x14ac:dyDescent="0.25">
      <c r="B275" s="1969"/>
      <c r="C275" s="647"/>
      <c r="D275" s="648" t="s">
        <v>318</v>
      </c>
      <c r="E275" s="649"/>
      <c r="F275" s="649"/>
      <c r="G275" s="649"/>
      <c r="H275" s="649"/>
      <c r="I275" s="649"/>
      <c r="J275" s="649"/>
      <c r="K275" s="649"/>
      <c r="L275" s="649"/>
      <c r="M275" s="649"/>
      <c r="N275" s="649"/>
      <c r="O275" s="649"/>
      <c r="P275" s="649"/>
      <c r="Q275" s="650">
        <f t="shared" si="4"/>
        <v>0</v>
      </c>
      <c r="R275" s="903"/>
      <c r="S275" s="408"/>
      <c r="T275" s="408" t="s">
        <v>318</v>
      </c>
      <c r="U275" s="408"/>
      <c r="V275" s="408"/>
      <c r="W275" s="408"/>
      <c r="X275" s="408"/>
      <c r="Y275" s="408"/>
      <c r="Z275" s="408"/>
      <c r="AA275" s="408"/>
      <c r="AB275" s="408"/>
      <c r="AC275" s="408"/>
      <c r="AD275" s="408"/>
      <c r="AE275" s="408"/>
      <c r="AF275" s="408"/>
      <c r="AG275" s="408"/>
      <c r="AH275" s="903"/>
    </row>
    <row r="276" spans="2:34" s="640" customFormat="1" ht="21" customHeight="1" x14ac:dyDescent="0.25">
      <c r="B276" s="1969"/>
      <c r="C276" s="647"/>
      <c r="D276" s="651" t="s">
        <v>319</v>
      </c>
      <c r="E276" s="649">
        <v>5.0482690000000003</v>
      </c>
      <c r="F276" s="649">
        <v>4.7377799999999999</v>
      </c>
      <c r="G276" s="649">
        <v>4.93492</v>
      </c>
      <c r="H276" s="649">
        <v>4.4375619999999998</v>
      </c>
      <c r="I276" s="649">
        <v>4.396115</v>
      </c>
      <c r="J276" s="649">
        <v>3.7065929999999998</v>
      </c>
      <c r="K276" s="649">
        <v>4.221063</v>
      </c>
      <c r="L276" s="649">
        <v>4.9346969999999999</v>
      </c>
      <c r="M276" s="649">
        <v>5.3450410000000002</v>
      </c>
      <c r="N276" s="649">
        <v>6.1769999999999996</v>
      </c>
      <c r="O276" s="649">
        <v>5.8134420000000002</v>
      </c>
      <c r="P276" s="649">
        <v>5.1944140000000001</v>
      </c>
      <c r="Q276" s="652">
        <f t="shared" si="4"/>
        <v>58.946896000000002</v>
      </c>
      <c r="R276" s="903"/>
      <c r="S276" s="408"/>
      <c r="T276" s="408" t="s">
        <v>319</v>
      </c>
      <c r="U276" s="408">
        <v>5.0482690000000003</v>
      </c>
      <c r="V276" s="408">
        <v>4.7377799999999999</v>
      </c>
      <c r="W276" s="408">
        <v>4.93492</v>
      </c>
      <c r="X276" s="408">
        <v>4.4375619999999998</v>
      </c>
      <c r="Y276" s="408">
        <v>4.396115</v>
      </c>
      <c r="Z276" s="408">
        <v>3.7065929999999998</v>
      </c>
      <c r="AA276" s="408">
        <v>4.221063</v>
      </c>
      <c r="AB276" s="408">
        <v>4.9346969999999999</v>
      </c>
      <c r="AC276" s="408">
        <v>5.3450410000000002</v>
      </c>
      <c r="AD276" s="408">
        <v>6.1769999999999996</v>
      </c>
      <c r="AE276" s="408">
        <v>5.8134420000000002</v>
      </c>
      <c r="AF276" s="408">
        <v>5.1944140000000001</v>
      </c>
      <c r="AG276" s="408">
        <v>58.946896000000002</v>
      </c>
      <c r="AH276" s="903"/>
    </row>
    <row r="277" spans="2:34" s="640" customFormat="1" ht="21" customHeight="1" x14ac:dyDescent="0.25">
      <c r="B277" s="1969"/>
      <c r="C277" s="662"/>
      <c r="D277" s="666" t="s">
        <v>320</v>
      </c>
      <c r="E277" s="664"/>
      <c r="F277" s="664"/>
      <c r="G277" s="664"/>
      <c r="H277" s="664"/>
      <c r="I277" s="664"/>
      <c r="J277" s="664"/>
      <c r="K277" s="664"/>
      <c r="L277" s="664"/>
      <c r="M277" s="664"/>
      <c r="N277" s="664"/>
      <c r="O277" s="664"/>
      <c r="P277" s="665"/>
      <c r="Q277" s="654">
        <f t="shared" si="4"/>
        <v>0</v>
      </c>
      <c r="R277" s="903"/>
      <c r="S277" s="408"/>
      <c r="T277" s="408" t="s">
        <v>320</v>
      </c>
      <c r="U277" s="408"/>
      <c r="V277" s="408"/>
      <c r="W277" s="408"/>
      <c r="X277" s="408"/>
      <c r="Y277" s="408"/>
      <c r="Z277" s="408"/>
      <c r="AA277" s="408"/>
      <c r="AB277" s="408"/>
      <c r="AC277" s="408"/>
      <c r="AD277" s="408"/>
      <c r="AE277" s="408"/>
      <c r="AF277" s="408"/>
      <c r="AG277" s="408"/>
      <c r="AH277" s="903"/>
    </row>
    <row r="278" spans="2:34" s="640" customFormat="1" ht="21" customHeight="1" x14ac:dyDescent="0.25">
      <c r="B278" s="1971">
        <f>+B274+1</f>
        <v>69</v>
      </c>
      <c r="C278" s="655" t="s">
        <v>129</v>
      </c>
      <c r="D278" s="644" t="s">
        <v>317</v>
      </c>
      <c r="E278" s="657"/>
      <c r="F278" s="657"/>
      <c r="G278" s="657"/>
      <c r="H278" s="657"/>
      <c r="I278" s="657"/>
      <c r="J278" s="657"/>
      <c r="K278" s="657"/>
      <c r="L278" s="657"/>
      <c r="M278" s="657"/>
      <c r="N278" s="657"/>
      <c r="O278" s="657"/>
      <c r="P278" s="658"/>
      <c r="Q278" s="659">
        <f t="shared" si="4"/>
        <v>0</v>
      </c>
      <c r="R278" s="903"/>
      <c r="S278" s="408" t="s">
        <v>129</v>
      </c>
      <c r="T278" s="408" t="s">
        <v>317</v>
      </c>
      <c r="U278" s="408"/>
      <c r="V278" s="408"/>
      <c r="W278" s="408"/>
      <c r="X278" s="408"/>
      <c r="Y278" s="408"/>
      <c r="Z278" s="408"/>
      <c r="AA278" s="408"/>
      <c r="AB278" s="408"/>
      <c r="AC278" s="408"/>
      <c r="AD278" s="408"/>
      <c r="AE278" s="408"/>
      <c r="AF278" s="408"/>
      <c r="AG278" s="408"/>
      <c r="AH278" s="903"/>
    </row>
    <row r="279" spans="2:34" s="640" customFormat="1" ht="21" customHeight="1" x14ac:dyDescent="0.25">
      <c r="B279" s="1969"/>
      <c r="C279" s="647"/>
      <c r="D279" s="648" t="s">
        <v>318</v>
      </c>
      <c r="E279" s="649"/>
      <c r="F279" s="649"/>
      <c r="G279" s="649"/>
      <c r="H279" s="649"/>
      <c r="I279" s="649"/>
      <c r="J279" s="649"/>
      <c r="K279" s="649"/>
      <c r="L279" s="649"/>
      <c r="M279" s="649"/>
      <c r="N279" s="649"/>
      <c r="O279" s="649"/>
      <c r="P279" s="649"/>
      <c r="Q279" s="650">
        <f t="shared" si="4"/>
        <v>0</v>
      </c>
      <c r="R279" s="903"/>
      <c r="S279" s="408"/>
      <c r="T279" s="408" t="s">
        <v>318</v>
      </c>
      <c r="U279" s="408"/>
      <c r="V279" s="408"/>
      <c r="W279" s="408"/>
      <c r="X279" s="408"/>
      <c r="Y279" s="408"/>
      <c r="Z279" s="408"/>
      <c r="AA279" s="408"/>
      <c r="AB279" s="408"/>
      <c r="AC279" s="408"/>
      <c r="AD279" s="408"/>
      <c r="AE279" s="408"/>
      <c r="AF279" s="408"/>
      <c r="AG279" s="408"/>
      <c r="AH279" s="903"/>
    </row>
    <row r="280" spans="2:34" s="640" customFormat="1" ht="21" customHeight="1" x14ac:dyDescent="0.25">
      <c r="B280" s="1969"/>
      <c r="C280" s="647"/>
      <c r="D280" s="651" t="s">
        <v>319</v>
      </c>
      <c r="E280" s="649"/>
      <c r="F280" s="649"/>
      <c r="G280" s="649"/>
      <c r="H280" s="649"/>
      <c r="I280" s="649"/>
      <c r="J280" s="649"/>
      <c r="K280" s="649"/>
      <c r="L280" s="649"/>
      <c r="M280" s="649"/>
      <c r="N280" s="649"/>
      <c r="O280" s="649"/>
      <c r="P280" s="649"/>
      <c r="Q280" s="652">
        <f t="shared" si="4"/>
        <v>0</v>
      </c>
      <c r="R280" s="903"/>
      <c r="S280" s="408"/>
      <c r="T280" s="408" t="s">
        <v>319</v>
      </c>
      <c r="U280" s="408"/>
      <c r="V280" s="408"/>
      <c r="W280" s="408"/>
      <c r="X280" s="408"/>
      <c r="Y280" s="408"/>
      <c r="Z280" s="408"/>
      <c r="AA280" s="408"/>
      <c r="AB280" s="408"/>
      <c r="AC280" s="408"/>
      <c r="AD280" s="408"/>
      <c r="AE280" s="408"/>
      <c r="AF280" s="408"/>
      <c r="AG280" s="408"/>
      <c r="AH280" s="903"/>
    </row>
    <row r="281" spans="2:34" s="640" customFormat="1" ht="21" customHeight="1" x14ac:dyDescent="0.25">
      <c r="B281" s="1969"/>
      <c r="C281" s="662"/>
      <c r="D281" s="666" t="s">
        <v>320</v>
      </c>
      <c r="E281" s="664">
        <v>13.706858</v>
      </c>
      <c r="F281" s="664">
        <v>14.510678000000002</v>
      </c>
      <c r="G281" s="664">
        <v>16.777443999999999</v>
      </c>
      <c r="H281" s="664">
        <v>17.974302999999999</v>
      </c>
      <c r="I281" s="664">
        <v>14.884806000000001</v>
      </c>
      <c r="J281" s="664">
        <v>12.817317000000001</v>
      </c>
      <c r="K281" s="664">
        <v>15.383520000000001</v>
      </c>
      <c r="L281" s="664">
        <v>17.188761</v>
      </c>
      <c r="M281" s="664">
        <v>19.257407999999998</v>
      </c>
      <c r="N281" s="664">
        <v>16.427758999999998</v>
      </c>
      <c r="O281" s="664">
        <v>10.682082999999999</v>
      </c>
      <c r="P281" s="665">
        <v>11.277281</v>
      </c>
      <c r="Q281" s="654">
        <f t="shared" si="4"/>
        <v>180.88821800000002</v>
      </c>
      <c r="R281" s="903"/>
      <c r="S281" s="408"/>
      <c r="T281" s="408" t="s">
        <v>320</v>
      </c>
      <c r="U281" s="408">
        <v>13.706858</v>
      </c>
      <c r="V281" s="408">
        <v>14.510678000000002</v>
      </c>
      <c r="W281" s="408">
        <v>16.777443999999999</v>
      </c>
      <c r="X281" s="408">
        <v>17.974302999999999</v>
      </c>
      <c r="Y281" s="408">
        <v>14.884806000000001</v>
      </c>
      <c r="Z281" s="408">
        <v>12.817317000000001</v>
      </c>
      <c r="AA281" s="408">
        <v>15.383520000000001</v>
      </c>
      <c r="AB281" s="408">
        <v>17.188761</v>
      </c>
      <c r="AC281" s="408">
        <v>19.257407999999998</v>
      </c>
      <c r="AD281" s="408">
        <v>16.427758999999998</v>
      </c>
      <c r="AE281" s="408">
        <v>10.682082999999999</v>
      </c>
      <c r="AF281" s="408">
        <v>11.277281</v>
      </c>
      <c r="AG281" s="408">
        <v>180.88821800000002</v>
      </c>
      <c r="AH281" s="903"/>
    </row>
    <row r="282" spans="2:34" s="640" customFormat="1" ht="21" customHeight="1" x14ac:dyDescent="0.25">
      <c r="B282" s="1971">
        <f>+B278+1</f>
        <v>70</v>
      </c>
      <c r="C282" s="655" t="s">
        <v>131</v>
      </c>
      <c r="D282" s="644" t="s">
        <v>317</v>
      </c>
      <c r="E282" s="657"/>
      <c r="F282" s="657"/>
      <c r="G282" s="657"/>
      <c r="H282" s="657"/>
      <c r="I282" s="657"/>
      <c r="J282" s="657"/>
      <c r="K282" s="657"/>
      <c r="L282" s="657"/>
      <c r="M282" s="657"/>
      <c r="N282" s="657"/>
      <c r="O282" s="657"/>
      <c r="P282" s="658"/>
      <c r="Q282" s="659">
        <f t="shared" si="4"/>
        <v>0</v>
      </c>
      <c r="R282" s="903"/>
      <c r="S282" s="408" t="s">
        <v>131</v>
      </c>
      <c r="T282" s="408" t="s">
        <v>317</v>
      </c>
      <c r="U282" s="408"/>
      <c r="V282" s="408"/>
      <c r="W282" s="408"/>
      <c r="X282" s="408"/>
      <c r="Y282" s="408"/>
      <c r="Z282" s="408"/>
      <c r="AA282" s="408"/>
      <c r="AB282" s="408"/>
      <c r="AC282" s="408"/>
      <c r="AD282" s="408"/>
      <c r="AE282" s="408"/>
      <c r="AF282" s="408"/>
      <c r="AG282" s="408"/>
      <c r="AH282" s="903"/>
    </row>
    <row r="283" spans="2:34" s="640" customFormat="1" ht="21" customHeight="1" x14ac:dyDescent="0.25">
      <c r="B283" s="1969"/>
      <c r="C283" s="647"/>
      <c r="D283" s="648" t="s">
        <v>318</v>
      </c>
      <c r="E283" s="649"/>
      <c r="F283" s="649"/>
      <c r="G283" s="649"/>
      <c r="H283" s="649"/>
      <c r="I283" s="649"/>
      <c r="J283" s="649"/>
      <c r="K283" s="649"/>
      <c r="L283" s="649"/>
      <c r="M283" s="649"/>
      <c r="N283" s="649"/>
      <c r="O283" s="649"/>
      <c r="P283" s="649"/>
      <c r="Q283" s="650">
        <f t="shared" si="4"/>
        <v>0</v>
      </c>
      <c r="R283" s="903"/>
      <c r="S283" s="408"/>
      <c r="T283" s="408" t="s">
        <v>318</v>
      </c>
      <c r="U283" s="408"/>
      <c r="V283" s="408"/>
      <c r="W283" s="408"/>
      <c r="X283" s="408"/>
      <c r="Y283" s="408"/>
      <c r="Z283" s="408"/>
      <c r="AA283" s="408"/>
      <c r="AB283" s="408"/>
      <c r="AC283" s="408"/>
      <c r="AD283" s="408"/>
      <c r="AE283" s="408"/>
      <c r="AF283" s="408"/>
      <c r="AG283" s="408"/>
      <c r="AH283" s="903"/>
    </row>
    <row r="284" spans="2:34" s="640" customFormat="1" ht="21" customHeight="1" x14ac:dyDescent="0.25">
      <c r="B284" s="1969"/>
      <c r="C284" s="647"/>
      <c r="D284" s="651" t="s">
        <v>319</v>
      </c>
      <c r="E284" s="649"/>
      <c r="F284" s="649"/>
      <c r="G284" s="649"/>
      <c r="H284" s="649"/>
      <c r="I284" s="649"/>
      <c r="J284" s="649"/>
      <c r="K284" s="649"/>
      <c r="L284" s="649"/>
      <c r="M284" s="649"/>
      <c r="N284" s="649"/>
      <c r="O284" s="649"/>
      <c r="P284" s="649"/>
      <c r="Q284" s="652">
        <f t="shared" si="4"/>
        <v>0</v>
      </c>
      <c r="R284" s="903"/>
      <c r="S284" s="408"/>
      <c r="T284" s="408" t="s">
        <v>319</v>
      </c>
      <c r="U284" s="408"/>
      <c r="V284" s="408"/>
      <c r="W284" s="408"/>
      <c r="X284" s="408"/>
      <c r="Y284" s="408"/>
      <c r="Z284" s="408"/>
      <c r="AA284" s="408"/>
      <c r="AB284" s="408"/>
      <c r="AC284" s="408"/>
      <c r="AD284" s="408"/>
      <c r="AE284" s="408"/>
      <c r="AF284" s="408"/>
      <c r="AG284" s="408"/>
      <c r="AH284" s="903"/>
    </row>
    <row r="285" spans="2:34" s="640" customFormat="1" ht="21" customHeight="1" x14ac:dyDescent="0.25">
      <c r="B285" s="1969"/>
      <c r="C285" s="662"/>
      <c r="D285" s="666" t="s">
        <v>320</v>
      </c>
      <c r="E285" s="664">
        <v>39.871602000000003</v>
      </c>
      <c r="F285" s="664">
        <v>40.580386000000004</v>
      </c>
      <c r="G285" s="664">
        <v>47.335745000000003</v>
      </c>
      <c r="H285" s="664">
        <v>51.177543999999997</v>
      </c>
      <c r="I285" s="664">
        <v>40.463936999999994</v>
      </c>
      <c r="J285" s="664">
        <v>38.326951000000001</v>
      </c>
      <c r="K285" s="664">
        <v>47.101112999999998</v>
      </c>
      <c r="L285" s="664">
        <v>49.801229999999997</v>
      </c>
      <c r="M285" s="664">
        <v>56.669060000000002</v>
      </c>
      <c r="N285" s="664">
        <v>52.681514000000007</v>
      </c>
      <c r="O285" s="664">
        <v>33.710654999999996</v>
      </c>
      <c r="P285" s="665">
        <v>33.827567000000002</v>
      </c>
      <c r="Q285" s="654">
        <f t="shared" si="4"/>
        <v>531.54730399999994</v>
      </c>
      <c r="R285" s="903"/>
      <c r="S285" s="408"/>
      <c r="T285" s="408" t="s">
        <v>320</v>
      </c>
      <c r="U285" s="408">
        <v>39.871602000000003</v>
      </c>
      <c r="V285" s="408">
        <v>40.580386000000004</v>
      </c>
      <c r="W285" s="408">
        <v>47.335745000000003</v>
      </c>
      <c r="X285" s="408">
        <v>51.177543999999997</v>
      </c>
      <c r="Y285" s="408">
        <v>40.463936999999994</v>
      </c>
      <c r="Z285" s="408">
        <v>38.326951000000001</v>
      </c>
      <c r="AA285" s="408">
        <v>47.101112999999998</v>
      </c>
      <c r="AB285" s="408">
        <v>49.801229999999997</v>
      </c>
      <c r="AC285" s="408">
        <v>56.669060000000002</v>
      </c>
      <c r="AD285" s="408">
        <v>52.681514000000007</v>
      </c>
      <c r="AE285" s="408">
        <v>33.710654999999996</v>
      </c>
      <c r="AF285" s="408">
        <v>33.827567000000002</v>
      </c>
      <c r="AG285" s="408">
        <v>531.54730399999994</v>
      </c>
      <c r="AH285" s="903"/>
    </row>
    <row r="286" spans="2:34" s="640" customFormat="1" ht="21" customHeight="1" x14ac:dyDescent="0.25">
      <c r="B286" s="1971">
        <f>+B282+1</f>
        <v>71</v>
      </c>
      <c r="C286" s="655" t="s">
        <v>1949</v>
      </c>
      <c r="D286" s="644" t="s">
        <v>317</v>
      </c>
      <c r="E286" s="657">
        <v>9.7052799999999984</v>
      </c>
      <c r="F286" s="657">
        <v>11.63907</v>
      </c>
      <c r="G286" s="657">
        <v>10.622960000000001</v>
      </c>
      <c r="H286" s="657">
        <v>13.314349999999999</v>
      </c>
      <c r="I286" s="657">
        <v>3.0608900000000001</v>
      </c>
      <c r="J286" s="657">
        <v>0</v>
      </c>
      <c r="K286" s="657">
        <v>1.125577</v>
      </c>
      <c r="L286" s="657">
        <v>3.1933790000000002</v>
      </c>
      <c r="M286" s="657">
        <v>3.488089</v>
      </c>
      <c r="N286" s="657">
        <v>5.0614699999999999</v>
      </c>
      <c r="O286" s="657">
        <v>2.2311179999999999</v>
      </c>
      <c r="P286" s="658">
        <v>7.078233</v>
      </c>
      <c r="Q286" s="659">
        <f t="shared" si="4"/>
        <v>70.520415999999997</v>
      </c>
      <c r="R286" s="903"/>
      <c r="S286" s="408" t="s">
        <v>1949</v>
      </c>
      <c r="T286" s="408" t="s">
        <v>317</v>
      </c>
      <c r="U286" s="408">
        <v>9.7052799999999984</v>
      </c>
      <c r="V286" s="408">
        <v>11.63907</v>
      </c>
      <c r="W286" s="408">
        <v>10.622960000000001</v>
      </c>
      <c r="X286" s="408">
        <v>13.314349999999999</v>
      </c>
      <c r="Y286" s="408">
        <v>3.0608900000000001</v>
      </c>
      <c r="Z286" s="408">
        <v>0</v>
      </c>
      <c r="AA286" s="408">
        <v>1.125577</v>
      </c>
      <c r="AB286" s="408">
        <v>3.1933790000000002</v>
      </c>
      <c r="AC286" s="408">
        <v>3.488089</v>
      </c>
      <c r="AD286" s="408">
        <v>5.0614699999999999</v>
      </c>
      <c r="AE286" s="408">
        <v>2.2311179999999999</v>
      </c>
      <c r="AF286" s="408">
        <v>7.078233</v>
      </c>
      <c r="AG286" s="408">
        <v>70.520415999999997</v>
      </c>
      <c r="AH286" s="903"/>
    </row>
    <row r="287" spans="2:34" s="640" customFormat="1" ht="21" customHeight="1" x14ac:dyDescent="0.25">
      <c r="B287" s="1969"/>
      <c r="C287" s="647"/>
      <c r="D287" s="648" t="s">
        <v>318</v>
      </c>
      <c r="E287" s="649"/>
      <c r="F287" s="649"/>
      <c r="G287" s="649"/>
      <c r="H287" s="649"/>
      <c r="I287" s="649"/>
      <c r="J287" s="649"/>
      <c r="K287" s="649"/>
      <c r="L287" s="649"/>
      <c r="M287" s="649"/>
      <c r="N287" s="649"/>
      <c r="O287" s="649"/>
      <c r="P287" s="649"/>
      <c r="Q287" s="650">
        <f t="shared" si="4"/>
        <v>0</v>
      </c>
      <c r="R287" s="903"/>
      <c r="S287" s="408"/>
      <c r="T287" s="408" t="s">
        <v>318</v>
      </c>
      <c r="U287" s="408"/>
      <c r="V287" s="408"/>
      <c r="W287" s="408"/>
      <c r="X287" s="408"/>
      <c r="Y287" s="408"/>
      <c r="Z287" s="408"/>
      <c r="AA287" s="408"/>
      <c r="AB287" s="408"/>
      <c r="AC287" s="408"/>
      <c r="AD287" s="408"/>
      <c r="AE287" s="408"/>
      <c r="AF287" s="408"/>
      <c r="AG287" s="408"/>
      <c r="AH287" s="903"/>
    </row>
    <row r="288" spans="2:34" s="640" customFormat="1" ht="21" customHeight="1" x14ac:dyDescent="0.25">
      <c r="B288" s="1969"/>
      <c r="C288" s="647"/>
      <c r="D288" s="651" t="s">
        <v>319</v>
      </c>
      <c r="E288" s="649"/>
      <c r="F288" s="649"/>
      <c r="G288" s="649"/>
      <c r="H288" s="649"/>
      <c r="I288" s="649"/>
      <c r="J288" s="649"/>
      <c r="K288" s="649"/>
      <c r="L288" s="649"/>
      <c r="M288" s="649"/>
      <c r="N288" s="649"/>
      <c r="O288" s="649"/>
      <c r="P288" s="649"/>
      <c r="Q288" s="652">
        <f t="shared" si="4"/>
        <v>0</v>
      </c>
      <c r="R288" s="903"/>
      <c r="S288" s="408"/>
      <c r="T288" s="408" t="s">
        <v>319</v>
      </c>
      <c r="U288" s="408"/>
      <c r="V288" s="408"/>
      <c r="W288" s="408"/>
      <c r="X288" s="408"/>
      <c r="Y288" s="408"/>
      <c r="Z288" s="408"/>
      <c r="AA288" s="408"/>
      <c r="AB288" s="408"/>
      <c r="AC288" s="408"/>
      <c r="AD288" s="408"/>
      <c r="AE288" s="408"/>
      <c r="AF288" s="408"/>
      <c r="AG288" s="408"/>
      <c r="AH288" s="903"/>
    </row>
    <row r="289" spans="2:34" s="640" customFormat="1" ht="21" customHeight="1" x14ac:dyDescent="0.25">
      <c r="B289" s="1969"/>
      <c r="C289" s="662"/>
      <c r="D289" s="666" t="s">
        <v>320</v>
      </c>
      <c r="E289" s="664"/>
      <c r="F289" s="664"/>
      <c r="G289" s="664"/>
      <c r="H289" s="664"/>
      <c r="I289" s="664"/>
      <c r="J289" s="664"/>
      <c r="K289" s="664"/>
      <c r="L289" s="664"/>
      <c r="M289" s="664"/>
      <c r="N289" s="664"/>
      <c r="O289" s="664"/>
      <c r="P289" s="665"/>
      <c r="Q289" s="654">
        <f t="shared" si="4"/>
        <v>0</v>
      </c>
      <c r="R289" s="903"/>
      <c r="S289" s="408"/>
      <c r="T289" s="408" t="s">
        <v>320</v>
      </c>
      <c r="U289" s="408"/>
      <c r="V289" s="408"/>
      <c r="W289" s="408"/>
      <c r="X289" s="408"/>
      <c r="Y289" s="408"/>
      <c r="Z289" s="408"/>
      <c r="AA289" s="408"/>
      <c r="AB289" s="408"/>
      <c r="AC289" s="408"/>
      <c r="AD289" s="408"/>
      <c r="AE289" s="408"/>
      <c r="AF289" s="408"/>
      <c r="AG289" s="408"/>
      <c r="AH289" s="903"/>
    </row>
    <row r="290" spans="2:34" s="640" customFormat="1" ht="21" customHeight="1" x14ac:dyDescent="0.25">
      <c r="B290" s="1971">
        <f>+B286+1</f>
        <v>72</v>
      </c>
      <c r="C290" s="655" t="s">
        <v>133</v>
      </c>
      <c r="D290" s="644" t="s">
        <v>317</v>
      </c>
      <c r="E290" s="657"/>
      <c r="F290" s="657"/>
      <c r="G290" s="657"/>
      <c r="H290" s="657"/>
      <c r="I290" s="657"/>
      <c r="J290" s="657"/>
      <c r="K290" s="657"/>
      <c r="L290" s="657"/>
      <c r="M290" s="657"/>
      <c r="N290" s="657"/>
      <c r="O290" s="657"/>
      <c r="P290" s="658"/>
      <c r="Q290" s="659">
        <f t="shared" si="4"/>
        <v>0</v>
      </c>
      <c r="R290" s="903"/>
      <c r="S290" s="408" t="s">
        <v>133</v>
      </c>
      <c r="T290" s="408" t="s">
        <v>317</v>
      </c>
      <c r="U290" s="408"/>
      <c r="V290" s="408"/>
      <c r="W290" s="408"/>
      <c r="X290" s="408"/>
      <c r="Y290" s="408"/>
      <c r="Z290" s="408"/>
      <c r="AA290" s="408"/>
      <c r="AB290" s="408"/>
      <c r="AC290" s="408"/>
      <c r="AD290" s="408"/>
      <c r="AE290" s="408"/>
      <c r="AF290" s="408"/>
      <c r="AG290" s="408"/>
      <c r="AH290" s="903"/>
    </row>
    <row r="291" spans="2:34" s="640" customFormat="1" ht="21" customHeight="1" x14ac:dyDescent="0.25">
      <c r="B291" s="1969"/>
      <c r="C291" s="647"/>
      <c r="D291" s="648" t="s">
        <v>318</v>
      </c>
      <c r="E291" s="649">
        <v>6.4255780000000007</v>
      </c>
      <c r="F291" s="649">
        <v>6.4533690000000004</v>
      </c>
      <c r="G291" s="649">
        <v>7.7981599999999993</v>
      </c>
      <c r="H291" s="649">
        <v>4.4481330000000003</v>
      </c>
      <c r="I291" s="649">
        <v>4.9106990000000001</v>
      </c>
      <c r="J291" s="649">
        <v>6.5507760000000008</v>
      </c>
      <c r="K291" s="649">
        <v>6.5636399999999995</v>
      </c>
      <c r="L291" s="649">
        <v>6.6996799999999999</v>
      </c>
      <c r="M291" s="649">
        <v>7.15388</v>
      </c>
      <c r="N291" s="649">
        <v>6.9712899999999998</v>
      </c>
      <c r="O291" s="649">
        <v>7.4683899999999994</v>
      </c>
      <c r="P291" s="649">
        <v>7.2450799999999997</v>
      </c>
      <c r="Q291" s="650">
        <f t="shared" si="4"/>
        <v>78.688675000000003</v>
      </c>
      <c r="R291" s="903"/>
      <c r="S291" s="408"/>
      <c r="T291" s="408" t="s">
        <v>318</v>
      </c>
      <c r="U291" s="408">
        <v>6.4255780000000007</v>
      </c>
      <c r="V291" s="408">
        <v>6.4533690000000004</v>
      </c>
      <c r="W291" s="408">
        <v>7.7981599999999993</v>
      </c>
      <c r="X291" s="408">
        <v>4.4481330000000003</v>
      </c>
      <c r="Y291" s="408">
        <v>4.9106990000000001</v>
      </c>
      <c r="Z291" s="408">
        <v>6.5507760000000008</v>
      </c>
      <c r="AA291" s="408">
        <v>6.5636399999999995</v>
      </c>
      <c r="AB291" s="408">
        <v>6.6996799999999999</v>
      </c>
      <c r="AC291" s="408">
        <v>7.15388</v>
      </c>
      <c r="AD291" s="408">
        <v>6.9712899999999998</v>
      </c>
      <c r="AE291" s="408">
        <v>7.4683899999999994</v>
      </c>
      <c r="AF291" s="408">
        <v>7.2450799999999997</v>
      </c>
      <c r="AG291" s="408">
        <v>78.688675000000003</v>
      </c>
      <c r="AH291" s="903"/>
    </row>
    <row r="292" spans="2:34" s="640" customFormat="1" ht="21" customHeight="1" x14ac:dyDescent="0.25">
      <c r="B292" s="1969"/>
      <c r="C292" s="647"/>
      <c r="D292" s="651" t="s">
        <v>319</v>
      </c>
      <c r="E292" s="649"/>
      <c r="F292" s="649"/>
      <c r="G292" s="649"/>
      <c r="H292" s="649"/>
      <c r="I292" s="649"/>
      <c r="J292" s="649"/>
      <c r="K292" s="649"/>
      <c r="L292" s="649"/>
      <c r="M292" s="649"/>
      <c r="N292" s="649"/>
      <c r="O292" s="649"/>
      <c r="P292" s="649"/>
      <c r="Q292" s="652">
        <f t="shared" si="4"/>
        <v>0</v>
      </c>
      <c r="R292" s="903"/>
      <c r="S292" s="408"/>
      <c r="T292" s="408" t="s">
        <v>319</v>
      </c>
      <c r="U292" s="408"/>
      <c r="V292" s="408"/>
      <c r="W292" s="408"/>
      <c r="X292" s="408"/>
      <c r="Y292" s="408"/>
      <c r="Z292" s="408"/>
      <c r="AA292" s="408"/>
      <c r="AB292" s="408"/>
      <c r="AC292" s="408"/>
      <c r="AD292" s="408"/>
      <c r="AE292" s="408"/>
      <c r="AF292" s="408"/>
      <c r="AG292" s="408"/>
      <c r="AH292" s="903"/>
    </row>
    <row r="293" spans="2:34" s="640" customFormat="1" ht="21" customHeight="1" x14ac:dyDescent="0.25">
      <c r="B293" s="1969"/>
      <c r="C293" s="662"/>
      <c r="D293" s="666" t="s">
        <v>320</v>
      </c>
      <c r="E293" s="664"/>
      <c r="F293" s="664"/>
      <c r="G293" s="664"/>
      <c r="H293" s="664"/>
      <c r="I293" s="664"/>
      <c r="J293" s="664"/>
      <c r="K293" s="664"/>
      <c r="L293" s="664"/>
      <c r="M293" s="664"/>
      <c r="N293" s="664"/>
      <c r="O293" s="664"/>
      <c r="P293" s="665"/>
      <c r="Q293" s="654">
        <f t="shared" si="4"/>
        <v>0</v>
      </c>
      <c r="R293" s="903"/>
      <c r="S293" s="408"/>
      <c r="T293" s="408" t="s">
        <v>320</v>
      </c>
      <c r="U293" s="408"/>
      <c r="V293" s="408"/>
      <c r="W293" s="408"/>
      <c r="X293" s="408"/>
      <c r="Y293" s="408"/>
      <c r="Z293" s="408"/>
      <c r="AA293" s="408"/>
      <c r="AB293" s="408"/>
      <c r="AC293" s="408"/>
      <c r="AD293" s="408"/>
      <c r="AE293" s="408"/>
      <c r="AF293" s="408"/>
      <c r="AG293" s="408"/>
      <c r="AH293" s="903"/>
    </row>
    <row r="294" spans="2:34" s="640" customFormat="1" ht="21" customHeight="1" x14ac:dyDescent="0.25">
      <c r="B294" s="1971">
        <f>+B290+1</f>
        <v>73</v>
      </c>
      <c r="C294" s="655" t="s">
        <v>274</v>
      </c>
      <c r="D294" s="644" t="s">
        <v>317</v>
      </c>
      <c r="E294" s="657"/>
      <c r="F294" s="657"/>
      <c r="G294" s="657"/>
      <c r="H294" s="657"/>
      <c r="I294" s="657"/>
      <c r="J294" s="657"/>
      <c r="K294" s="657"/>
      <c r="L294" s="657"/>
      <c r="M294" s="657"/>
      <c r="N294" s="657"/>
      <c r="O294" s="657"/>
      <c r="P294" s="658"/>
      <c r="Q294" s="659">
        <f t="shared" si="4"/>
        <v>0</v>
      </c>
      <c r="R294" s="903"/>
      <c r="S294" s="408" t="s">
        <v>274</v>
      </c>
      <c r="T294" s="408" t="s">
        <v>317</v>
      </c>
      <c r="U294" s="408"/>
      <c r="V294" s="408"/>
      <c r="W294" s="408"/>
      <c r="X294" s="408"/>
      <c r="Y294" s="408"/>
      <c r="Z294" s="408"/>
      <c r="AA294" s="408"/>
      <c r="AB294" s="408"/>
      <c r="AC294" s="408"/>
      <c r="AD294" s="408"/>
      <c r="AE294" s="408"/>
      <c r="AF294" s="408"/>
      <c r="AG294" s="408"/>
      <c r="AH294" s="903"/>
    </row>
    <row r="295" spans="2:34" s="640" customFormat="1" ht="21" customHeight="1" x14ac:dyDescent="0.25">
      <c r="B295" s="1969"/>
      <c r="C295" s="647"/>
      <c r="D295" s="648" t="s">
        <v>318</v>
      </c>
      <c r="E295" s="649"/>
      <c r="F295" s="649"/>
      <c r="G295" s="649"/>
      <c r="H295" s="649"/>
      <c r="I295" s="649"/>
      <c r="J295" s="649"/>
      <c r="K295" s="649"/>
      <c r="L295" s="649"/>
      <c r="M295" s="649"/>
      <c r="N295" s="649"/>
      <c r="O295" s="649"/>
      <c r="P295" s="649">
        <v>2.4829819999999999E-2</v>
      </c>
      <c r="Q295" s="650">
        <f t="shared" si="4"/>
        <v>2.4829819999999999E-2</v>
      </c>
      <c r="R295" s="903"/>
      <c r="S295" s="408"/>
      <c r="T295" s="408" t="s">
        <v>318</v>
      </c>
      <c r="U295" s="408"/>
      <c r="V295" s="408"/>
      <c r="W295" s="408"/>
      <c r="X295" s="408"/>
      <c r="Y295" s="408"/>
      <c r="Z295" s="408"/>
      <c r="AA295" s="408"/>
      <c r="AB295" s="408"/>
      <c r="AC295" s="408"/>
      <c r="AD295" s="408"/>
      <c r="AE295" s="408"/>
      <c r="AF295" s="408">
        <v>2.4829819999999999E-2</v>
      </c>
      <c r="AG295" s="408">
        <v>2.4829819999999999E-2</v>
      </c>
      <c r="AH295" s="903"/>
    </row>
    <row r="296" spans="2:34" s="640" customFormat="1" ht="21" customHeight="1" x14ac:dyDescent="0.25">
      <c r="B296" s="1969"/>
      <c r="C296" s="647"/>
      <c r="D296" s="651" t="s">
        <v>319</v>
      </c>
      <c r="E296" s="649"/>
      <c r="F296" s="649"/>
      <c r="G296" s="649"/>
      <c r="H296" s="649"/>
      <c r="I296" s="649"/>
      <c r="J296" s="649"/>
      <c r="K296" s="649"/>
      <c r="L296" s="649"/>
      <c r="M296" s="649"/>
      <c r="N296" s="649"/>
      <c r="O296" s="649"/>
      <c r="P296" s="649"/>
      <c r="Q296" s="652">
        <f t="shared" si="4"/>
        <v>0</v>
      </c>
      <c r="R296" s="903"/>
      <c r="S296" s="408"/>
      <c r="T296" s="408" t="s">
        <v>319</v>
      </c>
      <c r="U296" s="408"/>
      <c r="V296" s="408"/>
      <c r="W296" s="408"/>
      <c r="X296" s="408"/>
      <c r="Y296" s="408"/>
      <c r="Z296" s="408"/>
      <c r="AA296" s="408"/>
      <c r="AB296" s="408"/>
      <c r="AC296" s="408"/>
      <c r="AD296" s="408"/>
      <c r="AE296" s="408"/>
      <c r="AF296" s="408"/>
      <c r="AG296" s="408"/>
      <c r="AH296" s="903"/>
    </row>
    <row r="297" spans="2:34" s="640" customFormat="1" ht="21" customHeight="1" x14ac:dyDescent="0.25">
      <c r="B297" s="1969"/>
      <c r="C297" s="662"/>
      <c r="D297" s="666" t="s">
        <v>320</v>
      </c>
      <c r="E297" s="664"/>
      <c r="F297" s="664"/>
      <c r="G297" s="664"/>
      <c r="H297" s="664"/>
      <c r="I297" s="664"/>
      <c r="J297" s="664"/>
      <c r="K297" s="664"/>
      <c r="L297" s="664"/>
      <c r="M297" s="664"/>
      <c r="N297" s="664"/>
      <c r="O297" s="664"/>
      <c r="P297" s="665"/>
      <c r="Q297" s="654">
        <f t="shared" si="4"/>
        <v>0</v>
      </c>
      <c r="R297" s="903"/>
      <c r="S297" s="408"/>
      <c r="T297" s="408" t="s">
        <v>320</v>
      </c>
      <c r="U297" s="408"/>
      <c r="V297" s="408"/>
      <c r="W297" s="408"/>
      <c r="X297" s="408"/>
      <c r="Y297" s="408"/>
      <c r="Z297" s="408"/>
      <c r="AA297" s="408"/>
      <c r="AB297" s="408"/>
      <c r="AC297" s="408"/>
      <c r="AD297" s="408"/>
      <c r="AE297" s="408"/>
      <c r="AF297" s="408"/>
      <c r="AG297" s="408"/>
      <c r="AH297" s="903"/>
    </row>
    <row r="298" spans="2:34" s="640" customFormat="1" ht="21" customHeight="1" x14ac:dyDescent="0.25">
      <c r="B298" s="1971">
        <f>+B294+1</f>
        <v>74</v>
      </c>
      <c r="C298" s="655" t="s">
        <v>135</v>
      </c>
      <c r="D298" s="644" t="s">
        <v>317</v>
      </c>
      <c r="E298" s="657"/>
      <c r="F298" s="657"/>
      <c r="G298" s="657"/>
      <c r="H298" s="657"/>
      <c r="I298" s="657"/>
      <c r="J298" s="657"/>
      <c r="K298" s="657"/>
      <c r="L298" s="657"/>
      <c r="M298" s="657"/>
      <c r="N298" s="657"/>
      <c r="O298" s="657"/>
      <c r="P298" s="658"/>
      <c r="Q298" s="659">
        <f t="shared" si="4"/>
        <v>0</v>
      </c>
      <c r="R298" s="903"/>
      <c r="S298" s="408" t="s">
        <v>135</v>
      </c>
      <c r="T298" s="408" t="s">
        <v>317</v>
      </c>
      <c r="U298" s="408"/>
      <c r="V298" s="408"/>
      <c r="W298" s="408"/>
      <c r="X298" s="408"/>
      <c r="Y298" s="408"/>
      <c r="Z298" s="408"/>
      <c r="AA298" s="408"/>
      <c r="AB298" s="408"/>
      <c r="AC298" s="408"/>
      <c r="AD298" s="408"/>
      <c r="AE298" s="408"/>
      <c r="AF298" s="408"/>
      <c r="AG298" s="408"/>
      <c r="AH298" s="903"/>
    </row>
    <row r="299" spans="2:34" s="640" customFormat="1" ht="21" customHeight="1" x14ac:dyDescent="0.25">
      <c r="B299" s="1969"/>
      <c r="C299" s="647"/>
      <c r="D299" s="648" t="s">
        <v>318</v>
      </c>
      <c r="E299" s="649">
        <v>8.3275000000000002E-2</v>
      </c>
      <c r="F299" s="649">
        <v>1.6403999999999998E-2</v>
      </c>
      <c r="G299" s="649">
        <v>2.9910000000000002E-3</v>
      </c>
      <c r="H299" s="649">
        <v>1.951E-3</v>
      </c>
      <c r="I299" s="649">
        <v>2.6739999999999997E-3</v>
      </c>
      <c r="J299" s="649">
        <v>2.3918999999999999E-2</v>
      </c>
      <c r="K299" s="649">
        <v>4.3761000000000001E-2</v>
      </c>
      <c r="L299" s="649">
        <v>2.1586049999999997</v>
      </c>
      <c r="M299" s="649">
        <v>4.3451000000000004E-2</v>
      </c>
      <c r="N299" s="649">
        <v>3.4480000000000001E-3</v>
      </c>
      <c r="O299" s="649">
        <v>0.85968299999999997</v>
      </c>
      <c r="P299" s="649">
        <v>1.6193000000000003E-2</v>
      </c>
      <c r="Q299" s="650">
        <f t="shared" si="4"/>
        <v>3.2563549999999997</v>
      </c>
      <c r="R299" s="903"/>
      <c r="S299" s="408"/>
      <c r="T299" s="408" t="s">
        <v>318</v>
      </c>
      <c r="U299" s="408">
        <v>8.3275000000000002E-2</v>
      </c>
      <c r="V299" s="408">
        <v>1.6403999999999998E-2</v>
      </c>
      <c r="W299" s="408">
        <v>2.9910000000000002E-3</v>
      </c>
      <c r="X299" s="408">
        <v>1.951E-3</v>
      </c>
      <c r="Y299" s="408">
        <v>2.6739999999999997E-3</v>
      </c>
      <c r="Z299" s="408">
        <v>2.3918999999999999E-2</v>
      </c>
      <c r="AA299" s="408">
        <v>4.3761000000000001E-2</v>
      </c>
      <c r="AB299" s="408">
        <v>2.1586049999999997</v>
      </c>
      <c r="AC299" s="408">
        <v>4.3451000000000004E-2</v>
      </c>
      <c r="AD299" s="408">
        <v>3.4480000000000001E-3</v>
      </c>
      <c r="AE299" s="408">
        <v>0.85968299999999997</v>
      </c>
      <c r="AF299" s="408">
        <v>1.6193000000000003E-2</v>
      </c>
      <c r="AG299" s="408">
        <v>3.2563549999999997</v>
      </c>
      <c r="AH299" s="903"/>
    </row>
    <row r="300" spans="2:34" s="640" customFormat="1" ht="21" customHeight="1" x14ac:dyDescent="0.25">
      <c r="B300" s="1969"/>
      <c r="C300" s="647"/>
      <c r="D300" s="651" t="s">
        <v>319</v>
      </c>
      <c r="E300" s="649"/>
      <c r="F300" s="649"/>
      <c r="G300" s="649"/>
      <c r="H300" s="649"/>
      <c r="I300" s="649"/>
      <c r="J300" s="649"/>
      <c r="K300" s="649"/>
      <c r="L300" s="649"/>
      <c r="M300" s="649"/>
      <c r="N300" s="649"/>
      <c r="O300" s="649"/>
      <c r="P300" s="649"/>
      <c r="Q300" s="652">
        <f t="shared" si="4"/>
        <v>0</v>
      </c>
      <c r="R300" s="903"/>
      <c r="S300" s="408"/>
      <c r="T300" s="408" t="s">
        <v>319</v>
      </c>
      <c r="U300" s="408"/>
      <c r="V300" s="408"/>
      <c r="W300" s="408"/>
      <c r="X300" s="408"/>
      <c r="Y300" s="408"/>
      <c r="Z300" s="408"/>
      <c r="AA300" s="408"/>
      <c r="AB300" s="408"/>
      <c r="AC300" s="408"/>
      <c r="AD300" s="408"/>
      <c r="AE300" s="408"/>
      <c r="AF300" s="408"/>
      <c r="AG300" s="408"/>
      <c r="AH300" s="903"/>
    </row>
    <row r="301" spans="2:34" s="640" customFormat="1" ht="21" customHeight="1" x14ac:dyDescent="0.25">
      <c r="B301" s="1969"/>
      <c r="C301" s="662"/>
      <c r="D301" s="666" t="s">
        <v>320</v>
      </c>
      <c r="E301" s="664"/>
      <c r="F301" s="664"/>
      <c r="G301" s="664"/>
      <c r="H301" s="664"/>
      <c r="I301" s="664"/>
      <c r="J301" s="664"/>
      <c r="K301" s="664"/>
      <c r="L301" s="664"/>
      <c r="M301" s="664"/>
      <c r="N301" s="664"/>
      <c r="O301" s="664"/>
      <c r="P301" s="665"/>
      <c r="Q301" s="654">
        <f t="shared" si="4"/>
        <v>0</v>
      </c>
      <c r="R301" s="903"/>
      <c r="S301" s="408"/>
      <c r="T301" s="408" t="s">
        <v>320</v>
      </c>
      <c r="U301" s="408"/>
      <c r="V301" s="408"/>
      <c r="W301" s="408"/>
      <c r="X301" s="408"/>
      <c r="Y301" s="408"/>
      <c r="Z301" s="408"/>
      <c r="AA301" s="408"/>
      <c r="AB301" s="408"/>
      <c r="AC301" s="408"/>
      <c r="AD301" s="408"/>
      <c r="AE301" s="408"/>
      <c r="AF301" s="408"/>
      <c r="AG301" s="408"/>
      <c r="AH301" s="903"/>
    </row>
    <row r="302" spans="2:34" s="640" customFormat="1" ht="21" customHeight="1" x14ac:dyDescent="0.25">
      <c r="B302" s="1971">
        <f>+B298+1</f>
        <v>75</v>
      </c>
      <c r="C302" s="655" t="s">
        <v>137</v>
      </c>
      <c r="D302" s="644" t="s">
        <v>317</v>
      </c>
      <c r="E302" s="657">
        <v>2.5467420000000001</v>
      </c>
      <c r="F302" s="657">
        <v>2.6486120000000004</v>
      </c>
      <c r="G302" s="657">
        <v>1.6522559999999999</v>
      </c>
      <c r="H302" s="657">
        <v>1.8762699999999999</v>
      </c>
      <c r="I302" s="657">
        <v>1.744318</v>
      </c>
      <c r="J302" s="657">
        <v>1.357437</v>
      </c>
      <c r="K302" s="657">
        <v>0.144648</v>
      </c>
      <c r="L302" s="657">
        <v>0.16591700000000001</v>
      </c>
      <c r="M302" s="657">
        <v>0.76634000000000002</v>
      </c>
      <c r="N302" s="657">
        <v>0.82765</v>
      </c>
      <c r="O302" s="657">
        <v>0.78627000000000002</v>
      </c>
      <c r="P302" s="658">
        <v>0.88061999999999996</v>
      </c>
      <c r="Q302" s="659">
        <f t="shared" si="4"/>
        <v>15.397079999999999</v>
      </c>
      <c r="R302" s="903"/>
      <c r="S302" s="408" t="s">
        <v>137</v>
      </c>
      <c r="T302" s="408" t="s">
        <v>317</v>
      </c>
      <c r="U302" s="408">
        <v>2.5467420000000001</v>
      </c>
      <c r="V302" s="408">
        <v>2.6486120000000004</v>
      </c>
      <c r="W302" s="408">
        <v>1.6522559999999999</v>
      </c>
      <c r="X302" s="408">
        <v>1.8762699999999999</v>
      </c>
      <c r="Y302" s="408">
        <v>1.744318</v>
      </c>
      <c r="Z302" s="408">
        <v>1.357437</v>
      </c>
      <c r="AA302" s="408">
        <v>0.144648</v>
      </c>
      <c r="AB302" s="408">
        <v>0.16591700000000001</v>
      </c>
      <c r="AC302" s="408">
        <v>0.76634000000000002</v>
      </c>
      <c r="AD302" s="408">
        <v>0.82765</v>
      </c>
      <c r="AE302" s="408">
        <v>0.78627000000000002</v>
      </c>
      <c r="AF302" s="408">
        <v>0.88061999999999996</v>
      </c>
      <c r="AG302" s="408">
        <v>15.397079999999999</v>
      </c>
      <c r="AH302" s="903"/>
    </row>
    <row r="303" spans="2:34" s="640" customFormat="1" ht="21" customHeight="1" x14ac:dyDescent="0.25">
      <c r="B303" s="1969"/>
      <c r="C303" s="647"/>
      <c r="D303" s="648" t="s">
        <v>318</v>
      </c>
      <c r="E303" s="649">
        <v>0</v>
      </c>
      <c r="F303" s="649">
        <v>0</v>
      </c>
      <c r="G303" s="649">
        <v>0</v>
      </c>
      <c r="H303" s="649">
        <v>0</v>
      </c>
      <c r="I303" s="649">
        <v>0</v>
      </c>
      <c r="J303" s="649">
        <v>0</v>
      </c>
      <c r="K303" s="649">
        <v>0</v>
      </c>
      <c r="L303" s="649">
        <v>0</v>
      </c>
      <c r="M303" s="649">
        <v>0</v>
      </c>
      <c r="N303" s="649">
        <v>0</v>
      </c>
      <c r="O303" s="649">
        <v>0</v>
      </c>
      <c r="P303" s="649">
        <v>0</v>
      </c>
      <c r="Q303" s="650">
        <f t="shared" si="4"/>
        <v>0</v>
      </c>
      <c r="R303" s="903"/>
      <c r="S303" s="408"/>
      <c r="T303" s="408" t="s">
        <v>318</v>
      </c>
      <c r="U303" s="408">
        <v>0</v>
      </c>
      <c r="V303" s="408">
        <v>0</v>
      </c>
      <c r="W303" s="408">
        <v>0</v>
      </c>
      <c r="X303" s="408">
        <v>0</v>
      </c>
      <c r="Y303" s="408">
        <v>0</v>
      </c>
      <c r="Z303" s="408">
        <v>0</v>
      </c>
      <c r="AA303" s="408">
        <v>0</v>
      </c>
      <c r="AB303" s="408">
        <v>0</v>
      </c>
      <c r="AC303" s="408">
        <v>0</v>
      </c>
      <c r="AD303" s="408">
        <v>0</v>
      </c>
      <c r="AE303" s="408">
        <v>0</v>
      </c>
      <c r="AF303" s="408">
        <v>0</v>
      </c>
      <c r="AG303" s="408">
        <v>0</v>
      </c>
      <c r="AH303" s="903"/>
    </row>
    <row r="304" spans="2:34" s="640" customFormat="1" ht="21" customHeight="1" x14ac:dyDescent="0.25">
      <c r="B304" s="1969"/>
      <c r="C304" s="647"/>
      <c r="D304" s="651" t="s">
        <v>319</v>
      </c>
      <c r="E304" s="649"/>
      <c r="F304" s="649"/>
      <c r="G304" s="649"/>
      <c r="H304" s="649"/>
      <c r="I304" s="649"/>
      <c r="J304" s="649"/>
      <c r="K304" s="649"/>
      <c r="L304" s="649"/>
      <c r="M304" s="649"/>
      <c r="N304" s="649"/>
      <c r="O304" s="649"/>
      <c r="P304" s="649"/>
      <c r="Q304" s="652">
        <f t="shared" si="4"/>
        <v>0</v>
      </c>
      <c r="R304" s="903"/>
      <c r="S304" s="408"/>
      <c r="T304" s="408" t="s">
        <v>319</v>
      </c>
      <c r="U304" s="408"/>
      <c r="V304" s="408"/>
      <c r="W304" s="408"/>
      <c r="X304" s="408"/>
      <c r="Y304" s="408"/>
      <c r="Z304" s="408"/>
      <c r="AA304" s="408"/>
      <c r="AB304" s="408"/>
      <c r="AC304" s="408"/>
      <c r="AD304" s="408"/>
      <c r="AE304" s="408"/>
      <c r="AF304" s="408"/>
      <c r="AG304" s="408"/>
      <c r="AH304" s="903"/>
    </row>
    <row r="305" spans="2:34" s="640" customFormat="1" ht="21" customHeight="1" x14ac:dyDescent="0.25">
      <c r="B305" s="1969"/>
      <c r="C305" s="662"/>
      <c r="D305" s="666" t="s">
        <v>320</v>
      </c>
      <c r="E305" s="664"/>
      <c r="F305" s="664"/>
      <c r="G305" s="664"/>
      <c r="H305" s="664"/>
      <c r="I305" s="664"/>
      <c r="J305" s="664"/>
      <c r="K305" s="664"/>
      <c r="L305" s="664"/>
      <c r="M305" s="664"/>
      <c r="N305" s="664"/>
      <c r="O305" s="664"/>
      <c r="P305" s="665"/>
      <c r="Q305" s="654">
        <f t="shared" si="4"/>
        <v>0</v>
      </c>
      <c r="R305" s="903"/>
      <c r="S305" s="408"/>
      <c r="T305" s="408" t="s">
        <v>320</v>
      </c>
      <c r="U305" s="408"/>
      <c r="V305" s="408"/>
      <c r="W305" s="408"/>
      <c r="X305" s="408"/>
      <c r="Y305" s="408"/>
      <c r="Z305" s="408"/>
      <c r="AA305" s="408"/>
      <c r="AB305" s="408"/>
      <c r="AC305" s="408"/>
      <c r="AD305" s="408"/>
      <c r="AE305" s="408"/>
      <c r="AF305" s="408"/>
      <c r="AG305" s="408"/>
      <c r="AH305" s="903"/>
    </row>
    <row r="306" spans="2:34" s="640" customFormat="1" ht="21" customHeight="1" x14ac:dyDescent="0.25">
      <c r="B306" s="1971">
        <f>+B302+1</f>
        <v>76</v>
      </c>
      <c r="C306" s="655" t="s">
        <v>1932</v>
      </c>
      <c r="D306" s="644" t="s">
        <v>317</v>
      </c>
      <c r="E306" s="657"/>
      <c r="F306" s="657"/>
      <c r="G306" s="657"/>
      <c r="H306" s="657"/>
      <c r="I306" s="657"/>
      <c r="J306" s="657"/>
      <c r="K306" s="657"/>
      <c r="L306" s="657"/>
      <c r="M306" s="657"/>
      <c r="N306" s="657"/>
      <c r="O306" s="657"/>
      <c r="P306" s="658"/>
      <c r="Q306" s="659">
        <f t="shared" si="4"/>
        <v>0</v>
      </c>
      <c r="R306" s="903"/>
      <c r="S306" s="408" t="s">
        <v>1932</v>
      </c>
      <c r="T306" s="408" t="s">
        <v>317</v>
      </c>
      <c r="U306" s="408"/>
      <c r="V306" s="408"/>
      <c r="W306" s="408"/>
      <c r="X306" s="408"/>
      <c r="Y306" s="408"/>
      <c r="Z306" s="408"/>
      <c r="AA306" s="408"/>
      <c r="AB306" s="408"/>
      <c r="AC306" s="408"/>
      <c r="AD306" s="408"/>
      <c r="AE306" s="408"/>
      <c r="AF306" s="408"/>
      <c r="AG306" s="408"/>
      <c r="AH306" s="903"/>
    </row>
    <row r="307" spans="2:34" s="640" customFormat="1" ht="21" customHeight="1" x14ac:dyDescent="0.25">
      <c r="B307" s="1969"/>
      <c r="C307" s="647"/>
      <c r="D307" s="648" t="s">
        <v>318</v>
      </c>
      <c r="E307" s="649"/>
      <c r="F307" s="649"/>
      <c r="G307" s="649"/>
      <c r="H307" s="649"/>
      <c r="I307" s="649"/>
      <c r="J307" s="649"/>
      <c r="K307" s="649"/>
      <c r="L307" s="649"/>
      <c r="M307" s="649"/>
      <c r="N307" s="649"/>
      <c r="O307" s="649"/>
      <c r="P307" s="649"/>
      <c r="Q307" s="650">
        <f t="shared" si="4"/>
        <v>0</v>
      </c>
      <c r="R307" s="903"/>
      <c r="S307" s="408"/>
      <c r="T307" s="408" t="s">
        <v>318</v>
      </c>
      <c r="U307" s="408"/>
      <c r="V307" s="408"/>
      <c r="W307" s="408"/>
      <c r="X307" s="408"/>
      <c r="Y307" s="408"/>
      <c r="Z307" s="408"/>
      <c r="AA307" s="408"/>
      <c r="AB307" s="408"/>
      <c r="AC307" s="408"/>
      <c r="AD307" s="408"/>
      <c r="AE307" s="408"/>
      <c r="AF307" s="408"/>
      <c r="AG307" s="408"/>
      <c r="AH307" s="903"/>
    </row>
    <row r="308" spans="2:34" s="640" customFormat="1" ht="21" customHeight="1" x14ac:dyDescent="0.25">
      <c r="B308" s="1969"/>
      <c r="C308" s="647"/>
      <c r="D308" s="651" t="s">
        <v>319</v>
      </c>
      <c r="E308" s="649">
        <v>3.7217199999999999</v>
      </c>
      <c r="F308" s="649">
        <v>3.2033309999999999</v>
      </c>
      <c r="G308" s="649">
        <v>3.521261</v>
      </c>
      <c r="H308" s="649">
        <v>3.736151</v>
      </c>
      <c r="I308" s="649">
        <v>3.6931129999999999</v>
      </c>
      <c r="J308" s="649">
        <v>3.2684070000000003</v>
      </c>
      <c r="K308" s="649">
        <v>3.400058</v>
      </c>
      <c r="L308" s="649">
        <v>3.5861550000000002</v>
      </c>
      <c r="M308" s="649">
        <v>3.9791720000000002</v>
      </c>
      <c r="N308" s="649">
        <v>4.1823490000000003</v>
      </c>
      <c r="O308" s="649">
        <v>4.0009499999999996</v>
      </c>
      <c r="P308" s="649">
        <v>3.7971050000000002</v>
      </c>
      <c r="Q308" s="652">
        <f t="shared" si="4"/>
        <v>44.089772000000011</v>
      </c>
      <c r="R308" s="903"/>
      <c r="S308" s="408"/>
      <c r="T308" s="408" t="s">
        <v>319</v>
      </c>
      <c r="U308" s="408">
        <v>3.7217199999999999</v>
      </c>
      <c r="V308" s="408">
        <v>3.2033309999999999</v>
      </c>
      <c r="W308" s="408">
        <v>3.521261</v>
      </c>
      <c r="X308" s="408">
        <v>3.736151</v>
      </c>
      <c r="Y308" s="408">
        <v>3.6931129999999999</v>
      </c>
      <c r="Z308" s="408">
        <v>3.2684070000000003</v>
      </c>
      <c r="AA308" s="408">
        <v>3.400058</v>
      </c>
      <c r="AB308" s="408">
        <v>3.5861550000000002</v>
      </c>
      <c r="AC308" s="408">
        <v>3.9791720000000002</v>
      </c>
      <c r="AD308" s="408">
        <v>4.1823490000000003</v>
      </c>
      <c r="AE308" s="408">
        <v>4.0009499999999996</v>
      </c>
      <c r="AF308" s="408">
        <v>3.7971050000000002</v>
      </c>
      <c r="AG308" s="408">
        <v>44.089772000000011</v>
      </c>
      <c r="AH308" s="903"/>
    </row>
    <row r="309" spans="2:34" s="640" customFormat="1" ht="21" customHeight="1" x14ac:dyDescent="0.25">
      <c r="B309" s="1969"/>
      <c r="C309" s="662"/>
      <c r="D309" s="666" t="s">
        <v>320</v>
      </c>
      <c r="E309" s="664"/>
      <c r="F309" s="664"/>
      <c r="G309" s="664"/>
      <c r="H309" s="664"/>
      <c r="I309" s="664"/>
      <c r="J309" s="664"/>
      <c r="K309" s="664"/>
      <c r="L309" s="664"/>
      <c r="M309" s="664"/>
      <c r="N309" s="664"/>
      <c r="O309" s="664"/>
      <c r="P309" s="665"/>
      <c r="Q309" s="654">
        <f t="shared" si="4"/>
        <v>0</v>
      </c>
      <c r="R309" s="903"/>
      <c r="S309" s="408"/>
      <c r="T309" s="408" t="s">
        <v>320</v>
      </c>
      <c r="U309" s="408"/>
      <c r="V309" s="408"/>
      <c r="W309" s="408"/>
      <c r="X309" s="408"/>
      <c r="Y309" s="408"/>
      <c r="Z309" s="408"/>
      <c r="AA309" s="408"/>
      <c r="AB309" s="408"/>
      <c r="AC309" s="408"/>
      <c r="AD309" s="408"/>
      <c r="AE309" s="408"/>
      <c r="AF309" s="408"/>
      <c r="AG309" s="408"/>
      <c r="AH309" s="903"/>
    </row>
    <row r="310" spans="2:34" s="640" customFormat="1" ht="21" customHeight="1" x14ac:dyDescent="0.25">
      <c r="B310" s="1971">
        <f>+B306+1</f>
        <v>77</v>
      </c>
      <c r="C310" s="655" t="s">
        <v>139</v>
      </c>
      <c r="D310" s="644" t="s">
        <v>317</v>
      </c>
      <c r="E310" s="657"/>
      <c r="F310" s="657"/>
      <c r="G310" s="657"/>
      <c r="H310" s="657"/>
      <c r="I310" s="657"/>
      <c r="J310" s="657"/>
      <c r="K310" s="657"/>
      <c r="L310" s="657"/>
      <c r="M310" s="657"/>
      <c r="N310" s="657"/>
      <c r="O310" s="657"/>
      <c r="P310" s="658"/>
      <c r="Q310" s="659">
        <f t="shared" si="4"/>
        <v>0</v>
      </c>
      <c r="R310" s="903"/>
      <c r="S310" s="408" t="s">
        <v>139</v>
      </c>
      <c r="T310" s="408" t="s">
        <v>317</v>
      </c>
      <c r="U310" s="408"/>
      <c r="V310" s="408"/>
      <c r="W310" s="408"/>
      <c r="X310" s="408"/>
      <c r="Y310" s="408"/>
      <c r="Z310" s="408"/>
      <c r="AA310" s="408"/>
      <c r="AB310" s="408"/>
      <c r="AC310" s="408"/>
      <c r="AD310" s="408"/>
      <c r="AE310" s="408"/>
      <c r="AF310" s="408"/>
      <c r="AG310" s="408"/>
      <c r="AH310" s="903"/>
    </row>
    <row r="311" spans="2:34" s="640" customFormat="1" ht="21" customHeight="1" x14ac:dyDescent="0.25">
      <c r="B311" s="1969"/>
      <c r="C311" s="647"/>
      <c r="D311" s="648" t="s">
        <v>318</v>
      </c>
      <c r="E311" s="649">
        <v>1.346792</v>
      </c>
      <c r="F311" s="649">
        <v>0</v>
      </c>
      <c r="G311" s="649">
        <v>0.39122299999999999</v>
      </c>
      <c r="H311" s="649">
        <v>0.36667</v>
      </c>
      <c r="I311" s="649">
        <v>2.0572999999999998E-2</v>
      </c>
      <c r="J311" s="649">
        <v>0.42671199999999998</v>
      </c>
      <c r="K311" s="649">
        <v>0.73738400000000004</v>
      </c>
      <c r="L311" s="649">
        <v>0.38364799999999999</v>
      </c>
      <c r="M311" s="649">
        <v>0.39804700000000004</v>
      </c>
      <c r="N311" s="649">
        <v>0</v>
      </c>
      <c r="O311" s="649">
        <v>2.9902790000000001</v>
      </c>
      <c r="P311" s="649">
        <v>45.594133999999997</v>
      </c>
      <c r="Q311" s="650">
        <f t="shared" si="4"/>
        <v>52.655462</v>
      </c>
      <c r="R311" s="903"/>
      <c r="S311" s="408"/>
      <c r="T311" s="408" t="s">
        <v>318</v>
      </c>
      <c r="U311" s="408">
        <v>1.346792</v>
      </c>
      <c r="V311" s="408">
        <v>0</v>
      </c>
      <c r="W311" s="408">
        <v>0.39122299999999999</v>
      </c>
      <c r="X311" s="408">
        <v>0.36667</v>
      </c>
      <c r="Y311" s="408">
        <v>2.0572999999999998E-2</v>
      </c>
      <c r="Z311" s="408">
        <v>0.42671199999999998</v>
      </c>
      <c r="AA311" s="408">
        <v>0.73738400000000004</v>
      </c>
      <c r="AB311" s="408">
        <v>0.38364799999999999</v>
      </c>
      <c r="AC311" s="408">
        <v>0.39804700000000004</v>
      </c>
      <c r="AD311" s="408">
        <v>0</v>
      </c>
      <c r="AE311" s="408">
        <v>2.9902790000000001</v>
      </c>
      <c r="AF311" s="408">
        <v>45.594133999999997</v>
      </c>
      <c r="AG311" s="408">
        <v>52.655462</v>
      </c>
      <c r="AH311" s="903"/>
    </row>
    <row r="312" spans="2:34" s="640" customFormat="1" ht="21" customHeight="1" x14ac:dyDescent="0.25">
      <c r="B312" s="1969"/>
      <c r="C312" s="647"/>
      <c r="D312" s="651" t="s">
        <v>319</v>
      </c>
      <c r="E312" s="649"/>
      <c r="F312" s="649"/>
      <c r="G312" s="649"/>
      <c r="H312" s="649"/>
      <c r="I312" s="649"/>
      <c r="J312" s="649"/>
      <c r="K312" s="649"/>
      <c r="L312" s="649"/>
      <c r="M312" s="649"/>
      <c r="N312" s="649"/>
      <c r="O312" s="649"/>
      <c r="P312" s="649"/>
      <c r="Q312" s="652">
        <f t="shared" si="4"/>
        <v>0</v>
      </c>
      <c r="R312" s="903"/>
      <c r="S312" s="408"/>
      <c r="T312" s="408" t="s">
        <v>319</v>
      </c>
      <c r="U312" s="408"/>
      <c r="V312" s="408"/>
      <c r="W312" s="408"/>
      <c r="X312" s="408"/>
      <c r="Y312" s="408"/>
      <c r="Z312" s="408"/>
      <c r="AA312" s="408"/>
      <c r="AB312" s="408"/>
      <c r="AC312" s="408"/>
      <c r="AD312" s="408"/>
      <c r="AE312" s="408"/>
      <c r="AF312" s="408"/>
      <c r="AG312" s="408"/>
      <c r="AH312" s="903"/>
    </row>
    <row r="313" spans="2:34" s="640" customFormat="1" ht="21" customHeight="1" x14ac:dyDescent="0.25">
      <c r="B313" s="1969"/>
      <c r="C313" s="662"/>
      <c r="D313" s="666" t="s">
        <v>320</v>
      </c>
      <c r="E313" s="664"/>
      <c r="F313" s="664"/>
      <c r="G313" s="664"/>
      <c r="H313" s="664"/>
      <c r="I313" s="664"/>
      <c r="J313" s="664"/>
      <c r="K313" s="664"/>
      <c r="L313" s="664"/>
      <c r="M313" s="664"/>
      <c r="N313" s="664"/>
      <c r="O313" s="664"/>
      <c r="P313" s="665"/>
      <c r="Q313" s="654">
        <f t="shared" si="4"/>
        <v>0</v>
      </c>
      <c r="R313" s="903"/>
      <c r="S313" s="408"/>
      <c r="T313" s="408" t="s">
        <v>320</v>
      </c>
      <c r="U313" s="408"/>
      <c r="V313" s="408"/>
      <c r="W313" s="408"/>
      <c r="X313" s="408"/>
      <c r="Y313" s="408"/>
      <c r="Z313" s="408"/>
      <c r="AA313" s="408"/>
      <c r="AB313" s="408"/>
      <c r="AC313" s="408"/>
      <c r="AD313" s="408"/>
      <c r="AE313" s="408"/>
      <c r="AF313" s="408"/>
      <c r="AG313" s="408"/>
      <c r="AH313" s="903"/>
    </row>
    <row r="314" spans="2:34" s="640" customFormat="1" ht="21" customHeight="1" x14ac:dyDescent="0.25">
      <c r="B314" s="1971">
        <f>+B310+1</f>
        <v>78</v>
      </c>
      <c r="C314" s="655" t="s">
        <v>141</v>
      </c>
      <c r="D314" s="644" t="s">
        <v>317</v>
      </c>
      <c r="E314" s="657"/>
      <c r="F314" s="657"/>
      <c r="G314" s="657"/>
      <c r="H314" s="657"/>
      <c r="I314" s="657"/>
      <c r="J314" s="657"/>
      <c r="K314" s="657"/>
      <c r="L314" s="657"/>
      <c r="M314" s="657"/>
      <c r="N314" s="657"/>
      <c r="O314" s="657"/>
      <c r="P314" s="658"/>
      <c r="Q314" s="659">
        <f t="shared" si="4"/>
        <v>0</v>
      </c>
      <c r="R314" s="903"/>
      <c r="S314" s="408" t="s">
        <v>141</v>
      </c>
      <c r="T314" s="408" t="s">
        <v>317</v>
      </c>
      <c r="U314" s="408"/>
      <c r="V314" s="408"/>
      <c r="W314" s="408"/>
      <c r="X314" s="408"/>
      <c r="Y314" s="408"/>
      <c r="Z314" s="408"/>
      <c r="AA314" s="408"/>
      <c r="AB314" s="408"/>
      <c r="AC314" s="408"/>
      <c r="AD314" s="408"/>
      <c r="AE314" s="408"/>
      <c r="AF314" s="408"/>
      <c r="AG314" s="408"/>
      <c r="AH314" s="903"/>
    </row>
    <row r="315" spans="2:34" s="640" customFormat="1" ht="21" customHeight="1" x14ac:dyDescent="0.25">
      <c r="B315" s="1969"/>
      <c r="C315" s="647"/>
      <c r="D315" s="648" t="s">
        <v>318</v>
      </c>
      <c r="E315" s="649">
        <v>23.186526999999998</v>
      </c>
      <c r="F315" s="649">
        <v>19.790137000000001</v>
      </c>
      <c r="G315" s="649">
        <v>21.907076000000004</v>
      </c>
      <c r="H315" s="649">
        <v>17.64283</v>
      </c>
      <c r="I315" s="649">
        <v>2.280408</v>
      </c>
      <c r="J315" s="649">
        <v>6.6430299999999995</v>
      </c>
      <c r="K315" s="649">
        <v>24.404876000000002</v>
      </c>
      <c r="L315" s="649">
        <v>24.252717000000001</v>
      </c>
      <c r="M315" s="649">
        <v>22.663200999999997</v>
      </c>
      <c r="N315" s="649">
        <v>24.240005999999997</v>
      </c>
      <c r="O315" s="649">
        <v>15.623259000000001</v>
      </c>
      <c r="P315" s="649">
        <v>1.7247930000000002</v>
      </c>
      <c r="Q315" s="650">
        <f t="shared" si="4"/>
        <v>204.35885999999996</v>
      </c>
      <c r="R315" s="903"/>
      <c r="S315" s="408"/>
      <c r="T315" s="408" t="s">
        <v>318</v>
      </c>
      <c r="U315" s="408">
        <v>23.186526999999998</v>
      </c>
      <c r="V315" s="408">
        <v>19.790137000000001</v>
      </c>
      <c r="W315" s="408">
        <v>21.907076000000004</v>
      </c>
      <c r="X315" s="408">
        <v>17.64283</v>
      </c>
      <c r="Y315" s="408">
        <v>2.280408</v>
      </c>
      <c r="Z315" s="408">
        <v>6.6430299999999995</v>
      </c>
      <c r="AA315" s="408">
        <v>24.404876000000002</v>
      </c>
      <c r="AB315" s="408">
        <v>24.252717000000001</v>
      </c>
      <c r="AC315" s="408">
        <v>22.663200999999997</v>
      </c>
      <c r="AD315" s="408">
        <v>24.240005999999997</v>
      </c>
      <c r="AE315" s="408">
        <v>15.623259000000001</v>
      </c>
      <c r="AF315" s="408">
        <v>1.7247930000000002</v>
      </c>
      <c r="AG315" s="408">
        <v>204.35885999999996</v>
      </c>
      <c r="AH315" s="903"/>
    </row>
    <row r="316" spans="2:34" s="640" customFormat="1" ht="21" customHeight="1" x14ac:dyDescent="0.25">
      <c r="B316" s="1969"/>
      <c r="C316" s="647"/>
      <c r="D316" s="651" t="s">
        <v>319</v>
      </c>
      <c r="E316" s="649"/>
      <c r="F316" s="649"/>
      <c r="G316" s="649"/>
      <c r="H316" s="649"/>
      <c r="I316" s="649"/>
      <c r="J316" s="649"/>
      <c r="K316" s="649"/>
      <c r="L316" s="649"/>
      <c r="M316" s="649"/>
      <c r="N316" s="649"/>
      <c r="O316" s="649"/>
      <c r="P316" s="649"/>
      <c r="Q316" s="652">
        <f t="shared" si="4"/>
        <v>0</v>
      </c>
      <c r="R316" s="903"/>
      <c r="S316" s="408"/>
      <c r="T316" s="408" t="s">
        <v>319</v>
      </c>
      <c r="U316" s="408"/>
      <c r="V316" s="408"/>
      <c r="W316" s="408"/>
      <c r="X316" s="408"/>
      <c r="Y316" s="408"/>
      <c r="Z316" s="408"/>
      <c r="AA316" s="408"/>
      <c r="AB316" s="408"/>
      <c r="AC316" s="408"/>
      <c r="AD316" s="408"/>
      <c r="AE316" s="408"/>
      <c r="AF316" s="408"/>
      <c r="AG316" s="408"/>
      <c r="AH316" s="903"/>
    </row>
    <row r="317" spans="2:34" s="640" customFormat="1" ht="21" customHeight="1" x14ac:dyDescent="0.25">
      <c r="B317" s="1969"/>
      <c r="C317" s="662"/>
      <c r="D317" s="666" t="s">
        <v>320</v>
      </c>
      <c r="E317" s="664"/>
      <c r="F317" s="664"/>
      <c r="G317" s="664"/>
      <c r="H317" s="664"/>
      <c r="I317" s="664"/>
      <c r="J317" s="664"/>
      <c r="K317" s="664"/>
      <c r="L317" s="664"/>
      <c r="M317" s="664"/>
      <c r="N317" s="664"/>
      <c r="O317" s="664"/>
      <c r="P317" s="665"/>
      <c r="Q317" s="654">
        <f t="shared" si="4"/>
        <v>0</v>
      </c>
      <c r="R317" s="903"/>
      <c r="S317" s="408"/>
      <c r="T317" s="408" t="s">
        <v>320</v>
      </c>
      <c r="U317" s="408"/>
      <c r="V317" s="408"/>
      <c r="W317" s="408"/>
      <c r="X317" s="408"/>
      <c r="Y317" s="408"/>
      <c r="Z317" s="408"/>
      <c r="AA317" s="408"/>
      <c r="AB317" s="408"/>
      <c r="AC317" s="408"/>
      <c r="AD317" s="408"/>
      <c r="AE317" s="408"/>
      <c r="AF317" s="408"/>
      <c r="AG317" s="408"/>
      <c r="AH317" s="903"/>
    </row>
    <row r="318" spans="2:34" s="640" customFormat="1" ht="21" customHeight="1" x14ac:dyDescent="0.25">
      <c r="B318" s="1971">
        <f>+B314+1</f>
        <v>79</v>
      </c>
      <c r="C318" s="655" t="s">
        <v>143</v>
      </c>
      <c r="D318" s="644" t="s">
        <v>317</v>
      </c>
      <c r="E318" s="657"/>
      <c r="F318" s="657"/>
      <c r="G318" s="657"/>
      <c r="H318" s="657"/>
      <c r="I318" s="657"/>
      <c r="J318" s="657"/>
      <c r="K318" s="657"/>
      <c r="L318" s="657"/>
      <c r="M318" s="657"/>
      <c r="N318" s="657"/>
      <c r="O318" s="657"/>
      <c r="P318" s="658"/>
      <c r="Q318" s="659">
        <f t="shared" si="4"/>
        <v>0</v>
      </c>
      <c r="R318" s="903"/>
      <c r="S318" s="408" t="s">
        <v>143</v>
      </c>
      <c r="T318" s="408" t="s">
        <v>317</v>
      </c>
      <c r="U318" s="408"/>
      <c r="V318" s="408"/>
      <c r="W318" s="408"/>
      <c r="X318" s="408"/>
      <c r="Y318" s="408"/>
      <c r="Z318" s="408"/>
      <c r="AA318" s="408"/>
      <c r="AB318" s="408"/>
      <c r="AC318" s="408"/>
      <c r="AD318" s="408"/>
      <c r="AE318" s="408"/>
      <c r="AF318" s="408"/>
      <c r="AG318" s="408"/>
      <c r="AH318" s="903"/>
    </row>
    <row r="319" spans="2:34" s="640" customFormat="1" ht="21" customHeight="1" x14ac:dyDescent="0.25">
      <c r="B319" s="1969"/>
      <c r="C319" s="647"/>
      <c r="D319" s="648" t="s">
        <v>318</v>
      </c>
      <c r="E319" s="649">
        <v>0</v>
      </c>
      <c r="F319" s="649">
        <v>3.3846039999999999</v>
      </c>
      <c r="G319" s="649">
        <v>1.2864879999999999</v>
      </c>
      <c r="H319" s="649">
        <v>0.58823099999999995</v>
      </c>
      <c r="I319" s="649">
        <v>0.93633999999999995</v>
      </c>
      <c r="J319" s="649">
        <v>0</v>
      </c>
      <c r="K319" s="649">
        <v>0.89303599999999994</v>
      </c>
      <c r="L319" s="649">
        <v>0.36555399999999999</v>
      </c>
      <c r="M319" s="649">
        <v>1.257504</v>
      </c>
      <c r="N319" s="649">
        <v>1.214402</v>
      </c>
      <c r="O319" s="649">
        <v>0</v>
      </c>
      <c r="P319" s="649">
        <v>0.10845399999999999</v>
      </c>
      <c r="Q319" s="650">
        <f t="shared" si="4"/>
        <v>10.034613</v>
      </c>
      <c r="R319" s="903"/>
      <c r="S319" s="408"/>
      <c r="T319" s="408" t="s">
        <v>318</v>
      </c>
      <c r="U319" s="408">
        <v>0</v>
      </c>
      <c r="V319" s="408">
        <v>3.3846039999999999</v>
      </c>
      <c r="W319" s="408">
        <v>1.2864879999999999</v>
      </c>
      <c r="X319" s="408">
        <v>0.58823099999999995</v>
      </c>
      <c r="Y319" s="408">
        <v>0.93633999999999995</v>
      </c>
      <c r="Z319" s="408">
        <v>0</v>
      </c>
      <c r="AA319" s="408">
        <v>0.89303599999999994</v>
      </c>
      <c r="AB319" s="408">
        <v>0.36555399999999999</v>
      </c>
      <c r="AC319" s="408">
        <v>1.257504</v>
      </c>
      <c r="AD319" s="408">
        <v>1.214402</v>
      </c>
      <c r="AE319" s="408">
        <v>0</v>
      </c>
      <c r="AF319" s="408">
        <v>0.10845399999999999</v>
      </c>
      <c r="AG319" s="408">
        <v>10.034613</v>
      </c>
      <c r="AH319" s="903"/>
    </row>
    <row r="320" spans="2:34" s="640" customFormat="1" ht="21" customHeight="1" x14ac:dyDescent="0.25">
      <c r="B320" s="1969"/>
      <c r="C320" s="647"/>
      <c r="D320" s="651" t="s">
        <v>319</v>
      </c>
      <c r="E320" s="649"/>
      <c r="F320" s="649"/>
      <c r="G320" s="649"/>
      <c r="H320" s="649"/>
      <c r="I320" s="649"/>
      <c r="J320" s="649"/>
      <c r="K320" s="649"/>
      <c r="L320" s="649"/>
      <c r="M320" s="649"/>
      <c r="N320" s="649"/>
      <c r="O320" s="649"/>
      <c r="P320" s="649"/>
      <c r="Q320" s="652">
        <f t="shared" si="4"/>
        <v>0</v>
      </c>
      <c r="R320" s="903"/>
      <c r="S320" s="408"/>
      <c r="T320" s="408" t="s">
        <v>319</v>
      </c>
      <c r="U320" s="408"/>
      <c r="V320" s="408"/>
      <c r="W320" s="408"/>
      <c r="X320" s="408"/>
      <c r="Y320" s="408"/>
      <c r="Z320" s="408"/>
      <c r="AA320" s="408"/>
      <c r="AB320" s="408"/>
      <c r="AC320" s="408"/>
      <c r="AD320" s="408"/>
      <c r="AE320" s="408"/>
      <c r="AF320" s="408"/>
      <c r="AG320" s="408"/>
      <c r="AH320" s="903"/>
    </row>
    <row r="321" spans="2:34" s="640" customFormat="1" ht="21" customHeight="1" x14ac:dyDescent="0.25">
      <c r="B321" s="1969"/>
      <c r="C321" s="662"/>
      <c r="D321" s="666" t="s">
        <v>320</v>
      </c>
      <c r="E321" s="664"/>
      <c r="F321" s="664"/>
      <c r="G321" s="664"/>
      <c r="H321" s="664"/>
      <c r="I321" s="664"/>
      <c r="J321" s="664"/>
      <c r="K321" s="664"/>
      <c r="L321" s="664"/>
      <c r="M321" s="664"/>
      <c r="N321" s="664"/>
      <c r="O321" s="664"/>
      <c r="P321" s="665"/>
      <c r="Q321" s="654">
        <f t="shared" si="4"/>
        <v>0</v>
      </c>
      <c r="R321" s="903"/>
      <c r="S321" s="408"/>
      <c r="T321" s="408" t="s">
        <v>320</v>
      </c>
      <c r="U321" s="408"/>
      <c r="V321" s="408"/>
      <c r="W321" s="408"/>
      <c r="X321" s="408"/>
      <c r="Y321" s="408"/>
      <c r="Z321" s="408"/>
      <c r="AA321" s="408"/>
      <c r="AB321" s="408"/>
      <c r="AC321" s="408"/>
      <c r="AD321" s="408"/>
      <c r="AE321" s="408"/>
      <c r="AF321" s="408"/>
      <c r="AG321" s="408"/>
      <c r="AH321" s="903"/>
    </row>
    <row r="322" spans="2:34" s="640" customFormat="1" ht="21" customHeight="1" x14ac:dyDescent="0.25">
      <c r="B322" s="1971">
        <f>+B318+1</f>
        <v>80</v>
      </c>
      <c r="C322" s="655" t="s">
        <v>145</v>
      </c>
      <c r="D322" s="644" t="s">
        <v>317</v>
      </c>
      <c r="E322" s="657">
        <v>27.698761000000001</v>
      </c>
      <c r="F322" s="657">
        <v>30.736472000000003</v>
      </c>
      <c r="G322" s="657">
        <v>40.302002000000002</v>
      </c>
      <c r="H322" s="657">
        <v>38.981819000000002</v>
      </c>
      <c r="I322" s="657">
        <v>35.761747999999997</v>
      </c>
      <c r="J322" s="657">
        <v>27.235714999999999</v>
      </c>
      <c r="K322" s="657">
        <v>23.201277999999999</v>
      </c>
      <c r="L322" s="657">
        <v>22.429276999999999</v>
      </c>
      <c r="M322" s="657">
        <v>23.986760999999998</v>
      </c>
      <c r="N322" s="657">
        <v>24.620825000000004</v>
      </c>
      <c r="O322" s="657">
        <v>20.202860999999999</v>
      </c>
      <c r="P322" s="658">
        <v>17.066679000000001</v>
      </c>
      <c r="Q322" s="659">
        <f t="shared" si="4"/>
        <v>332.224198</v>
      </c>
      <c r="R322" s="903"/>
      <c r="S322" s="408" t="s">
        <v>145</v>
      </c>
      <c r="T322" s="408" t="s">
        <v>317</v>
      </c>
      <c r="U322" s="408">
        <v>27.698761000000001</v>
      </c>
      <c r="V322" s="408">
        <v>30.736472000000003</v>
      </c>
      <c r="W322" s="408">
        <v>40.302002000000002</v>
      </c>
      <c r="X322" s="408">
        <v>38.981819000000002</v>
      </c>
      <c r="Y322" s="408">
        <v>35.761747999999997</v>
      </c>
      <c r="Z322" s="408">
        <v>27.235714999999999</v>
      </c>
      <c r="AA322" s="408">
        <v>23.201277999999999</v>
      </c>
      <c r="AB322" s="408">
        <v>22.429276999999999</v>
      </c>
      <c r="AC322" s="408">
        <v>23.986760999999998</v>
      </c>
      <c r="AD322" s="408">
        <v>24.620825000000004</v>
      </c>
      <c r="AE322" s="408">
        <v>20.202860999999999</v>
      </c>
      <c r="AF322" s="408">
        <v>17.066679000000001</v>
      </c>
      <c r="AG322" s="408">
        <v>332.224198</v>
      </c>
      <c r="AH322" s="903"/>
    </row>
    <row r="323" spans="2:34" s="640" customFormat="1" ht="21" customHeight="1" x14ac:dyDescent="0.25">
      <c r="B323" s="1969"/>
      <c r="C323" s="647"/>
      <c r="D323" s="648" t="s">
        <v>318</v>
      </c>
      <c r="E323" s="649"/>
      <c r="F323" s="649"/>
      <c r="G323" s="649"/>
      <c r="H323" s="649"/>
      <c r="I323" s="649"/>
      <c r="J323" s="649"/>
      <c r="K323" s="649"/>
      <c r="L323" s="649"/>
      <c r="M323" s="649"/>
      <c r="N323" s="649"/>
      <c r="O323" s="649"/>
      <c r="P323" s="649"/>
      <c r="Q323" s="650">
        <f t="shared" si="4"/>
        <v>0</v>
      </c>
      <c r="R323" s="903"/>
      <c r="S323" s="408"/>
      <c r="T323" s="408" t="s">
        <v>318</v>
      </c>
      <c r="U323" s="408"/>
      <c r="V323" s="408"/>
      <c r="W323" s="408"/>
      <c r="X323" s="408"/>
      <c r="Y323" s="408"/>
      <c r="Z323" s="408"/>
      <c r="AA323" s="408"/>
      <c r="AB323" s="408"/>
      <c r="AC323" s="408"/>
      <c r="AD323" s="408"/>
      <c r="AE323" s="408"/>
      <c r="AF323" s="408"/>
      <c r="AG323" s="408"/>
      <c r="AH323" s="903"/>
    </row>
    <row r="324" spans="2:34" s="640" customFormat="1" ht="21" customHeight="1" x14ac:dyDescent="0.25">
      <c r="B324" s="1969"/>
      <c r="C324" s="647"/>
      <c r="D324" s="651" t="s">
        <v>319</v>
      </c>
      <c r="E324" s="649"/>
      <c r="F324" s="649"/>
      <c r="G324" s="649"/>
      <c r="H324" s="649"/>
      <c r="I324" s="649"/>
      <c r="J324" s="649"/>
      <c r="K324" s="649"/>
      <c r="L324" s="649"/>
      <c r="M324" s="649"/>
      <c r="N324" s="649"/>
      <c r="O324" s="649"/>
      <c r="P324" s="649"/>
      <c r="Q324" s="652">
        <f t="shared" si="4"/>
        <v>0</v>
      </c>
      <c r="R324" s="903"/>
      <c r="S324" s="408"/>
      <c r="T324" s="408" t="s">
        <v>319</v>
      </c>
      <c r="U324" s="408"/>
      <c r="V324" s="408"/>
      <c r="W324" s="408"/>
      <c r="X324" s="408"/>
      <c r="Y324" s="408"/>
      <c r="Z324" s="408"/>
      <c r="AA324" s="408"/>
      <c r="AB324" s="408"/>
      <c r="AC324" s="408"/>
      <c r="AD324" s="408"/>
      <c r="AE324" s="408"/>
      <c r="AF324" s="408"/>
      <c r="AG324" s="408"/>
      <c r="AH324" s="903"/>
    </row>
    <row r="325" spans="2:34" s="640" customFormat="1" ht="21" customHeight="1" x14ac:dyDescent="0.25">
      <c r="B325" s="1969"/>
      <c r="C325" s="662"/>
      <c r="D325" s="666" t="s">
        <v>320</v>
      </c>
      <c r="E325" s="664"/>
      <c r="F325" s="664"/>
      <c r="G325" s="664"/>
      <c r="H325" s="664"/>
      <c r="I325" s="664"/>
      <c r="J325" s="664"/>
      <c r="K325" s="664"/>
      <c r="L325" s="664"/>
      <c r="M325" s="664"/>
      <c r="N325" s="664"/>
      <c r="O325" s="664"/>
      <c r="P325" s="665"/>
      <c r="Q325" s="654">
        <f t="shared" si="4"/>
        <v>0</v>
      </c>
      <c r="R325" s="903"/>
      <c r="S325" s="408"/>
      <c r="T325" s="408" t="s">
        <v>320</v>
      </c>
      <c r="U325" s="408"/>
      <c r="V325" s="408"/>
      <c r="W325" s="408"/>
      <c r="X325" s="408"/>
      <c r="Y325" s="408"/>
      <c r="Z325" s="408"/>
      <c r="AA325" s="408"/>
      <c r="AB325" s="408"/>
      <c r="AC325" s="408"/>
      <c r="AD325" s="408"/>
      <c r="AE325" s="408"/>
      <c r="AF325" s="408"/>
      <c r="AG325" s="408"/>
      <c r="AH325" s="903"/>
    </row>
    <row r="326" spans="2:34" s="640" customFormat="1" ht="21" customHeight="1" x14ac:dyDescent="0.25">
      <c r="B326" s="1971">
        <f>+B322+1</f>
        <v>81</v>
      </c>
      <c r="C326" s="655" t="s">
        <v>147</v>
      </c>
      <c r="D326" s="644" t="s">
        <v>317</v>
      </c>
      <c r="E326" s="657">
        <v>0</v>
      </c>
      <c r="F326" s="657">
        <v>0</v>
      </c>
      <c r="G326" s="657">
        <v>0</v>
      </c>
      <c r="H326" s="657">
        <v>0</v>
      </c>
      <c r="I326" s="657">
        <v>0</v>
      </c>
      <c r="J326" s="657">
        <v>0</v>
      </c>
      <c r="K326" s="657">
        <v>0</v>
      </c>
      <c r="L326" s="657">
        <v>0</v>
      </c>
      <c r="M326" s="657">
        <v>0</v>
      </c>
      <c r="N326" s="657">
        <v>0</v>
      </c>
      <c r="O326" s="657">
        <v>0</v>
      </c>
      <c r="P326" s="658">
        <v>0</v>
      </c>
      <c r="Q326" s="659">
        <f t="shared" ref="Q326:Q345" si="5">+SUM(E326:P326)</f>
        <v>0</v>
      </c>
      <c r="R326" s="903"/>
      <c r="S326" s="408" t="s">
        <v>147</v>
      </c>
      <c r="T326" s="408" t="s">
        <v>317</v>
      </c>
      <c r="U326" s="408">
        <v>0</v>
      </c>
      <c r="V326" s="408">
        <v>0</v>
      </c>
      <c r="W326" s="408">
        <v>0</v>
      </c>
      <c r="X326" s="408">
        <v>0</v>
      </c>
      <c r="Y326" s="408">
        <v>0</v>
      </c>
      <c r="Z326" s="408">
        <v>0</v>
      </c>
      <c r="AA326" s="408">
        <v>0</v>
      </c>
      <c r="AB326" s="408">
        <v>0</v>
      </c>
      <c r="AC326" s="408">
        <v>0</v>
      </c>
      <c r="AD326" s="408">
        <v>0</v>
      </c>
      <c r="AE326" s="408">
        <v>0</v>
      </c>
      <c r="AF326" s="408">
        <v>0</v>
      </c>
      <c r="AG326" s="408">
        <v>0</v>
      </c>
      <c r="AH326" s="903"/>
    </row>
    <row r="327" spans="2:34" s="640" customFormat="1" ht="21" customHeight="1" x14ac:dyDescent="0.25">
      <c r="B327" s="1969"/>
      <c r="C327" s="647"/>
      <c r="D327" s="648" t="s">
        <v>318</v>
      </c>
      <c r="E327" s="649">
        <v>0.28806799999999999</v>
      </c>
      <c r="F327" s="649">
        <v>0.25228400000000001</v>
      </c>
      <c r="G327" s="649">
        <v>0.27598099999999998</v>
      </c>
      <c r="H327" s="649">
        <v>0.25765999999999994</v>
      </c>
      <c r="I327" s="649">
        <v>0.26025700000000002</v>
      </c>
      <c r="J327" s="649">
        <v>0.24428900000000001</v>
      </c>
      <c r="K327" s="649">
        <v>0.24935500000000005</v>
      </c>
      <c r="L327" s="649">
        <v>0.24811899999999998</v>
      </c>
      <c r="M327" s="649">
        <v>0.23805399999999999</v>
      </c>
      <c r="N327" s="649">
        <v>0.25166500000000003</v>
      </c>
      <c r="O327" s="649">
        <v>0.27293299999999998</v>
      </c>
      <c r="P327" s="649">
        <v>0.271679</v>
      </c>
      <c r="Q327" s="650">
        <f t="shared" si="5"/>
        <v>3.1103439999999996</v>
      </c>
      <c r="R327" s="903"/>
      <c r="S327" s="408"/>
      <c r="T327" s="408" t="s">
        <v>318</v>
      </c>
      <c r="U327" s="408">
        <v>0.28806799999999999</v>
      </c>
      <c r="V327" s="408">
        <v>0.25228400000000001</v>
      </c>
      <c r="W327" s="408">
        <v>0.27598099999999998</v>
      </c>
      <c r="X327" s="408">
        <v>0.25765999999999994</v>
      </c>
      <c r="Y327" s="408">
        <v>0.26025700000000002</v>
      </c>
      <c r="Z327" s="408">
        <v>0.24428900000000001</v>
      </c>
      <c r="AA327" s="408">
        <v>0.24935500000000005</v>
      </c>
      <c r="AB327" s="408">
        <v>0.24811899999999998</v>
      </c>
      <c r="AC327" s="408">
        <v>0.23805399999999999</v>
      </c>
      <c r="AD327" s="408">
        <v>0.25166500000000003</v>
      </c>
      <c r="AE327" s="408">
        <v>0.27293299999999998</v>
      </c>
      <c r="AF327" s="408">
        <v>0.271679</v>
      </c>
      <c r="AG327" s="408">
        <v>3.1103439999999996</v>
      </c>
      <c r="AH327" s="903"/>
    </row>
    <row r="328" spans="2:34" s="640" customFormat="1" ht="21" customHeight="1" x14ac:dyDescent="0.25">
      <c r="B328" s="1969"/>
      <c r="C328" s="647"/>
      <c r="D328" s="651" t="s">
        <v>319</v>
      </c>
      <c r="E328" s="649"/>
      <c r="F328" s="649"/>
      <c r="G328" s="649"/>
      <c r="H328" s="649"/>
      <c r="I328" s="649"/>
      <c r="J328" s="649"/>
      <c r="K328" s="649"/>
      <c r="L328" s="649"/>
      <c r="M328" s="649"/>
      <c r="N328" s="649"/>
      <c r="O328" s="649"/>
      <c r="P328" s="649"/>
      <c r="Q328" s="652">
        <f t="shared" si="5"/>
        <v>0</v>
      </c>
      <c r="R328" s="903"/>
      <c r="S328" s="408"/>
      <c r="T328" s="408" t="s">
        <v>319</v>
      </c>
      <c r="U328" s="408"/>
      <c r="V328" s="408"/>
      <c r="W328" s="408"/>
      <c r="X328" s="408"/>
      <c r="Y328" s="408"/>
      <c r="Z328" s="408"/>
      <c r="AA328" s="408"/>
      <c r="AB328" s="408"/>
      <c r="AC328" s="408"/>
      <c r="AD328" s="408"/>
      <c r="AE328" s="408"/>
      <c r="AF328" s="408"/>
      <c r="AG328" s="408"/>
      <c r="AH328" s="903"/>
    </row>
    <row r="329" spans="2:34" s="640" customFormat="1" ht="21" customHeight="1" x14ac:dyDescent="0.25">
      <c r="B329" s="1969"/>
      <c r="C329" s="662"/>
      <c r="D329" s="666" t="s">
        <v>320</v>
      </c>
      <c r="E329" s="664"/>
      <c r="F329" s="664"/>
      <c r="G329" s="664"/>
      <c r="H329" s="664"/>
      <c r="I329" s="664"/>
      <c r="J329" s="664"/>
      <c r="K329" s="664"/>
      <c r="L329" s="664"/>
      <c r="M329" s="664"/>
      <c r="N329" s="664"/>
      <c r="O329" s="664"/>
      <c r="P329" s="665"/>
      <c r="Q329" s="654">
        <f t="shared" si="5"/>
        <v>0</v>
      </c>
      <c r="R329" s="903"/>
      <c r="S329" s="408"/>
      <c r="T329" s="408" t="s">
        <v>320</v>
      </c>
      <c r="U329" s="408"/>
      <c r="V329" s="408"/>
      <c r="W329" s="408"/>
      <c r="X329" s="408"/>
      <c r="Y329" s="408"/>
      <c r="Z329" s="408"/>
      <c r="AA329" s="408"/>
      <c r="AB329" s="408"/>
      <c r="AC329" s="408"/>
      <c r="AD329" s="408"/>
      <c r="AE329" s="408"/>
      <c r="AF329" s="408"/>
      <c r="AG329" s="408"/>
      <c r="AH329" s="903"/>
    </row>
    <row r="330" spans="2:34" s="640" customFormat="1" ht="21" customHeight="1" x14ac:dyDescent="0.25">
      <c r="B330" s="1968">
        <f>+B326+1</f>
        <v>82</v>
      </c>
      <c r="C330" s="938" t="s">
        <v>149</v>
      </c>
      <c r="D330" s="939" t="s">
        <v>317</v>
      </c>
      <c r="E330" s="940"/>
      <c r="F330" s="940"/>
      <c r="G330" s="940"/>
      <c r="H330" s="940"/>
      <c r="I330" s="940"/>
      <c r="J330" s="940"/>
      <c r="K330" s="940"/>
      <c r="L330" s="940"/>
      <c r="M330" s="940"/>
      <c r="N330" s="940"/>
      <c r="O330" s="940"/>
      <c r="P330" s="940"/>
      <c r="Q330" s="659">
        <f t="shared" si="5"/>
        <v>0</v>
      </c>
      <c r="R330" s="903"/>
      <c r="S330" s="408" t="s">
        <v>149</v>
      </c>
      <c r="T330" s="408" t="s">
        <v>317</v>
      </c>
      <c r="U330" s="408"/>
      <c r="V330" s="408"/>
      <c r="W330" s="408"/>
      <c r="X330" s="408"/>
      <c r="Y330" s="408"/>
      <c r="Z330" s="408"/>
      <c r="AA330" s="408"/>
      <c r="AB330" s="408"/>
      <c r="AC330" s="408"/>
      <c r="AD330" s="408"/>
      <c r="AE330" s="408"/>
      <c r="AF330" s="408"/>
      <c r="AG330" s="408"/>
      <c r="AH330" s="903"/>
    </row>
    <row r="331" spans="2:34" s="640" customFormat="1" ht="21" customHeight="1" x14ac:dyDescent="0.25">
      <c r="B331" s="1969"/>
      <c r="C331" s="647"/>
      <c r="D331" s="941" t="s">
        <v>318</v>
      </c>
      <c r="E331" s="942">
        <v>0</v>
      </c>
      <c r="F331" s="942">
        <v>0.39049299999999998</v>
      </c>
      <c r="G331" s="942">
        <v>0</v>
      </c>
      <c r="H331" s="942">
        <v>0.38370199999999999</v>
      </c>
      <c r="I331" s="942">
        <v>0</v>
      </c>
      <c r="J331" s="942">
        <v>0.39333699999999999</v>
      </c>
      <c r="K331" s="942">
        <v>0</v>
      </c>
      <c r="L331" s="942">
        <v>0</v>
      </c>
      <c r="M331" s="942">
        <v>0.43082900000000002</v>
      </c>
      <c r="N331" s="942">
        <v>1.326778</v>
      </c>
      <c r="O331" s="942">
        <v>1.415891</v>
      </c>
      <c r="P331" s="942">
        <v>0.83611999999999997</v>
      </c>
      <c r="Q331" s="650">
        <f t="shared" si="5"/>
        <v>5.1771500000000001</v>
      </c>
      <c r="R331" s="903"/>
      <c r="S331" s="408"/>
      <c r="T331" s="408" t="s">
        <v>318</v>
      </c>
      <c r="U331" s="408">
        <v>0</v>
      </c>
      <c r="V331" s="408">
        <v>0.39049299999999998</v>
      </c>
      <c r="W331" s="408">
        <v>0</v>
      </c>
      <c r="X331" s="408">
        <v>0.38370199999999999</v>
      </c>
      <c r="Y331" s="408">
        <v>0</v>
      </c>
      <c r="Z331" s="408">
        <v>0.39333699999999999</v>
      </c>
      <c r="AA331" s="408">
        <v>0</v>
      </c>
      <c r="AB331" s="408">
        <v>0</v>
      </c>
      <c r="AC331" s="408">
        <v>0.43082900000000002</v>
      </c>
      <c r="AD331" s="408">
        <v>1.326778</v>
      </c>
      <c r="AE331" s="408">
        <v>1.415891</v>
      </c>
      <c r="AF331" s="408">
        <v>0.83611999999999997</v>
      </c>
      <c r="AG331" s="408">
        <v>5.1771500000000001</v>
      </c>
      <c r="AH331" s="903"/>
    </row>
    <row r="332" spans="2:34" s="640" customFormat="1" ht="21" customHeight="1" x14ac:dyDescent="0.25">
      <c r="B332" s="1969"/>
      <c r="C332" s="647"/>
      <c r="D332" s="943" t="s">
        <v>319</v>
      </c>
      <c r="E332" s="942"/>
      <c r="F332" s="942"/>
      <c r="G332" s="942"/>
      <c r="H332" s="942"/>
      <c r="I332" s="942"/>
      <c r="J332" s="942"/>
      <c r="K332" s="942"/>
      <c r="L332" s="942"/>
      <c r="M332" s="942"/>
      <c r="N332" s="942"/>
      <c r="O332" s="942"/>
      <c r="P332" s="942"/>
      <c r="Q332" s="652">
        <f t="shared" si="5"/>
        <v>0</v>
      </c>
      <c r="R332" s="903"/>
      <c r="S332" s="408"/>
      <c r="T332" s="408" t="s">
        <v>319</v>
      </c>
      <c r="U332" s="408"/>
      <c r="V332" s="408"/>
      <c r="W332" s="408"/>
      <c r="X332" s="408"/>
      <c r="Y332" s="408"/>
      <c r="Z332" s="408"/>
      <c r="AA332" s="408"/>
      <c r="AB332" s="408"/>
      <c r="AC332" s="408"/>
      <c r="AD332" s="408"/>
      <c r="AE332" s="408"/>
      <c r="AF332" s="408"/>
      <c r="AG332" s="408"/>
      <c r="AH332" s="903"/>
    </row>
    <row r="333" spans="2:34" s="640" customFormat="1" ht="21" customHeight="1" x14ac:dyDescent="0.25">
      <c r="B333" s="1970"/>
      <c r="C333" s="944"/>
      <c r="D333" s="945" t="s">
        <v>320</v>
      </c>
      <c r="E333" s="946"/>
      <c r="F333" s="946"/>
      <c r="G333" s="946"/>
      <c r="H333" s="946"/>
      <c r="I333" s="946"/>
      <c r="J333" s="946"/>
      <c r="K333" s="946"/>
      <c r="L333" s="946"/>
      <c r="M333" s="946"/>
      <c r="N333" s="946"/>
      <c r="O333" s="946"/>
      <c r="P333" s="946"/>
      <c r="Q333" s="947">
        <f t="shared" si="5"/>
        <v>0</v>
      </c>
      <c r="R333" s="903"/>
      <c r="S333" s="408"/>
      <c r="T333" s="408" t="s">
        <v>320</v>
      </c>
      <c r="U333" s="408"/>
      <c r="V333" s="408"/>
      <c r="W333" s="408"/>
      <c r="X333" s="408"/>
      <c r="Y333" s="408"/>
      <c r="Z333" s="408"/>
      <c r="AA333" s="408"/>
      <c r="AB333" s="408"/>
      <c r="AC333" s="408"/>
      <c r="AD333" s="408"/>
      <c r="AE333" s="408"/>
      <c r="AF333" s="408"/>
      <c r="AG333" s="408"/>
      <c r="AH333" s="903"/>
    </row>
    <row r="334" spans="2:34" s="640" customFormat="1" ht="21" customHeight="1" x14ac:dyDescent="0.25">
      <c r="B334" s="1968">
        <f t="shared" ref="B334" si="6">+B330+1</f>
        <v>83</v>
      </c>
      <c r="C334" s="938" t="s">
        <v>151</v>
      </c>
      <c r="D334" s="939" t="s">
        <v>317</v>
      </c>
      <c r="E334" s="940">
        <v>203.28710000000001</v>
      </c>
      <c r="F334" s="940">
        <v>243.72024499999998</v>
      </c>
      <c r="G334" s="940">
        <v>269.611647</v>
      </c>
      <c r="H334" s="940">
        <v>255.86076200000002</v>
      </c>
      <c r="I334" s="940">
        <v>210.44621399999997</v>
      </c>
      <c r="J334" s="940">
        <v>171.90991100000002</v>
      </c>
      <c r="K334" s="940">
        <v>160.52060599999996</v>
      </c>
      <c r="L334" s="940">
        <v>154.78046600000002</v>
      </c>
      <c r="M334" s="940">
        <v>146.82310199999995</v>
      </c>
      <c r="N334" s="940">
        <v>145.02225899999996</v>
      </c>
      <c r="O334" s="940">
        <v>133.49257800000001</v>
      </c>
      <c r="P334" s="940">
        <v>163.591329</v>
      </c>
      <c r="Q334" s="659">
        <f t="shared" si="5"/>
        <v>2259.0662189999994</v>
      </c>
      <c r="R334" s="903"/>
      <c r="S334" s="408" t="s">
        <v>151</v>
      </c>
      <c r="T334" s="408" t="s">
        <v>317</v>
      </c>
      <c r="U334" s="408">
        <v>203.28710000000001</v>
      </c>
      <c r="V334" s="408">
        <v>243.72024499999998</v>
      </c>
      <c r="W334" s="408">
        <v>269.611647</v>
      </c>
      <c r="X334" s="408">
        <v>255.86076200000002</v>
      </c>
      <c r="Y334" s="408">
        <v>210.44621399999997</v>
      </c>
      <c r="Z334" s="408">
        <v>171.90991100000002</v>
      </c>
      <c r="AA334" s="408">
        <v>160.52060599999996</v>
      </c>
      <c r="AB334" s="408">
        <v>154.78046600000002</v>
      </c>
      <c r="AC334" s="408">
        <v>146.82310199999995</v>
      </c>
      <c r="AD334" s="408">
        <v>145.02225899999996</v>
      </c>
      <c r="AE334" s="408">
        <v>133.49257800000001</v>
      </c>
      <c r="AF334" s="408">
        <v>163.591329</v>
      </c>
      <c r="AG334" s="408">
        <v>2259.0662189999994</v>
      </c>
      <c r="AH334" s="903"/>
    </row>
    <row r="335" spans="2:34" s="640" customFormat="1" ht="21" customHeight="1" x14ac:dyDescent="0.25">
      <c r="B335" s="1969"/>
      <c r="C335" s="647"/>
      <c r="D335" s="941" t="s">
        <v>318</v>
      </c>
      <c r="E335" s="942"/>
      <c r="F335" s="942"/>
      <c r="G335" s="942"/>
      <c r="H335" s="942"/>
      <c r="I335" s="942"/>
      <c r="J335" s="942"/>
      <c r="K335" s="942"/>
      <c r="L335" s="942"/>
      <c r="M335" s="942"/>
      <c r="N335" s="942"/>
      <c r="O335" s="942"/>
      <c r="P335" s="942"/>
      <c r="Q335" s="650">
        <f t="shared" si="5"/>
        <v>0</v>
      </c>
      <c r="R335" s="903"/>
      <c r="S335" s="408"/>
      <c r="T335" s="408" t="s">
        <v>318</v>
      </c>
      <c r="U335" s="408"/>
      <c r="V335" s="408"/>
      <c r="W335" s="408"/>
      <c r="X335" s="408"/>
      <c r="Y335" s="408"/>
      <c r="Z335" s="408"/>
      <c r="AA335" s="408"/>
      <c r="AB335" s="408"/>
      <c r="AC335" s="408"/>
      <c r="AD335" s="408"/>
      <c r="AE335" s="408"/>
      <c r="AF335" s="408"/>
      <c r="AG335" s="408"/>
      <c r="AH335" s="903"/>
    </row>
    <row r="336" spans="2:34" s="640" customFormat="1" ht="21" customHeight="1" x14ac:dyDescent="0.25">
      <c r="B336" s="1969"/>
      <c r="C336" s="647"/>
      <c r="D336" s="943" t="s">
        <v>319</v>
      </c>
      <c r="E336" s="942"/>
      <c r="F336" s="942"/>
      <c r="G336" s="942"/>
      <c r="H336" s="942"/>
      <c r="I336" s="942"/>
      <c r="J336" s="942"/>
      <c r="K336" s="942"/>
      <c r="L336" s="942"/>
      <c r="M336" s="942"/>
      <c r="N336" s="942"/>
      <c r="O336" s="942"/>
      <c r="P336" s="942"/>
      <c r="Q336" s="948">
        <f t="shared" si="5"/>
        <v>0</v>
      </c>
      <c r="R336" s="903"/>
      <c r="S336" s="408"/>
      <c r="T336" s="408" t="s">
        <v>319</v>
      </c>
      <c r="U336" s="408"/>
      <c r="V336" s="408"/>
      <c r="W336" s="408"/>
      <c r="X336" s="408"/>
      <c r="Y336" s="408"/>
      <c r="Z336" s="408"/>
      <c r="AA336" s="408"/>
      <c r="AB336" s="408"/>
      <c r="AC336" s="408"/>
      <c r="AD336" s="408"/>
      <c r="AE336" s="408"/>
      <c r="AF336" s="408"/>
      <c r="AG336" s="408"/>
      <c r="AH336" s="903"/>
    </row>
    <row r="337" spans="2:34" s="640" customFormat="1" ht="21" customHeight="1" x14ac:dyDescent="0.25">
      <c r="B337" s="1970"/>
      <c r="C337" s="944"/>
      <c r="D337" s="945" t="s">
        <v>320</v>
      </c>
      <c r="E337" s="946"/>
      <c r="F337" s="946"/>
      <c r="G337" s="946"/>
      <c r="H337" s="946"/>
      <c r="I337" s="946"/>
      <c r="J337" s="946"/>
      <c r="K337" s="946"/>
      <c r="L337" s="946"/>
      <c r="M337" s="946"/>
      <c r="N337" s="946"/>
      <c r="O337" s="946"/>
      <c r="P337" s="946"/>
      <c r="Q337" s="947">
        <f t="shared" si="5"/>
        <v>0</v>
      </c>
      <c r="R337" s="903"/>
      <c r="S337" s="408"/>
      <c r="T337" s="408" t="s">
        <v>320</v>
      </c>
      <c r="U337" s="408"/>
      <c r="V337" s="408"/>
      <c r="W337" s="408"/>
      <c r="X337" s="408"/>
      <c r="Y337" s="408"/>
      <c r="Z337" s="408"/>
      <c r="AA337" s="408"/>
      <c r="AB337" s="408"/>
      <c r="AC337" s="408"/>
      <c r="AD337" s="408"/>
      <c r="AE337" s="408"/>
      <c r="AF337" s="408"/>
      <c r="AG337" s="408"/>
      <c r="AH337" s="903"/>
    </row>
    <row r="338" spans="2:34" s="640" customFormat="1" ht="21" customHeight="1" x14ac:dyDescent="0.25">
      <c r="B338" s="1968">
        <f t="shared" ref="B338" si="7">+B334+1</f>
        <v>84</v>
      </c>
      <c r="C338" s="938" t="s">
        <v>153</v>
      </c>
      <c r="D338" s="939" t="s">
        <v>317</v>
      </c>
      <c r="E338" s="940"/>
      <c r="F338" s="940"/>
      <c r="G338" s="940"/>
      <c r="H338" s="940"/>
      <c r="I338" s="940"/>
      <c r="J338" s="940"/>
      <c r="K338" s="940"/>
      <c r="L338" s="940"/>
      <c r="M338" s="940"/>
      <c r="N338" s="940"/>
      <c r="O338" s="940"/>
      <c r="P338" s="940"/>
      <c r="Q338" s="659">
        <f t="shared" si="5"/>
        <v>0</v>
      </c>
      <c r="R338" s="903"/>
      <c r="S338" s="408" t="s">
        <v>153</v>
      </c>
      <c r="T338" s="408" t="s">
        <v>317</v>
      </c>
      <c r="U338" s="408"/>
      <c r="V338" s="408"/>
      <c r="W338" s="408"/>
      <c r="X338" s="408"/>
      <c r="Y338" s="408"/>
      <c r="Z338" s="408"/>
      <c r="AA338" s="408"/>
      <c r="AB338" s="408"/>
      <c r="AC338" s="408"/>
      <c r="AD338" s="408"/>
      <c r="AE338" s="408"/>
      <c r="AF338" s="408"/>
      <c r="AG338" s="408"/>
      <c r="AH338" s="903"/>
    </row>
    <row r="339" spans="2:34" s="640" customFormat="1" ht="21" customHeight="1" x14ac:dyDescent="0.25">
      <c r="B339" s="1969"/>
      <c r="C339" s="647"/>
      <c r="D339" s="941" t="s">
        <v>318</v>
      </c>
      <c r="E339" s="942"/>
      <c r="F339" s="942"/>
      <c r="G339" s="942"/>
      <c r="H339" s="942"/>
      <c r="I339" s="942"/>
      <c r="J339" s="942"/>
      <c r="K339" s="942"/>
      <c r="L339" s="942"/>
      <c r="M339" s="942"/>
      <c r="N339" s="942"/>
      <c r="O339" s="942"/>
      <c r="P339" s="942"/>
      <c r="Q339" s="650">
        <f t="shared" si="5"/>
        <v>0</v>
      </c>
      <c r="R339" s="903"/>
      <c r="S339" s="408"/>
      <c r="T339" s="408" t="s">
        <v>318</v>
      </c>
      <c r="U339" s="408"/>
      <c r="V339" s="408"/>
      <c r="W339" s="408"/>
      <c r="X339" s="408"/>
      <c r="Y339" s="408"/>
      <c r="Z339" s="408"/>
      <c r="AA339" s="408"/>
      <c r="AB339" s="408"/>
      <c r="AC339" s="408"/>
      <c r="AD339" s="408"/>
      <c r="AE339" s="408"/>
      <c r="AF339" s="408"/>
      <c r="AG339" s="408"/>
      <c r="AH339" s="903"/>
    </row>
    <row r="340" spans="2:34" s="640" customFormat="1" ht="21" customHeight="1" x14ac:dyDescent="0.25">
      <c r="B340" s="1969"/>
      <c r="C340" s="647"/>
      <c r="D340" s="943" t="s">
        <v>319</v>
      </c>
      <c r="E340" s="942">
        <v>5.3044609999999999</v>
      </c>
      <c r="F340" s="942">
        <v>4.8764390000000004</v>
      </c>
      <c r="G340" s="942">
        <v>5.2243440000000003</v>
      </c>
      <c r="H340" s="942">
        <v>4.4110709999999997</v>
      </c>
      <c r="I340" s="942">
        <v>3.8505039999999999</v>
      </c>
      <c r="J340" s="942">
        <v>3.3274599999999999</v>
      </c>
      <c r="K340" s="942">
        <v>3.614735</v>
      </c>
      <c r="L340" s="942">
        <v>4.3200479999999999</v>
      </c>
      <c r="M340" s="942">
        <v>4.3936760000000001</v>
      </c>
      <c r="N340" s="942">
        <v>5.8627020000000005</v>
      </c>
      <c r="O340" s="942">
        <v>5.5283050000000005</v>
      </c>
      <c r="P340" s="942">
        <v>5.3255660000000002</v>
      </c>
      <c r="Q340" s="652">
        <f t="shared" si="5"/>
        <v>56.039311000000005</v>
      </c>
      <c r="R340" s="903"/>
      <c r="S340" s="408"/>
      <c r="T340" s="408" t="s">
        <v>319</v>
      </c>
      <c r="U340" s="408">
        <v>5.3044609999999999</v>
      </c>
      <c r="V340" s="408">
        <v>4.8764390000000004</v>
      </c>
      <c r="W340" s="408">
        <v>5.2243440000000003</v>
      </c>
      <c r="X340" s="408">
        <v>4.4110709999999997</v>
      </c>
      <c r="Y340" s="408">
        <v>3.8505039999999999</v>
      </c>
      <c r="Z340" s="408">
        <v>3.3274599999999999</v>
      </c>
      <c r="AA340" s="408">
        <v>3.614735</v>
      </c>
      <c r="AB340" s="408">
        <v>4.3200479999999999</v>
      </c>
      <c r="AC340" s="408">
        <v>4.3936760000000001</v>
      </c>
      <c r="AD340" s="408">
        <v>5.8627020000000005</v>
      </c>
      <c r="AE340" s="408">
        <v>5.5283050000000005</v>
      </c>
      <c r="AF340" s="408">
        <v>5.3255660000000002</v>
      </c>
      <c r="AG340" s="408">
        <v>56.039311000000005</v>
      </c>
      <c r="AH340" s="903"/>
    </row>
    <row r="341" spans="2:34" s="640" customFormat="1" ht="21" customHeight="1" x14ac:dyDescent="0.25">
      <c r="B341" s="1970"/>
      <c r="C341" s="944"/>
      <c r="D341" s="945" t="s">
        <v>320</v>
      </c>
      <c r="E341" s="946"/>
      <c r="F341" s="946"/>
      <c r="G341" s="946"/>
      <c r="H341" s="946"/>
      <c r="I341" s="946"/>
      <c r="J341" s="946"/>
      <c r="K341" s="946"/>
      <c r="L341" s="946"/>
      <c r="M341" s="946"/>
      <c r="N341" s="946"/>
      <c r="O341" s="946"/>
      <c r="P341" s="946"/>
      <c r="Q341" s="947">
        <f t="shared" si="5"/>
        <v>0</v>
      </c>
      <c r="R341" s="903"/>
      <c r="S341" s="408"/>
      <c r="T341" s="408" t="s">
        <v>320</v>
      </c>
      <c r="U341" s="408"/>
      <c r="V341" s="408"/>
      <c r="W341" s="408"/>
      <c r="X341" s="408"/>
      <c r="Y341" s="408"/>
      <c r="Z341" s="408"/>
      <c r="AA341" s="408"/>
      <c r="AB341" s="408"/>
      <c r="AC341" s="408"/>
      <c r="AD341" s="408"/>
      <c r="AE341" s="408"/>
      <c r="AF341" s="408"/>
      <c r="AG341" s="408"/>
      <c r="AH341" s="903"/>
    </row>
    <row r="342" spans="2:34" s="640" customFormat="1" ht="21" customHeight="1" x14ac:dyDescent="0.25">
      <c r="B342" s="1968">
        <v>85</v>
      </c>
      <c r="C342" s="938" t="s">
        <v>155</v>
      </c>
      <c r="D342" s="939" t="s">
        <v>317</v>
      </c>
      <c r="E342" s="940"/>
      <c r="F342" s="940"/>
      <c r="G342" s="940"/>
      <c r="H342" s="940"/>
      <c r="I342" s="940"/>
      <c r="J342" s="940"/>
      <c r="K342" s="940"/>
      <c r="L342" s="940"/>
      <c r="M342" s="940"/>
      <c r="N342" s="940"/>
      <c r="O342" s="940"/>
      <c r="P342" s="940"/>
      <c r="Q342" s="659">
        <f t="shared" si="5"/>
        <v>0</v>
      </c>
      <c r="R342" s="903"/>
      <c r="S342" s="408" t="s">
        <v>155</v>
      </c>
      <c r="T342" s="408" t="s">
        <v>317</v>
      </c>
      <c r="U342" s="408"/>
      <c r="V342" s="408"/>
      <c r="W342" s="408"/>
      <c r="X342" s="408"/>
      <c r="Y342" s="408"/>
      <c r="Z342" s="408"/>
      <c r="AA342" s="408"/>
      <c r="AB342" s="408"/>
      <c r="AC342" s="408"/>
      <c r="AD342" s="408"/>
      <c r="AE342" s="408"/>
      <c r="AF342" s="408"/>
      <c r="AG342" s="408"/>
      <c r="AH342" s="903"/>
    </row>
    <row r="343" spans="2:34" s="640" customFormat="1" ht="21" customHeight="1" x14ac:dyDescent="0.25">
      <c r="B343" s="1969"/>
      <c r="C343" s="647"/>
      <c r="D343" s="941" t="s">
        <v>318</v>
      </c>
      <c r="E343" s="942">
        <v>118.17244599999999</v>
      </c>
      <c r="F343" s="942">
        <v>129.95889200000002</v>
      </c>
      <c r="G343" s="942">
        <v>111.168992</v>
      </c>
      <c r="H343" s="942">
        <v>104.291104</v>
      </c>
      <c r="I343" s="942">
        <v>31.047562000000003</v>
      </c>
      <c r="J343" s="942">
        <v>135.53845800000002</v>
      </c>
      <c r="K343" s="942">
        <v>203.61788000000001</v>
      </c>
      <c r="L343" s="942">
        <v>181.908447</v>
      </c>
      <c r="M343" s="942">
        <v>199.60010999999997</v>
      </c>
      <c r="N343" s="942">
        <v>191.88454099999998</v>
      </c>
      <c r="O343" s="942">
        <v>183.41579999999999</v>
      </c>
      <c r="P343" s="942">
        <v>124.83126900000001</v>
      </c>
      <c r="Q343" s="650">
        <f t="shared" si="5"/>
        <v>1715.4355009999999</v>
      </c>
      <c r="R343" s="903"/>
      <c r="S343" s="408"/>
      <c r="T343" s="408" t="s">
        <v>318</v>
      </c>
      <c r="U343" s="408">
        <v>118.17244599999999</v>
      </c>
      <c r="V343" s="408">
        <v>129.95889200000002</v>
      </c>
      <c r="W343" s="408">
        <v>111.168992</v>
      </c>
      <c r="X343" s="408">
        <v>104.291104</v>
      </c>
      <c r="Y343" s="408">
        <v>31.047562000000003</v>
      </c>
      <c r="Z343" s="408">
        <v>135.53845800000002</v>
      </c>
      <c r="AA343" s="408">
        <v>203.61788000000001</v>
      </c>
      <c r="AB343" s="408">
        <v>181.908447</v>
      </c>
      <c r="AC343" s="408">
        <v>199.60010999999997</v>
      </c>
      <c r="AD343" s="408">
        <v>191.88454099999998</v>
      </c>
      <c r="AE343" s="408">
        <v>183.41579999999999</v>
      </c>
      <c r="AF343" s="408">
        <v>124.83126900000001</v>
      </c>
      <c r="AG343" s="408">
        <v>1715.4355009999999</v>
      </c>
      <c r="AH343" s="903"/>
    </row>
    <row r="344" spans="2:34" s="640" customFormat="1" ht="21" customHeight="1" x14ac:dyDescent="0.25">
      <c r="B344" s="1969"/>
      <c r="C344" s="647"/>
      <c r="D344" s="943" t="s">
        <v>319</v>
      </c>
      <c r="E344" s="942"/>
      <c r="F344" s="942"/>
      <c r="G344" s="942"/>
      <c r="H344" s="942"/>
      <c r="I344" s="942"/>
      <c r="J344" s="942"/>
      <c r="K344" s="942"/>
      <c r="L344" s="942"/>
      <c r="M344" s="942"/>
      <c r="N344" s="942"/>
      <c r="O344" s="942"/>
      <c r="P344" s="942"/>
      <c r="Q344" s="652">
        <f t="shared" si="5"/>
        <v>0</v>
      </c>
      <c r="R344" s="903"/>
      <c r="S344" s="408"/>
      <c r="T344" s="408" t="s">
        <v>319</v>
      </c>
      <c r="U344" s="408"/>
      <c r="V344" s="408"/>
      <c r="W344" s="408"/>
      <c r="X344" s="408"/>
      <c r="Y344" s="408"/>
      <c r="Z344" s="408"/>
      <c r="AA344" s="408"/>
      <c r="AB344" s="408"/>
      <c r="AC344" s="408"/>
      <c r="AD344" s="408"/>
      <c r="AE344" s="408"/>
      <c r="AF344" s="408"/>
      <c r="AG344" s="408"/>
      <c r="AH344" s="903"/>
    </row>
    <row r="345" spans="2:34" s="640" customFormat="1" ht="21" customHeight="1" x14ac:dyDescent="0.25">
      <c r="B345" s="1970"/>
      <c r="C345" s="944"/>
      <c r="D345" s="945" t="s">
        <v>320</v>
      </c>
      <c r="E345" s="946"/>
      <c r="F345" s="946"/>
      <c r="G345" s="946"/>
      <c r="H345" s="946"/>
      <c r="I345" s="946"/>
      <c r="J345" s="946"/>
      <c r="K345" s="946"/>
      <c r="L345" s="946"/>
      <c r="M345" s="946"/>
      <c r="N345" s="946"/>
      <c r="O345" s="946"/>
      <c r="P345" s="946"/>
      <c r="Q345" s="947">
        <f t="shared" si="5"/>
        <v>0</v>
      </c>
      <c r="R345" s="903"/>
      <c r="S345" s="408"/>
      <c r="T345" s="408" t="s">
        <v>320</v>
      </c>
      <c r="U345" s="408"/>
      <c r="V345" s="408"/>
      <c r="W345" s="408"/>
      <c r="X345" s="408"/>
      <c r="Y345" s="408"/>
      <c r="Z345" s="408"/>
      <c r="AA345" s="408"/>
      <c r="AB345" s="408"/>
      <c r="AC345" s="408"/>
      <c r="AD345" s="408"/>
      <c r="AE345" s="408"/>
      <c r="AF345" s="408"/>
      <c r="AG345" s="408"/>
      <c r="AH345" s="903"/>
    </row>
    <row r="346" spans="2:34" ht="21" customHeight="1" x14ac:dyDescent="0.25">
      <c r="B346" s="1968">
        <v>86</v>
      </c>
      <c r="C346" s="938" t="s">
        <v>157</v>
      </c>
      <c r="D346" s="939" t="s">
        <v>317</v>
      </c>
      <c r="E346" s="937"/>
      <c r="F346" s="937"/>
      <c r="G346" s="937"/>
      <c r="H346" s="937"/>
      <c r="I346" s="937"/>
      <c r="J346" s="937"/>
      <c r="K346" s="937"/>
      <c r="L346" s="937"/>
      <c r="M346" s="937"/>
      <c r="N346" s="937"/>
      <c r="O346" s="937"/>
      <c r="P346" s="937"/>
      <c r="Q346" s="659">
        <f>+SUM(E346:P346)</f>
        <v>0</v>
      </c>
      <c r="S346" s="408" t="s">
        <v>157</v>
      </c>
      <c r="T346" s="408" t="s">
        <v>317</v>
      </c>
    </row>
    <row r="347" spans="2:34" ht="21" customHeight="1" x14ac:dyDescent="0.25">
      <c r="B347" s="1969"/>
      <c r="C347" s="647"/>
      <c r="D347" s="941" t="s">
        <v>318</v>
      </c>
      <c r="E347" s="649">
        <v>0</v>
      </c>
      <c r="F347" s="649">
        <v>7.5403470000000006</v>
      </c>
      <c r="G347" s="649">
        <v>10.268196</v>
      </c>
      <c r="H347" s="649">
        <v>12.149515000000001</v>
      </c>
      <c r="I347" s="649">
        <v>9.7057669999999998</v>
      </c>
      <c r="J347" s="649">
        <v>35.846404000000007</v>
      </c>
      <c r="K347" s="649">
        <v>42.195318</v>
      </c>
      <c r="L347" s="649">
        <v>32.259115999999999</v>
      </c>
      <c r="M347" s="649">
        <v>46.905792000000005</v>
      </c>
      <c r="N347" s="649">
        <v>10.143322</v>
      </c>
      <c r="O347" s="649">
        <v>57.415523</v>
      </c>
      <c r="P347" s="649">
        <v>42.048999000000009</v>
      </c>
      <c r="Q347" s="650">
        <f>+SUM(E347:P347)</f>
        <v>306.47829899999999</v>
      </c>
      <c r="T347" s="408" t="s">
        <v>318</v>
      </c>
      <c r="U347" s="408">
        <v>0</v>
      </c>
      <c r="V347" s="408">
        <v>7.5403470000000006</v>
      </c>
      <c r="W347" s="408">
        <v>10.268196</v>
      </c>
      <c r="X347" s="408">
        <v>12.149515000000001</v>
      </c>
      <c r="Y347" s="408">
        <v>9.7057669999999998</v>
      </c>
      <c r="Z347" s="408">
        <v>35.846404000000007</v>
      </c>
      <c r="AA347" s="408">
        <v>42.195318</v>
      </c>
      <c r="AB347" s="408">
        <v>32.259115999999999</v>
      </c>
      <c r="AC347" s="408">
        <v>46.905792000000005</v>
      </c>
      <c r="AD347" s="408">
        <v>10.143322</v>
      </c>
      <c r="AE347" s="408">
        <v>57.415523</v>
      </c>
      <c r="AF347" s="408">
        <v>42.048999000000009</v>
      </c>
      <c r="AG347" s="408">
        <v>306.47829899999999</v>
      </c>
    </row>
    <row r="348" spans="2:34" ht="21" customHeight="1" x14ac:dyDescent="0.25">
      <c r="B348" s="1969"/>
      <c r="C348" s="647"/>
      <c r="D348" s="943" t="s">
        <v>319</v>
      </c>
      <c r="E348" s="649"/>
      <c r="F348" s="649"/>
      <c r="G348" s="649"/>
      <c r="H348" s="649"/>
      <c r="I348" s="649"/>
      <c r="J348" s="649"/>
      <c r="K348" s="649"/>
      <c r="L348" s="649"/>
      <c r="M348" s="649"/>
      <c r="N348" s="649"/>
      <c r="O348" s="649"/>
      <c r="P348" s="649"/>
      <c r="Q348" s="652">
        <f>+SUM(E348:P348)</f>
        <v>0</v>
      </c>
      <c r="T348" s="408" t="s">
        <v>319</v>
      </c>
    </row>
    <row r="349" spans="2:34" ht="21" customHeight="1" thickBot="1" x14ac:dyDescent="0.3">
      <c r="B349" s="1970"/>
      <c r="C349" s="668"/>
      <c r="D349" s="945" t="s">
        <v>320</v>
      </c>
      <c r="E349" s="649"/>
      <c r="F349" s="649"/>
      <c r="G349" s="649"/>
      <c r="H349" s="649"/>
      <c r="I349" s="649"/>
      <c r="J349" s="649"/>
      <c r="K349" s="649"/>
      <c r="L349" s="649"/>
      <c r="M349" s="649"/>
      <c r="N349" s="649"/>
      <c r="O349" s="649"/>
      <c r="P349" s="649"/>
      <c r="Q349" s="947">
        <f>+SUM(E349:P349)</f>
        <v>0</v>
      </c>
      <c r="T349" s="408" t="s">
        <v>320</v>
      </c>
    </row>
    <row r="350" spans="2:34" ht="21" customHeight="1" x14ac:dyDescent="0.25">
      <c r="B350" s="669" t="s">
        <v>1248</v>
      </c>
      <c r="C350" s="670"/>
      <c r="D350" s="671" t="s">
        <v>317</v>
      </c>
      <c r="E350" s="672">
        <f t="shared" ref="E350:P350" si="8">+SUMIF($D$6:$D$349,$D$350,E6:E349)</f>
        <v>2958.365953</v>
      </c>
      <c r="F350" s="672">
        <f t="shared" si="8"/>
        <v>2948.3324149999999</v>
      </c>
      <c r="G350" s="672">
        <f t="shared" si="8"/>
        <v>3263.2295689999996</v>
      </c>
      <c r="H350" s="672">
        <f t="shared" si="8"/>
        <v>3162.3369562925018</v>
      </c>
      <c r="I350" s="672">
        <f t="shared" si="8"/>
        <v>2684.762482655</v>
      </c>
      <c r="J350" s="672">
        <f t="shared" si="8"/>
        <v>2259.8021745124997</v>
      </c>
      <c r="K350" s="672">
        <f t="shared" si="8"/>
        <v>2029.8111146200001</v>
      </c>
      <c r="L350" s="672">
        <f t="shared" si="8"/>
        <v>1995.3988307950003</v>
      </c>
      <c r="M350" s="672">
        <f t="shared" si="8"/>
        <v>1905.0194517374994</v>
      </c>
      <c r="N350" s="672">
        <f t="shared" si="8"/>
        <v>2005.3571218974998</v>
      </c>
      <c r="O350" s="672">
        <f t="shared" si="8"/>
        <v>1821.1887967999999</v>
      </c>
      <c r="P350" s="672">
        <f t="shared" si="8"/>
        <v>2105.5698156299995</v>
      </c>
      <c r="Q350" s="673">
        <f>+SUMIF($D$6:$D$333,$D$350,Q6:Q333)</f>
        <v>26880.108462939999</v>
      </c>
      <c r="S350" s="408" t="s">
        <v>302</v>
      </c>
      <c r="U350" s="408">
        <v>4838.7685509999983</v>
      </c>
      <c r="V350" s="408">
        <v>4465.6911119999995</v>
      </c>
      <c r="W350" s="408">
        <v>4879.811901</v>
      </c>
      <c r="X350" s="408">
        <v>4588.6383892925014</v>
      </c>
      <c r="Y350" s="408">
        <v>4753.4999686549972</v>
      </c>
      <c r="Z350" s="408">
        <v>4689.6109145125001</v>
      </c>
      <c r="AA350" s="408">
        <v>4831.7373066199989</v>
      </c>
      <c r="AB350" s="408">
        <v>4855.1243947950015</v>
      </c>
      <c r="AC350" s="408">
        <v>4818.1917087375014</v>
      </c>
      <c r="AD350" s="408">
        <v>4966.7727768974992</v>
      </c>
      <c r="AE350" s="408">
        <v>4940.9951007999971</v>
      </c>
      <c r="AF350" s="408">
        <v>5140.2339044500004</v>
      </c>
      <c r="AG350" s="408">
        <v>57769.076028760013</v>
      </c>
    </row>
    <row r="351" spans="2:34" ht="21" customHeight="1" x14ac:dyDescent="0.25">
      <c r="B351" s="674"/>
      <c r="C351" s="675"/>
      <c r="D351" s="676" t="s">
        <v>318</v>
      </c>
      <c r="E351" s="677">
        <f t="shared" ref="E351:P351" si="9">+SUMIF($D$6:$D$349,$D$351,E6:E349)</f>
        <v>1658.1254980000003</v>
      </c>
      <c r="F351" s="677">
        <f t="shared" si="9"/>
        <v>1327.9954950000001</v>
      </c>
      <c r="G351" s="677">
        <f t="shared" si="9"/>
        <v>1416.583603</v>
      </c>
      <c r="H351" s="677">
        <f t="shared" si="9"/>
        <v>1179.250982</v>
      </c>
      <c r="I351" s="677">
        <f t="shared" si="9"/>
        <v>1834.6664129999999</v>
      </c>
      <c r="J351" s="677">
        <f t="shared" si="9"/>
        <v>2218.9049239999999</v>
      </c>
      <c r="K351" s="677">
        <f t="shared" si="9"/>
        <v>2570.2499189999999</v>
      </c>
      <c r="L351" s="677">
        <f t="shared" si="9"/>
        <v>2616.4718520000001</v>
      </c>
      <c r="M351" s="677">
        <f t="shared" si="9"/>
        <v>2635.7337229999994</v>
      </c>
      <c r="N351" s="677">
        <f t="shared" si="9"/>
        <v>2687.9418189999992</v>
      </c>
      <c r="O351" s="677">
        <f t="shared" si="9"/>
        <v>2906.8547370000001</v>
      </c>
      <c r="P351" s="677">
        <f t="shared" si="9"/>
        <v>2825.4912838199998</v>
      </c>
      <c r="Q351" s="678">
        <f>+SUMIF($D$6:$D$333,$D$351,Q6:Q333)</f>
        <v>23856.356448819999</v>
      </c>
      <c r="AG351" s="969">
        <v>0</v>
      </c>
    </row>
    <row r="352" spans="2:34" ht="21" customHeight="1" x14ac:dyDescent="0.25">
      <c r="B352" s="674"/>
      <c r="C352" s="675"/>
      <c r="D352" s="676" t="s">
        <v>319</v>
      </c>
      <c r="E352" s="677">
        <f t="shared" ref="E352:P352" si="10">+SUMIF($D$6:$D$349,$D$352,E6:E349)</f>
        <v>71.827004000000002</v>
      </c>
      <c r="F352" s="677">
        <f t="shared" si="10"/>
        <v>63.175659999999993</v>
      </c>
      <c r="G352" s="677">
        <f t="shared" si="10"/>
        <v>63.636810999999994</v>
      </c>
      <c r="H352" s="677">
        <f t="shared" si="10"/>
        <v>64.109132000000002</v>
      </c>
      <c r="I352" s="677">
        <f t="shared" si="10"/>
        <v>62.247676999999996</v>
      </c>
      <c r="J352" s="677">
        <f t="shared" si="10"/>
        <v>55.050788000000004</v>
      </c>
      <c r="K352" s="677">
        <f t="shared" si="10"/>
        <v>58.981743000000009</v>
      </c>
      <c r="L352" s="677">
        <f t="shared" si="10"/>
        <v>67.460903000000002</v>
      </c>
      <c r="M352" s="677">
        <f t="shared" si="10"/>
        <v>74.937695000000005</v>
      </c>
      <c r="N352" s="677">
        <f t="shared" si="10"/>
        <v>85.066936999999996</v>
      </c>
      <c r="O352" s="677">
        <f t="shared" si="10"/>
        <v>81.790272000000002</v>
      </c>
      <c r="P352" s="677">
        <f t="shared" si="10"/>
        <v>72.703583000000009</v>
      </c>
      <c r="Q352" s="678">
        <f>+SUMIF($D$6:$D$333,$D$352,Q6:Q333)</f>
        <v>764.94889400000022</v>
      </c>
    </row>
    <row r="353" spans="2:17" ht="21" customHeight="1" thickBot="1" x14ac:dyDescent="0.3">
      <c r="B353" s="679"/>
      <c r="C353" s="680"/>
      <c r="D353" s="681" t="s">
        <v>320</v>
      </c>
      <c r="E353" s="682">
        <f>+SUMIF($D$6:$D$349,$D$353,E6:E349)</f>
        <v>150.450096</v>
      </c>
      <c r="F353" s="682">
        <f t="shared" ref="F353:Q353" si="11">+SUMIF($D$6:$D$333,$D$353,F6:F333)</f>
        <v>126.18754199999999</v>
      </c>
      <c r="G353" s="682">
        <f t="shared" si="11"/>
        <v>136.361918</v>
      </c>
      <c r="H353" s="682">
        <f t="shared" si="11"/>
        <v>182.94131899999996</v>
      </c>
      <c r="I353" s="682">
        <f t="shared" si="11"/>
        <v>171.823396</v>
      </c>
      <c r="J353" s="682">
        <f t="shared" si="11"/>
        <v>155.85302799999999</v>
      </c>
      <c r="K353" s="682">
        <f t="shared" si="11"/>
        <v>172.69452999999999</v>
      </c>
      <c r="L353" s="682">
        <f t="shared" si="11"/>
        <v>175.79280899999998</v>
      </c>
      <c r="M353" s="682">
        <f t="shared" si="11"/>
        <v>202.50083899999998</v>
      </c>
      <c r="N353" s="682">
        <f t="shared" si="11"/>
        <v>188.40689900000001</v>
      </c>
      <c r="O353" s="682">
        <f t="shared" si="11"/>
        <v>131.16129500000002</v>
      </c>
      <c r="P353" s="682">
        <f t="shared" si="11"/>
        <v>136.469222</v>
      </c>
      <c r="Q353" s="683">
        <f t="shared" si="11"/>
        <v>1930.6428930000002</v>
      </c>
    </row>
    <row r="354" spans="2:17" ht="21" customHeight="1" thickBot="1" x14ac:dyDescent="0.3">
      <c r="B354" s="684" t="s">
        <v>1134</v>
      </c>
      <c r="C354" s="685"/>
      <c r="D354" s="686"/>
      <c r="E354" s="687">
        <f t="shared" ref="E354:P354" si="12">SUM(E350:E353)</f>
        <v>4838.7685509999992</v>
      </c>
      <c r="F354" s="687">
        <f t="shared" si="12"/>
        <v>4465.6911119999995</v>
      </c>
      <c r="G354" s="687">
        <f t="shared" si="12"/>
        <v>4879.811901</v>
      </c>
      <c r="H354" s="687">
        <f t="shared" si="12"/>
        <v>4588.6383892925005</v>
      </c>
      <c r="I354" s="687">
        <f t="shared" si="12"/>
        <v>4753.499968655</v>
      </c>
      <c r="J354" s="687">
        <f t="shared" si="12"/>
        <v>4689.6109145124992</v>
      </c>
      <c r="K354" s="687">
        <f t="shared" si="12"/>
        <v>4831.7373066199998</v>
      </c>
      <c r="L354" s="687">
        <f t="shared" si="12"/>
        <v>4855.1243947950006</v>
      </c>
      <c r="M354" s="687">
        <f t="shared" si="12"/>
        <v>4818.1917087374986</v>
      </c>
      <c r="N354" s="687">
        <f t="shared" si="12"/>
        <v>4966.7727768974983</v>
      </c>
      <c r="O354" s="687">
        <f t="shared" si="12"/>
        <v>4940.9951007999998</v>
      </c>
      <c r="P354" s="688">
        <f t="shared" si="12"/>
        <v>5140.2339044499995</v>
      </c>
      <c r="Q354" s="689">
        <f>SUM(E354:P354)</f>
        <v>57769.076028759991</v>
      </c>
    </row>
  </sheetData>
  <mergeCells count="86">
    <mergeCell ref="B50:B53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B42:B45"/>
    <mergeCell ref="B46:B49"/>
    <mergeCell ref="B98:B101"/>
    <mergeCell ref="B54:B57"/>
    <mergeCell ref="B58:B61"/>
    <mergeCell ref="B62:B65"/>
    <mergeCell ref="B66:B69"/>
    <mergeCell ref="B70:B73"/>
    <mergeCell ref="B74:B77"/>
    <mergeCell ref="B78:B81"/>
    <mergeCell ref="B82:B85"/>
    <mergeCell ref="B86:B89"/>
    <mergeCell ref="B90:B93"/>
    <mergeCell ref="B94:B97"/>
    <mergeCell ref="B146:B149"/>
    <mergeCell ref="B102:B105"/>
    <mergeCell ref="B106:B109"/>
    <mergeCell ref="B110:B113"/>
    <mergeCell ref="B114:B117"/>
    <mergeCell ref="B118:B121"/>
    <mergeCell ref="B122:B125"/>
    <mergeCell ref="B126:B129"/>
    <mergeCell ref="B130:B133"/>
    <mergeCell ref="B134:B137"/>
    <mergeCell ref="B138:B141"/>
    <mergeCell ref="B142:B145"/>
    <mergeCell ref="B194:B197"/>
    <mergeCell ref="B150:B153"/>
    <mergeCell ref="B154:B157"/>
    <mergeCell ref="B158:B161"/>
    <mergeCell ref="B162:B165"/>
    <mergeCell ref="B166:B169"/>
    <mergeCell ref="B170:B173"/>
    <mergeCell ref="B174:B177"/>
    <mergeCell ref="B178:B181"/>
    <mergeCell ref="B182:B185"/>
    <mergeCell ref="B186:B189"/>
    <mergeCell ref="B190:B193"/>
    <mergeCell ref="B242:B245"/>
    <mergeCell ref="B198:B201"/>
    <mergeCell ref="B202:B205"/>
    <mergeCell ref="B206:B209"/>
    <mergeCell ref="B210:B213"/>
    <mergeCell ref="B214:B217"/>
    <mergeCell ref="B218:B221"/>
    <mergeCell ref="B222:B225"/>
    <mergeCell ref="B226:B229"/>
    <mergeCell ref="B230:B233"/>
    <mergeCell ref="B234:B237"/>
    <mergeCell ref="B238:B241"/>
    <mergeCell ref="B246:B249"/>
    <mergeCell ref="B250:B253"/>
    <mergeCell ref="B254:B257"/>
    <mergeCell ref="B258:B261"/>
    <mergeCell ref="B262:B265"/>
    <mergeCell ref="B266:B269"/>
    <mergeCell ref="B270:B273"/>
    <mergeCell ref="B274:B277"/>
    <mergeCell ref="B278:B281"/>
    <mergeCell ref="B282:B285"/>
    <mergeCell ref="B286:B289"/>
    <mergeCell ref="B306:B309"/>
    <mergeCell ref="B310:B313"/>
    <mergeCell ref="B334:B337"/>
    <mergeCell ref="B338:B341"/>
    <mergeCell ref="B314:B317"/>
    <mergeCell ref="B294:B297"/>
    <mergeCell ref="B298:B301"/>
    <mergeCell ref="B302:B305"/>
    <mergeCell ref="B290:B293"/>
    <mergeCell ref="B346:B349"/>
    <mergeCell ref="B318:B321"/>
    <mergeCell ref="B322:B325"/>
    <mergeCell ref="B326:B329"/>
    <mergeCell ref="B330:B333"/>
    <mergeCell ref="B342:B345"/>
  </mergeCells>
  <pageMargins left="0.78740157480314965" right="0.59055118110236227" top="0.59055118110236227" bottom="0.59055118110236227" header="0" footer="0"/>
  <pageSetup paperSize="9" scale="45" fitToHeight="9" orientation="landscape" r:id="rId1"/>
  <headerFooter alignWithMargins="0"/>
  <rowBreaks count="5" manualBreakCount="5">
    <brk id="61" max="16" man="1"/>
    <brk id="121" max="16" man="1"/>
    <brk id="181" max="16" man="1"/>
    <brk id="241" max="16" man="1"/>
    <brk id="301" max="16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31">
    <pageSetUpPr fitToPage="1"/>
  </sheetPr>
  <dimension ref="A1:AQ133"/>
  <sheetViews>
    <sheetView view="pageBreakPreview" zoomScale="90" zoomScaleNormal="55" zoomScaleSheetLayoutView="90" workbookViewId="0">
      <selection activeCell="L66" sqref="L66"/>
    </sheetView>
  </sheetViews>
  <sheetFormatPr baseColWidth="10" defaultRowHeight="15.75" customHeight="1" x14ac:dyDescent="0.25"/>
  <cols>
    <col min="1" max="1" width="11.42578125" style="63"/>
    <col min="2" max="12" width="13.28515625" customWidth="1"/>
    <col min="14" max="14" width="11.42578125" style="408"/>
    <col min="15" max="16" width="22.28515625" style="408" customWidth="1"/>
    <col min="17" max="27" width="11" style="408" customWidth="1"/>
    <col min="28" max="28" width="12.28515625" style="408" customWidth="1"/>
    <col min="29" max="29" width="30" style="408" bestFit="1" customWidth="1"/>
    <col min="30" max="30" width="31.5703125" bestFit="1" customWidth="1"/>
    <col min="31" max="31" width="14.7109375" bestFit="1" customWidth="1"/>
    <col min="32" max="33" width="15" bestFit="1" customWidth="1"/>
    <col min="34" max="41" width="14.7109375" bestFit="1" customWidth="1"/>
    <col min="42" max="42" width="17.85546875" bestFit="1" customWidth="1"/>
    <col min="43" max="43" width="16.42578125" bestFit="1" customWidth="1"/>
  </cols>
  <sheetData>
    <row r="1" spans="1:43" ht="15.75" customHeight="1" x14ac:dyDescent="0.25">
      <c r="A1" s="691"/>
      <c r="B1" s="639"/>
      <c r="C1" s="640"/>
      <c r="D1" s="640"/>
      <c r="E1" s="640"/>
      <c r="F1" s="615"/>
      <c r="G1" s="615"/>
      <c r="H1" s="615"/>
      <c r="I1" s="615"/>
      <c r="J1" s="615"/>
      <c r="K1" s="615"/>
      <c r="L1" s="615"/>
      <c r="M1" s="640"/>
      <c r="N1" s="903"/>
      <c r="O1" s="882"/>
      <c r="P1" s="882"/>
      <c r="Q1" s="882"/>
      <c r="R1" s="882"/>
      <c r="S1" s="882"/>
      <c r="T1" s="882"/>
      <c r="U1" s="882"/>
      <c r="V1" s="903"/>
      <c r="W1" s="903"/>
      <c r="X1" s="903"/>
      <c r="Y1" s="903"/>
      <c r="Z1" s="903"/>
      <c r="AA1" s="903"/>
      <c r="AB1" s="903"/>
    </row>
    <row r="2" spans="1:43" ht="15.75" customHeight="1" x14ac:dyDescent="0.25">
      <c r="A2" s="691"/>
      <c r="B2" s="639"/>
      <c r="C2" s="640"/>
      <c r="D2" s="640"/>
      <c r="E2" s="640"/>
      <c r="F2" s="615"/>
      <c r="G2" s="615"/>
      <c r="H2" s="615"/>
      <c r="I2" s="615"/>
      <c r="J2" s="615"/>
      <c r="K2" s="615"/>
      <c r="L2" s="615"/>
      <c r="M2" s="640"/>
      <c r="N2" s="903"/>
      <c r="O2" s="882"/>
      <c r="P2" s="882"/>
      <c r="Q2" s="882"/>
      <c r="R2" s="882"/>
      <c r="S2" s="882"/>
      <c r="T2" s="882"/>
      <c r="U2" s="882"/>
      <c r="V2" s="903"/>
      <c r="W2" s="903"/>
      <c r="X2" s="903"/>
      <c r="Y2" s="903"/>
      <c r="Z2" s="903"/>
      <c r="AA2" s="903"/>
      <c r="AB2" s="903"/>
    </row>
    <row r="3" spans="1:43" ht="15.75" customHeight="1" x14ac:dyDescent="0.25">
      <c r="A3" s="691"/>
      <c r="B3" s="639"/>
      <c r="C3" s="640"/>
      <c r="D3" s="640"/>
      <c r="E3" s="640"/>
      <c r="F3" s="615"/>
      <c r="G3" s="615"/>
      <c r="H3" s="615"/>
      <c r="I3" s="615"/>
      <c r="J3" s="615"/>
      <c r="K3" s="615"/>
      <c r="L3" s="615"/>
      <c r="M3" s="640"/>
      <c r="N3" s="903"/>
      <c r="O3" s="882"/>
      <c r="P3" s="882"/>
      <c r="Q3" s="882"/>
      <c r="R3" s="882"/>
      <c r="S3" s="882"/>
      <c r="T3" s="882"/>
      <c r="U3" s="882"/>
      <c r="V3" s="903"/>
      <c r="W3" s="903"/>
      <c r="X3" s="903"/>
      <c r="Y3" s="903"/>
      <c r="Z3" s="903"/>
      <c r="AA3" s="903"/>
      <c r="AB3" s="903"/>
    </row>
    <row r="4" spans="1:43" ht="15.75" customHeight="1" x14ac:dyDescent="0.25">
      <c r="A4" s="691"/>
      <c r="B4" s="639"/>
      <c r="C4" s="640"/>
      <c r="D4" s="640"/>
      <c r="E4" s="640"/>
      <c r="F4" s="615"/>
      <c r="G4" s="615"/>
      <c r="H4" s="615"/>
      <c r="I4" s="615"/>
      <c r="J4" s="615"/>
      <c r="K4" s="615"/>
      <c r="L4" s="615"/>
      <c r="M4" s="640"/>
      <c r="N4" s="903"/>
      <c r="O4" s="882"/>
      <c r="P4" s="882"/>
      <c r="Q4" s="882"/>
      <c r="R4" s="882"/>
      <c r="S4" s="882"/>
      <c r="T4" s="882"/>
      <c r="U4" s="882"/>
      <c r="V4" s="903"/>
      <c r="W4" s="903"/>
      <c r="X4" s="903"/>
      <c r="Y4" s="903"/>
      <c r="Z4" s="903"/>
      <c r="AA4" s="903"/>
      <c r="AB4" s="903"/>
    </row>
    <row r="5" spans="1:43" x14ac:dyDescent="0.25">
      <c r="A5" s="691"/>
      <c r="B5" s="639"/>
      <c r="C5" s="640"/>
      <c r="D5" s="640"/>
      <c r="E5" s="640"/>
      <c r="F5" s="615"/>
      <c r="G5" s="615"/>
      <c r="H5" s="615"/>
      <c r="I5" s="615"/>
      <c r="J5" s="615"/>
      <c r="K5" s="615"/>
      <c r="L5" s="615"/>
      <c r="M5" s="640"/>
      <c r="N5" s="903"/>
      <c r="O5" s="407" t="s">
        <v>163</v>
      </c>
      <c r="P5" s="408" t="s">
        <v>164</v>
      </c>
      <c r="AQ5" s="640"/>
    </row>
    <row r="6" spans="1:43" x14ac:dyDescent="0.25">
      <c r="A6" s="691"/>
      <c r="B6" s="639"/>
      <c r="C6" s="640"/>
      <c r="D6" s="640"/>
      <c r="E6" s="640"/>
      <c r="F6" s="615"/>
      <c r="G6" s="615"/>
      <c r="H6" s="615"/>
      <c r="I6" s="615"/>
      <c r="J6" s="615"/>
      <c r="K6" s="615"/>
      <c r="L6" s="615"/>
      <c r="M6" s="640"/>
      <c r="N6" s="903"/>
      <c r="O6" s="407" t="s">
        <v>165</v>
      </c>
      <c r="P6" s="408" t="s">
        <v>304</v>
      </c>
      <c r="R6" s="406"/>
      <c r="S6" s="406"/>
      <c r="T6" s="406"/>
      <c r="U6" s="406"/>
      <c r="V6" s="406"/>
      <c r="W6" s="882"/>
      <c r="X6" s="882"/>
      <c r="Y6" s="882"/>
      <c r="Z6" s="882"/>
      <c r="AA6" s="882"/>
      <c r="AB6" s="882"/>
    </row>
    <row r="7" spans="1:43" ht="15" x14ac:dyDescent="0.25">
      <c r="A7" s="691"/>
      <c r="B7" s="639"/>
      <c r="C7" s="640"/>
      <c r="D7" s="640"/>
      <c r="E7" s="693"/>
      <c r="F7" s="693"/>
      <c r="G7" s="693"/>
      <c r="H7" s="693"/>
      <c r="I7" s="693"/>
      <c r="J7" s="693"/>
      <c r="K7" s="693"/>
      <c r="L7" s="693"/>
      <c r="M7" s="640"/>
      <c r="N7" s="903"/>
      <c r="O7" s="407" t="s">
        <v>1056</v>
      </c>
      <c r="P7" s="408" t="s">
        <v>1057</v>
      </c>
      <c r="R7" s="406"/>
      <c r="S7" s="406"/>
      <c r="T7" s="406"/>
      <c r="U7" s="406"/>
      <c r="V7" s="406"/>
      <c r="W7" s="882"/>
      <c r="X7" s="882"/>
      <c r="Y7" s="882"/>
      <c r="Z7" s="882"/>
      <c r="AA7" s="882"/>
      <c r="AB7" s="882"/>
    </row>
    <row r="8" spans="1:43" ht="15.75" customHeight="1" x14ac:dyDescent="0.25">
      <c r="A8" s="691"/>
      <c r="B8" s="639"/>
      <c r="C8" s="640"/>
      <c r="D8" s="640"/>
      <c r="E8" s="640"/>
      <c r="F8" s="695"/>
      <c r="G8" s="615"/>
      <c r="H8" s="615"/>
      <c r="I8" s="615"/>
      <c r="J8" s="615"/>
      <c r="K8" s="615"/>
      <c r="L8" s="640"/>
      <c r="M8" s="640"/>
      <c r="N8" s="903"/>
      <c r="O8" s="407" t="s">
        <v>328</v>
      </c>
      <c r="P8" s="408" t="s">
        <v>317</v>
      </c>
      <c r="R8" s="406"/>
      <c r="S8" s="406"/>
      <c r="T8" s="406"/>
      <c r="U8" s="406"/>
      <c r="V8" s="406"/>
      <c r="W8" s="882"/>
      <c r="X8" s="882"/>
      <c r="Y8" s="882"/>
      <c r="Z8" s="882"/>
      <c r="AA8" s="882"/>
      <c r="AB8" s="882"/>
    </row>
    <row r="9" spans="1:43" ht="15.75" customHeight="1" x14ac:dyDescent="0.25">
      <c r="A9" s="691"/>
      <c r="B9" s="639"/>
      <c r="C9" s="640"/>
      <c r="D9" s="640"/>
      <c r="E9" s="640"/>
      <c r="F9" s="695"/>
      <c r="G9" s="695"/>
      <c r="H9" s="695"/>
      <c r="I9" s="615"/>
      <c r="J9" s="615"/>
      <c r="K9" s="615"/>
      <c r="L9" s="615"/>
      <c r="M9" s="640"/>
      <c r="N9" s="903"/>
      <c r="R9" s="406"/>
      <c r="S9" s="406"/>
      <c r="T9" s="406"/>
      <c r="U9" s="406"/>
      <c r="V9" s="406"/>
      <c r="W9" s="897"/>
      <c r="X9" s="897"/>
      <c r="Y9" s="897"/>
      <c r="Z9" s="897"/>
      <c r="AA9" s="897"/>
      <c r="AB9" s="897"/>
    </row>
    <row r="10" spans="1:43" x14ac:dyDescent="0.25">
      <c r="A10" s="691"/>
      <c r="B10" s="639"/>
      <c r="C10" s="640"/>
      <c r="D10" s="640"/>
      <c r="E10" s="640"/>
      <c r="F10" s="695"/>
      <c r="G10" s="695"/>
      <c r="H10" s="695"/>
      <c r="I10" s="615"/>
      <c r="J10" s="615"/>
      <c r="K10" s="615"/>
      <c r="L10" s="615"/>
      <c r="M10" s="640"/>
      <c r="N10" s="903"/>
      <c r="O10" s="408" t="s">
        <v>1994</v>
      </c>
      <c r="P10" s="408" t="s">
        <v>312</v>
      </c>
    </row>
    <row r="11" spans="1:43" x14ac:dyDescent="0.25">
      <c r="A11" s="691"/>
      <c r="B11" s="639"/>
      <c r="C11" s="640"/>
      <c r="D11" s="640"/>
      <c r="E11" s="640"/>
      <c r="F11" s="695"/>
      <c r="G11" s="695"/>
      <c r="H11" s="695"/>
      <c r="I11" s="615"/>
      <c r="J11" s="615"/>
      <c r="K11" s="615"/>
      <c r="L11" s="640"/>
      <c r="M11" s="640"/>
      <c r="N11" s="903"/>
      <c r="O11" s="408" t="s">
        <v>327</v>
      </c>
      <c r="P11" s="408" t="s">
        <v>770</v>
      </c>
      <c r="Q11" s="408" t="s">
        <v>771</v>
      </c>
      <c r="R11" s="408" t="s">
        <v>1214</v>
      </c>
      <c r="S11" s="408" t="s">
        <v>1215</v>
      </c>
      <c r="T11" s="408" t="s">
        <v>1216</v>
      </c>
      <c r="U11" s="408" t="s">
        <v>1217</v>
      </c>
      <c r="V11" s="408" t="s">
        <v>1218</v>
      </c>
      <c r="W11" s="408" t="s">
        <v>1219</v>
      </c>
      <c r="X11" s="408" t="s">
        <v>1220</v>
      </c>
      <c r="Y11" s="408" t="s">
        <v>1221</v>
      </c>
      <c r="Z11" s="408" t="s">
        <v>1222</v>
      </c>
      <c r="AA11" s="408" t="s">
        <v>1223</v>
      </c>
      <c r="AB11" s="408" t="s">
        <v>302</v>
      </c>
    </row>
    <row r="12" spans="1:43" x14ac:dyDescent="0.25">
      <c r="A12" s="691"/>
      <c r="B12" s="639"/>
      <c r="C12" s="640"/>
      <c r="D12" s="640"/>
      <c r="E12" s="640"/>
      <c r="F12" s="695"/>
      <c r="G12" s="695"/>
      <c r="H12" s="695"/>
      <c r="I12" s="615"/>
      <c r="J12" s="615"/>
      <c r="K12" s="615"/>
      <c r="L12" s="640"/>
      <c r="M12" s="640"/>
      <c r="N12" s="903"/>
      <c r="O12" s="408" t="s">
        <v>57</v>
      </c>
      <c r="P12" s="408">
        <v>620.06689800000004</v>
      </c>
      <c r="Q12" s="408">
        <v>561.09198700000002</v>
      </c>
      <c r="R12" s="408">
        <v>508.42331800000005</v>
      </c>
      <c r="S12" s="408">
        <v>575.02864499999998</v>
      </c>
      <c r="T12" s="408">
        <v>624.4330030000001</v>
      </c>
      <c r="U12" s="408">
        <v>602.84424299999989</v>
      </c>
      <c r="V12" s="408">
        <v>622.61854700000004</v>
      </c>
      <c r="W12" s="408">
        <v>579.964249</v>
      </c>
      <c r="X12" s="408">
        <v>536.77286299999992</v>
      </c>
      <c r="Y12" s="408">
        <v>541.18844200000001</v>
      </c>
      <c r="Z12" s="408">
        <v>506.41637700000001</v>
      </c>
      <c r="AA12" s="408">
        <v>476.11719800000003</v>
      </c>
      <c r="AB12" s="408">
        <v>6754.9657699999989</v>
      </c>
    </row>
    <row r="13" spans="1:43" x14ac:dyDescent="0.25">
      <c r="A13" s="691"/>
      <c r="B13" s="639"/>
      <c r="C13" s="640"/>
      <c r="D13" s="640"/>
      <c r="E13" s="640"/>
      <c r="F13" s="695"/>
      <c r="G13" s="695"/>
      <c r="H13" s="695"/>
      <c r="I13" s="615"/>
      <c r="J13" s="615"/>
      <c r="K13" s="615"/>
      <c r="L13" s="640"/>
      <c r="M13" s="640"/>
      <c r="N13" s="903"/>
      <c r="O13" s="408" t="s">
        <v>89</v>
      </c>
      <c r="P13" s="408">
        <v>275.98414100000002</v>
      </c>
      <c r="Q13" s="408">
        <v>298.16557000000006</v>
      </c>
      <c r="R13" s="408">
        <v>352.18200100000001</v>
      </c>
      <c r="S13" s="408">
        <v>338.21115099999997</v>
      </c>
      <c r="T13" s="408">
        <v>257.502501</v>
      </c>
      <c r="U13" s="408">
        <v>244.21835199999998</v>
      </c>
      <c r="V13" s="408">
        <v>250.83300800000001</v>
      </c>
      <c r="W13" s="408">
        <v>249.68456400000005</v>
      </c>
      <c r="X13" s="408">
        <v>234.58855800000001</v>
      </c>
      <c r="Y13" s="408">
        <v>252.127533</v>
      </c>
      <c r="Z13" s="408">
        <v>257.95192599999996</v>
      </c>
      <c r="AA13" s="408">
        <v>262.60535200000004</v>
      </c>
      <c r="AB13" s="408">
        <v>3274.0546570000001</v>
      </c>
    </row>
    <row r="14" spans="1:43" x14ac:dyDescent="0.25">
      <c r="A14" s="691"/>
      <c r="B14" s="639"/>
      <c r="C14" s="640"/>
      <c r="D14" s="640"/>
      <c r="E14" s="640"/>
      <c r="F14" s="695"/>
      <c r="G14" s="695"/>
      <c r="H14" s="695"/>
      <c r="I14" s="615"/>
      <c r="J14" s="615"/>
      <c r="K14" s="615"/>
      <c r="L14" s="640"/>
      <c r="M14" s="640"/>
      <c r="N14" s="903"/>
      <c r="O14" s="408" t="s">
        <v>120</v>
      </c>
      <c r="P14" s="408">
        <v>314.50039100000004</v>
      </c>
      <c r="Q14" s="408">
        <v>268.208011</v>
      </c>
      <c r="R14" s="408">
        <v>397.32298400000002</v>
      </c>
      <c r="S14" s="408">
        <v>384.18632400000001</v>
      </c>
      <c r="T14" s="408">
        <v>265.72431499999999</v>
      </c>
      <c r="U14" s="408">
        <v>199.03833700000001</v>
      </c>
      <c r="V14" s="408">
        <v>195.00307100000001</v>
      </c>
      <c r="W14" s="408">
        <v>179.352801</v>
      </c>
      <c r="X14" s="408">
        <v>168.58921100000003</v>
      </c>
      <c r="Y14" s="408">
        <v>162.198161</v>
      </c>
      <c r="Z14" s="408">
        <v>139.50619399999999</v>
      </c>
      <c r="AA14" s="408">
        <v>131.826176</v>
      </c>
      <c r="AB14" s="408">
        <v>2805.4559759999997</v>
      </c>
    </row>
    <row r="15" spans="1:43" ht="15" x14ac:dyDescent="0.25">
      <c r="A15" s="691"/>
      <c r="B15" s="639"/>
      <c r="C15" s="640"/>
      <c r="D15" s="640"/>
      <c r="E15" s="640"/>
      <c r="F15" s="640"/>
      <c r="G15" s="640"/>
      <c r="H15" s="640"/>
      <c r="I15" s="640"/>
      <c r="J15" s="640"/>
      <c r="K15" s="640"/>
      <c r="L15" s="640"/>
      <c r="M15" s="640"/>
      <c r="N15" s="903"/>
      <c r="O15" s="408" t="s">
        <v>152</v>
      </c>
      <c r="P15" s="408">
        <v>203.28710000000001</v>
      </c>
      <c r="Q15" s="408">
        <v>243.72024499999998</v>
      </c>
      <c r="R15" s="408">
        <v>269.611647</v>
      </c>
      <c r="S15" s="408">
        <v>255.86076200000002</v>
      </c>
      <c r="T15" s="408">
        <v>210.446214</v>
      </c>
      <c r="U15" s="408">
        <v>171.90991100000002</v>
      </c>
      <c r="V15" s="408">
        <v>160.52060599999999</v>
      </c>
      <c r="W15" s="408">
        <v>154.78046599999999</v>
      </c>
      <c r="X15" s="408">
        <v>146.82310200000001</v>
      </c>
      <c r="Y15" s="408">
        <v>145.02225900000002</v>
      </c>
      <c r="Z15" s="408">
        <v>133.49257799999998</v>
      </c>
      <c r="AA15" s="408">
        <v>163.59132899999997</v>
      </c>
      <c r="AB15" s="408">
        <v>2259.0662189999998</v>
      </c>
    </row>
    <row r="16" spans="1:43" x14ac:dyDescent="0.25">
      <c r="A16" s="691"/>
      <c r="B16" s="639"/>
      <c r="C16" s="640"/>
      <c r="D16" s="640"/>
      <c r="E16" s="640"/>
      <c r="F16" s="615"/>
      <c r="G16" s="615"/>
      <c r="H16" s="615"/>
      <c r="I16" s="615"/>
      <c r="J16" s="615"/>
      <c r="K16" s="615"/>
      <c r="L16" s="615"/>
      <c r="M16" s="640"/>
      <c r="N16" s="903"/>
      <c r="O16" s="408" t="s">
        <v>126</v>
      </c>
      <c r="P16" s="408">
        <v>232.04117199999999</v>
      </c>
      <c r="Q16" s="408">
        <v>228.84821599999998</v>
      </c>
      <c r="R16" s="408">
        <v>232.39762099999999</v>
      </c>
      <c r="S16" s="408">
        <v>234.68916199999998</v>
      </c>
      <c r="T16" s="408">
        <v>211.23751999999996</v>
      </c>
      <c r="U16" s="408">
        <v>151.09470800000003</v>
      </c>
      <c r="V16" s="408">
        <v>92.64098700000001</v>
      </c>
      <c r="W16" s="408">
        <v>92.320248000000007</v>
      </c>
      <c r="X16" s="408">
        <v>108.275203</v>
      </c>
      <c r="Y16" s="408">
        <v>139.00109600000002</v>
      </c>
      <c r="Z16" s="408">
        <v>130.20637099999999</v>
      </c>
      <c r="AA16" s="408">
        <v>168.41626400000001</v>
      </c>
      <c r="AB16" s="408">
        <v>2021.1685679999998</v>
      </c>
    </row>
    <row r="17" spans="1:28" ht="15.75" customHeight="1" x14ac:dyDescent="0.25">
      <c r="A17" s="691"/>
      <c r="B17" s="639"/>
      <c r="C17" s="640"/>
      <c r="D17" s="640"/>
      <c r="E17" s="640"/>
      <c r="F17" s="640"/>
      <c r="G17" s="640"/>
      <c r="H17" s="640"/>
      <c r="I17" s="640"/>
      <c r="J17" s="640"/>
      <c r="K17" s="640"/>
      <c r="L17" s="640"/>
      <c r="M17" s="640"/>
      <c r="N17" s="903"/>
      <c r="O17" s="408" t="s">
        <v>77</v>
      </c>
      <c r="P17" s="408">
        <v>227.27775</v>
      </c>
      <c r="Q17" s="408">
        <v>290.229285</v>
      </c>
      <c r="R17" s="408">
        <v>278.89322700000002</v>
      </c>
      <c r="S17" s="408">
        <v>250.25017600000001</v>
      </c>
      <c r="T17" s="408">
        <v>155.89435900000001</v>
      </c>
      <c r="U17" s="408">
        <v>97.532173</v>
      </c>
      <c r="V17" s="408">
        <v>63.26824899999999</v>
      </c>
      <c r="W17" s="408">
        <v>59.560775999999997</v>
      </c>
      <c r="X17" s="408">
        <v>45.402496999999997</v>
      </c>
      <c r="Y17" s="408">
        <v>73.730849000000006</v>
      </c>
      <c r="Z17" s="408">
        <v>52.557837000000006</v>
      </c>
      <c r="AA17" s="408">
        <v>101.324597</v>
      </c>
      <c r="AB17" s="408">
        <v>1695.9217750000003</v>
      </c>
    </row>
    <row r="18" spans="1:28" ht="15.75" customHeight="1" x14ac:dyDescent="0.25">
      <c r="A18" s="691"/>
      <c r="B18" s="639"/>
      <c r="C18" s="640"/>
      <c r="D18" s="640"/>
      <c r="E18" s="640"/>
      <c r="F18" s="640"/>
      <c r="G18" s="640"/>
      <c r="H18" s="640"/>
      <c r="I18" s="640"/>
      <c r="J18" s="640"/>
      <c r="K18" s="640"/>
      <c r="L18" s="640"/>
      <c r="M18" s="640"/>
      <c r="N18" s="903"/>
      <c r="O18" s="408" t="s">
        <v>302</v>
      </c>
      <c r="P18" s="408">
        <v>1873.1574520000001</v>
      </c>
      <c r="Q18" s="408">
        <v>1890.2633139999998</v>
      </c>
      <c r="R18" s="408">
        <v>2038.8307980000002</v>
      </c>
      <c r="S18" s="408">
        <v>2038.2262199999998</v>
      </c>
      <c r="T18" s="408">
        <v>1725.2379120000001</v>
      </c>
      <c r="U18" s="408">
        <v>1466.6377239999999</v>
      </c>
      <c r="V18" s="408">
        <v>1384.8844680000002</v>
      </c>
      <c r="W18" s="408">
        <v>1315.663104</v>
      </c>
      <c r="X18" s="408">
        <v>1240.4514340000001</v>
      </c>
      <c r="Y18" s="408">
        <v>1313.2683400000001</v>
      </c>
      <c r="Z18" s="408">
        <v>1220.1312830000002</v>
      </c>
      <c r="AA18" s="408">
        <v>1303.8809160000001</v>
      </c>
      <c r="AB18" s="408">
        <v>18810.632965000001</v>
      </c>
    </row>
    <row r="19" spans="1:28" ht="15" x14ac:dyDescent="0.25">
      <c r="A19" s="691"/>
      <c r="B19" s="639"/>
      <c r="C19" s="640"/>
      <c r="D19" s="640"/>
      <c r="E19" s="640"/>
      <c r="F19" s="640"/>
      <c r="G19" s="640"/>
      <c r="H19" s="640"/>
      <c r="I19" s="640"/>
      <c r="J19" s="640"/>
      <c r="K19" s="640"/>
      <c r="L19" s="640"/>
      <c r="M19" s="640"/>
      <c r="N19" s="903"/>
    </row>
    <row r="20" spans="1:28" ht="15.75" customHeight="1" x14ac:dyDescent="0.25">
      <c r="A20" s="691"/>
      <c r="B20" s="639"/>
      <c r="C20" s="640"/>
      <c r="D20" s="640"/>
      <c r="E20" s="640"/>
      <c r="F20" s="615"/>
      <c r="G20" s="615"/>
      <c r="H20" s="615"/>
      <c r="I20" s="615"/>
      <c r="J20" s="615"/>
      <c r="K20" s="615"/>
      <c r="L20" s="640"/>
      <c r="M20" s="640"/>
      <c r="N20" s="903"/>
    </row>
    <row r="21" spans="1:28" ht="15" x14ac:dyDescent="0.25">
      <c r="A21" s="691"/>
      <c r="B21" s="639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903"/>
    </row>
    <row r="22" spans="1:28" ht="15" x14ac:dyDescent="0.25">
      <c r="A22" s="691"/>
      <c r="B22" s="639"/>
      <c r="C22" s="640"/>
      <c r="D22" s="640"/>
      <c r="E22" s="640"/>
      <c r="F22" s="640"/>
      <c r="G22" s="640"/>
      <c r="H22" s="640"/>
      <c r="I22" s="640"/>
      <c r="J22" s="640"/>
      <c r="K22" s="640"/>
      <c r="L22" s="640"/>
      <c r="M22" s="640"/>
      <c r="N22" s="903"/>
      <c r="P22" s="904" t="s">
        <v>1226</v>
      </c>
      <c r="Q22" s="904" t="s">
        <v>1227</v>
      </c>
      <c r="R22" s="904" t="s">
        <v>1228</v>
      </c>
      <c r="S22" s="904" t="s">
        <v>1229</v>
      </c>
      <c r="T22" s="904" t="s">
        <v>1230</v>
      </c>
      <c r="U22" s="904" t="s">
        <v>1231</v>
      </c>
      <c r="V22" s="904" t="s">
        <v>1232</v>
      </c>
      <c r="W22" s="904" t="s">
        <v>1233</v>
      </c>
      <c r="X22" s="904" t="s">
        <v>1249</v>
      </c>
      <c r="Y22" s="904" t="s">
        <v>1235</v>
      </c>
      <c r="Z22" s="904" t="s">
        <v>1236</v>
      </c>
      <c r="AA22" s="904" t="s">
        <v>1237</v>
      </c>
    </row>
    <row r="23" spans="1:28" ht="15" x14ac:dyDescent="0.25">
      <c r="A23" s="691"/>
      <c r="B23" s="639"/>
      <c r="C23" s="640"/>
      <c r="D23" s="640"/>
      <c r="E23" s="640"/>
      <c r="F23" s="640"/>
      <c r="G23" s="640"/>
      <c r="H23" s="640"/>
      <c r="I23" s="640"/>
      <c r="J23" s="640"/>
      <c r="K23" s="640"/>
      <c r="L23" s="640"/>
      <c r="M23" s="640"/>
      <c r="N23" s="903"/>
      <c r="O23" s="408" t="s">
        <v>57</v>
      </c>
      <c r="P23" s="898">
        <v>620.06689800000004</v>
      </c>
      <c r="Q23" s="898">
        <v>561.09198700000002</v>
      </c>
      <c r="R23" s="898">
        <v>508.42331800000005</v>
      </c>
      <c r="S23" s="898">
        <v>575.02864499999998</v>
      </c>
      <c r="T23" s="898">
        <v>624.4330030000001</v>
      </c>
      <c r="U23" s="898">
        <v>602.84424299999989</v>
      </c>
      <c r="V23" s="898">
        <v>622.61854700000004</v>
      </c>
      <c r="W23" s="898">
        <v>579.964249</v>
      </c>
      <c r="X23" s="898">
        <v>536.77286299999992</v>
      </c>
      <c r="Y23" s="898">
        <v>541.18844200000001</v>
      </c>
      <c r="Z23" s="898">
        <v>506.41637700000001</v>
      </c>
      <c r="AA23" s="898">
        <v>476.11719800000003</v>
      </c>
    </row>
    <row r="24" spans="1:28" ht="15" x14ac:dyDescent="0.25">
      <c r="A24" s="691"/>
      <c r="B24" s="639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903"/>
      <c r="O24" s="408" t="s">
        <v>89</v>
      </c>
      <c r="P24" s="898">
        <v>275.98414100000002</v>
      </c>
      <c r="Q24" s="898">
        <v>298.16557000000006</v>
      </c>
      <c r="R24" s="898">
        <v>352.18200100000001</v>
      </c>
      <c r="S24" s="898">
        <v>338.21115099999997</v>
      </c>
      <c r="T24" s="898">
        <v>257.502501</v>
      </c>
      <c r="U24" s="898">
        <v>244.21835199999998</v>
      </c>
      <c r="V24" s="898">
        <v>250.83300800000001</v>
      </c>
      <c r="W24" s="898">
        <v>249.68456400000005</v>
      </c>
      <c r="X24" s="898">
        <v>234.58855800000001</v>
      </c>
      <c r="Y24" s="898">
        <v>252.127533</v>
      </c>
      <c r="Z24" s="898">
        <v>257.95192599999996</v>
      </c>
      <c r="AA24" s="898">
        <v>262.60535200000004</v>
      </c>
    </row>
    <row r="25" spans="1:28" ht="15" x14ac:dyDescent="0.25">
      <c r="A25" s="691"/>
      <c r="B25" s="639"/>
      <c r="C25" s="640"/>
      <c r="D25" s="640"/>
      <c r="E25" s="640"/>
      <c r="F25" s="640"/>
      <c r="G25" s="640"/>
      <c r="H25" s="640"/>
      <c r="I25" s="640"/>
      <c r="J25" s="640"/>
      <c r="K25" s="640"/>
      <c r="L25" s="640"/>
      <c r="M25" s="640"/>
      <c r="N25" s="903"/>
      <c r="O25" s="408" t="s">
        <v>120</v>
      </c>
      <c r="P25" s="898">
        <v>314.50039100000004</v>
      </c>
      <c r="Q25" s="898">
        <v>268.208011</v>
      </c>
      <c r="R25" s="898">
        <v>397.32298400000002</v>
      </c>
      <c r="S25" s="898">
        <v>384.18632400000001</v>
      </c>
      <c r="T25" s="898">
        <v>265.72431499999999</v>
      </c>
      <c r="U25" s="898">
        <v>199.03833700000001</v>
      </c>
      <c r="V25" s="898">
        <v>195.00307100000001</v>
      </c>
      <c r="W25" s="898">
        <v>179.352801</v>
      </c>
      <c r="X25" s="898">
        <v>168.58921100000003</v>
      </c>
      <c r="Y25" s="898">
        <v>162.198161</v>
      </c>
      <c r="Z25" s="898">
        <v>139.50619399999999</v>
      </c>
      <c r="AA25" s="898">
        <v>131.826176</v>
      </c>
    </row>
    <row r="26" spans="1:28" ht="15" x14ac:dyDescent="0.25">
      <c r="A26" s="691"/>
      <c r="B26" s="639"/>
      <c r="C26" s="640"/>
      <c r="D26" s="640"/>
      <c r="E26" s="640"/>
      <c r="F26" s="640"/>
      <c r="G26" s="640"/>
      <c r="H26" s="640"/>
      <c r="I26" s="640"/>
      <c r="J26" s="640"/>
      <c r="K26" s="640"/>
      <c r="L26" s="640"/>
      <c r="M26" s="640"/>
      <c r="N26" s="903"/>
      <c r="O26" s="408" t="s">
        <v>152</v>
      </c>
      <c r="P26" s="898">
        <v>203.28710000000001</v>
      </c>
      <c r="Q26" s="898">
        <v>243.72024499999998</v>
      </c>
      <c r="R26" s="898">
        <v>269.611647</v>
      </c>
      <c r="S26" s="898">
        <v>255.86076200000002</v>
      </c>
      <c r="T26" s="898">
        <v>210.446214</v>
      </c>
      <c r="U26" s="898">
        <v>171.90991100000002</v>
      </c>
      <c r="V26" s="898">
        <v>160.52060599999999</v>
      </c>
      <c r="W26" s="898">
        <v>154.78046599999999</v>
      </c>
      <c r="X26" s="898">
        <v>146.82310200000001</v>
      </c>
      <c r="Y26" s="898">
        <v>145.02225900000002</v>
      </c>
      <c r="Z26" s="898">
        <v>133.49257799999998</v>
      </c>
      <c r="AA26" s="898">
        <v>163.59132899999997</v>
      </c>
    </row>
    <row r="27" spans="1:28" ht="15" x14ac:dyDescent="0.25">
      <c r="A27" s="691"/>
      <c r="B27" s="639"/>
      <c r="C27" s="640"/>
      <c r="D27" s="640"/>
      <c r="E27" s="640"/>
      <c r="F27" s="640"/>
      <c r="G27" s="640"/>
      <c r="H27" s="640"/>
      <c r="I27" s="640"/>
      <c r="J27" s="640"/>
      <c r="K27" s="640"/>
      <c r="L27" s="640"/>
      <c r="M27" s="640"/>
      <c r="N27" s="903"/>
      <c r="O27" s="408" t="s">
        <v>126</v>
      </c>
      <c r="P27" s="898">
        <v>232.04117199999999</v>
      </c>
      <c r="Q27" s="898">
        <v>228.84821599999998</v>
      </c>
      <c r="R27" s="898">
        <v>232.39762099999999</v>
      </c>
      <c r="S27" s="898">
        <v>234.68916199999998</v>
      </c>
      <c r="T27" s="898">
        <v>211.23751999999996</v>
      </c>
      <c r="U27" s="898">
        <v>151.09470800000003</v>
      </c>
      <c r="V27" s="898">
        <v>92.64098700000001</v>
      </c>
      <c r="W27" s="898">
        <v>92.320248000000007</v>
      </c>
      <c r="X27" s="898">
        <v>108.275203</v>
      </c>
      <c r="Y27" s="898">
        <v>139.00109600000002</v>
      </c>
      <c r="Z27" s="898">
        <v>130.20637099999999</v>
      </c>
      <c r="AA27" s="898">
        <v>168.41626400000001</v>
      </c>
    </row>
    <row r="28" spans="1:28" ht="15" x14ac:dyDescent="0.25">
      <c r="A28" s="691"/>
      <c r="B28" s="639"/>
      <c r="C28" s="640"/>
      <c r="D28" s="640"/>
      <c r="E28" s="640"/>
      <c r="F28" s="640"/>
      <c r="G28" s="640"/>
      <c r="H28" s="640"/>
      <c r="I28" s="640"/>
      <c r="J28" s="640"/>
      <c r="K28" s="640"/>
      <c r="L28" s="640"/>
      <c r="M28" s="640"/>
      <c r="N28" s="903"/>
      <c r="O28" s="408" t="s">
        <v>77</v>
      </c>
      <c r="P28" s="898">
        <v>227.27775</v>
      </c>
      <c r="Q28" s="898">
        <v>290.229285</v>
      </c>
      <c r="R28" s="898">
        <v>278.89322700000002</v>
      </c>
      <c r="S28" s="898">
        <v>250.25017600000001</v>
      </c>
      <c r="T28" s="898">
        <v>155.89435900000001</v>
      </c>
      <c r="U28" s="898">
        <v>97.532173</v>
      </c>
      <c r="V28" s="898">
        <v>63.26824899999999</v>
      </c>
      <c r="W28" s="898">
        <v>59.560775999999997</v>
      </c>
      <c r="X28" s="898">
        <v>45.402496999999997</v>
      </c>
      <c r="Y28" s="898">
        <v>73.730849000000006</v>
      </c>
      <c r="Z28" s="898">
        <v>52.557837000000006</v>
      </c>
      <c r="AA28" s="898">
        <v>101.324597</v>
      </c>
    </row>
    <row r="29" spans="1:28" ht="15" x14ac:dyDescent="0.25">
      <c r="A29" s="691"/>
      <c r="B29" s="639"/>
      <c r="C29" s="640"/>
      <c r="D29" s="640"/>
      <c r="E29" s="640"/>
      <c r="F29" s="640"/>
      <c r="G29" s="640"/>
      <c r="H29" s="640"/>
      <c r="I29" s="640"/>
      <c r="J29" s="640"/>
      <c r="K29" s="640"/>
      <c r="L29" s="640"/>
      <c r="M29" s="640"/>
      <c r="N29" s="903"/>
      <c r="P29" s="898"/>
      <c r="Q29" s="898"/>
      <c r="R29" s="898"/>
      <c r="S29" s="898"/>
      <c r="T29" s="898"/>
      <c r="U29" s="898"/>
      <c r="V29" s="898"/>
      <c r="W29" s="898"/>
      <c r="X29" s="898"/>
      <c r="Y29" s="898"/>
      <c r="Z29" s="898"/>
      <c r="AA29" s="898"/>
    </row>
    <row r="30" spans="1:28" ht="15" x14ac:dyDescent="0.25">
      <c r="A30" s="691"/>
      <c r="B30" s="639"/>
      <c r="C30" s="640"/>
      <c r="D30" s="640"/>
      <c r="E30" s="640"/>
      <c r="F30" s="640"/>
      <c r="G30" s="640"/>
      <c r="H30" s="640"/>
      <c r="I30" s="640"/>
      <c r="J30" s="640"/>
      <c r="K30" s="640"/>
      <c r="L30" s="640"/>
      <c r="M30" s="5"/>
      <c r="AA30" s="903"/>
      <c r="AB30" s="903"/>
    </row>
    <row r="31" spans="1:28" ht="15" x14ac:dyDescent="0.25">
      <c r="A31" s="691"/>
      <c r="B31" s="639"/>
      <c r="C31" s="640"/>
      <c r="D31" s="640"/>
      <c r="E31" s="640"/>
      <c r="F31" s="640"/>
      <c r="G31" s="640"/>
      <c r="H31" s="640"/>
      <c r="I31" s="640"/>
      <c r="J31" s="640"/>
      <c r="K31" s="640"/>
      <c r="L31" s="640"/>
      <c r="M31" s="5"/>
      <c r="AA31" s="903"/>
      <c r="AB31" s="903"/>
    </row>
    <row r="32" spans="1:28" ht="15" x14ac:dyDescent="0.25">
      <c r="A32" s="691"/>
      <c r="B32" s="639"/>
      <c r="C32" s="640"/>
      <c r="D32" s="640"/>
      <c r="E32" s="640"/>
      <c r="F32" s="640"/>
      <c r="G32" s="640"/>
      <c r="H32" s="640"/>
      <c r="I32" s="640"/>
      <c r="J32" s="640"/>
      <c r="K32" s="640"/>
      <c r="L32" s="640"/>
      <c r="M32" s="5"/>
      <c r="AA32" s="903"/>
      <c r="AB32" s="903"/>
    </row>
    <row r="33" spans="1:43" ht="15" x14ac:dyDescent="0.25">
      <c r="A33" s="691"/>
      <c r="B33" s="639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5"/>
      <c r="AA33" s="903"/>
      <c r="AB33" s="903"/>
    </row>
    <row r="34" spans="1:43" ht="15" x14ac:dyDescent="0.25">
      <c r="A34" s="691"/>
      <c r="B34" s="639"/>
      <c r="C34" s="640"/>
      <c r="D34" s="640"/>
      <c r="E34" s="640"/>
      <c r="F34" s="640"/>
      <c r="G34" s="640"/>
      <c r="H34" s="640"/>
      <c r="I34" s="640"/>
      <c r="J34" s="640"/>
      <c r="K34" s="640"/>
      <c r="L34" s="640"/>
      <c r="M34" s="5"/>
      <c r="AA34" s="903"/>
      <c r="AB34" s="903"/>
    </row>
    <row r="35" spans="1:43" ht="15" x14ac:dyDescent="0.25">
      <c r="A35" s="691"/>
      <c r="B35" s="639"/>
      <c r="C35" s="640"/>
      <c r="D35" s="640"/>
      <c r="E35" s="640"/>
      <c r="F35" s="640"/>
      <c r="G35" s="640"/>
      <c r="H35" s="640"/>
      <c r="I35" s="640"/>
      <c r="J35" s="640"/>
      <c r="K35" s="640"/>
      <c r="L35" s="640"/>
      <c r="M35" s="5"/>
      <c r="O35" s="903"/>
      <c r="P35" s="903"/>
      <c r="Q35" s="903"/>
      <c r="R35" s="903"/>
      <c r="S35" s="903"/>
      <c r="T35" s="903"/>
      <c r="U35" s="903"/>
      <c r="V35" s="903"/>
      <c r="W35" s="903"/>
      <c r="X35" s="903"/>
      <c r="Y35" s="903"/>
      <c r="Z35" s="903"/>
      <c r="AA35" s="903"/>
      <c r="AB35" s="903"/>
    </row>
    <row r="36" spans="1:43" ht="15" x14ac:dyDescent="0.25">
      <c r="A36" s="691"/>
      <c r="B36" s="639"/>
      <c r="C36" s="640"/>
      <c r="D36" s="640"/>
      <c r="E36" s="640"/>
      <c r="F36" s="640"/>
      <c r="G36" s="640"/>
      <c r="H36" s="640"/>
      <c r="I36" s="640"/>
      <c r="J36" s="640"/>
      <c r="K36" s="640"/>
      <c r="L36" s="640"/>
      <c r="M36" s="5"/>
      <c r="O36" s="903"/>
      <c r="P36" s="903"/>
      <c r="Q36" s="903"/>
      <c r="R36" s="903"/>
      <c r="S36" s="903"/>
      <c r="T36" s="903"/>
      <c r="U36" s="903"/>
      <c r="V36" s="903"/>
      <c r="W36" s="903"/>
      <c r="X36" s="903"/>
      <c r="Y36" s="903"/>
      <c r="Z36" s="903"/>
      <c r="AA36" s="903"/>
      <c r="AB36" s="903"/>
    </row>
    <row r="37" spans="1:43" ht="15" x14ac:dyDescent="0.25">
      <c r="A37" s="691"/>
      <c r="B37" s="639"/>
      <c r="C37" s="640"/>
      <c r="D37" s="640"/>
      <c r="E37" s="640"/>
      <c r="F37" s="640"/>
      <c r="G37" s="640"/>
      <c r="H37" s="640"/>
      <c r="I37" s="640"/>
      <c r="J37" s="640"/>
      <c r="K37" s="640"/>
      <c r="L37" s="640"/>
      <c r="M37" s="5"/>
      <c r="O37" s="903"/>
      <c r="P37" s="903"/>
      <c r="Q37" s="903"/>
      <c r="R37" s="903"/>
      <c r="S37" s="903"/>
      <c r="T37" s="903"/>
      <c r="U37" s="903"/>
      <c r="V37" s="903"/>
      <c r="W37" s="903"/>
      <c r="X37" s="903"/>
      <c r="Y37" s="903"/>
      <c r="Z37" s="903"/>
      <c r="AA37" s="903"/>
      <c r="AB37" s="903"/>
    </row>
    <row r="38" spans="1:43" ht="15" x14ac:dyDescent="0.25">
      <c r="A38" s="691"/>
      <c r="B38" s="639"/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5"/>
      <c r="O38" s="407" t="s">
        <v>163</v>
      </c>
      <c r="P38" s="408" t="s">
        <v>164</v>
      </c>
      <c r="AQ38" s="640"/>
    </row>
    <row r="39" spans="1:43" ht="15" x14ac:dyDescent="0.25">
      <c r="A39" s="691"/>
      <c r="B39" s="639"/>
      <c r="C39" s="640"/>
      <c r="D39" s="640"/>
      <c r="E39" s="640"/>
      <c r="F39" s="640"/>
      <c r="G39" s="640"/>
      <c r="H39" s="640"/>
      <c r="I39" s="640"/>
      <c r="J39" s="640"/>
      <c r="K39" s="640"/>
      <c r="L39" s="640"/>
      <c r="M39" s="5"/>
      <c r="O39" s="407" t="s">
        <v>165</v>
      </c>
      <c r="P39" s="408" t="s">
        <v>304</v>
      </c>
      <c r="R39" s="406"/>
      <c r="S39" s="406"/>
      <c r="T39" s="406"/>
      <c r="U39" s="406"/>
      <c r="V39" s="406"/>
      <c r="W39" s="882"/>
      <c r="X39" s="882"/>
      <c r="Y39" s="882"/>
      <c r="Z39" s="882"/>
      <c r="AA39" s="882"/>
      <c r="AB39" s="882"/>
    </row>
    <row r="40" spans="1:43" ht="15" x14ac:dyDescent="0.25">
      <c r="A40" s="691"/>
      <c r="B40" s="639"/>
      <c r="C40" s="640"/>
      <c r="D40" s="640"/>
      <c r="E40" s="640"/>
      <c r="F40" s="640"/>
      <c r="G40" s="640"/>
      <c r="H40" s="640"/>
      <c r="I40" s="640"/>
      <c r="J40" s="640"/>
      <c r="K40" s="640"/>
      <c r="L40" s="640"/>
      <c r="M40" s="5"/>
      <c r="O40" s="407" t="s">
        <v>1056</v>
      </c>
      <c r="P40" s="408" t="s">
        <v>1057</v>
      </c>
      <c r="R40" s="406"/>
      <c r="S40" s="406"/>
      <c r="T40" s="406"/>
      <c r="U40" s="406"/>
      <c r="V40" s="406"/>
      <c r="W40" s="882"/>
      <c r="X40" s="882"/>
      <c r="Y40" s="882"/>
      <c r="Z40" s="882"/>
      <c r="AA40" s="882"/>
      <c r="AB40" s="882"/>
    </row>
    <row r="41" spans="1:43" ht="15" x14ac:dyDescent="0.25">
      <c r="A41" s="691"/>
      <c r="B41" s="639"/>
      <c r="C41" s="640"/>
      <c r="D41" s="640"/>
      <c r="E41" s="640"/>
      <c r="F41" s="640"/>
      <c r="G41" s="640"/>
      <c r="H41" s="640"/>
      <c r="I41" s="640"/>
      <c r="J41" s="640"/>
      <c r="K41" s="640"/>
      <c r="L41" s="640"/>
      <c r="M41" s="5"/>
      <c r="O41" s="407" t="s">
        <v>328</v>
      </c>
      <c r="P41" s="408" t="s">
        <v>318</v>
      </c>
      <c r="R41" s="406"/>
      <c r="S41" s="406"/>
      <c r="T41" s="406"/>
      <c r="U41" s="406"/>
      <c r="V41" s="406"/>
      <c r="W41" s="882"/>
      <c r="X41" s="882"/>
      <c r="Y41" s="882"/>
      <c r="Z41" s="882"/>
      <c r="AA41" s="882"/>
      <c r="AB41" s="882"/>
    </row>
    <row r="42" spans="1:43" ht="15" x14ac:dyDescent="0.25">
      <c r="A42" s="691"/>
      <c r="B42" s="639"/>
      <c r="C42" s="640"/>
      <c r="D42" s="640"/>
      <c r="E42" s="640"/>
      <c r="F42" s="640"/>
      <c r="G42" s="640"/>
      <c r="H42" s="640"/>
      <c r="I42" s="640"/>
      <c r="J42" s="640"/>
      <c r="K42" s="640"/>
      <c r="L42" s="640"/>
      <c r="M42" s="5"/>
      <c r="R42" s="406"/>
      <c r="S42" s="406"/>
      <c r="T42" s="406"/>
      <c r="U42" s="406"/>
      <c r="V42" s="406"/>
      <c r="W42" s="897"/>
      <c r="X42" s="897"/>
      <c r="Y42" s="897"/>
      <c r="Z42" s="897"/>
      <c r="AA42" s="897"/>
      <c r="AB42" s="897"/>
    </row>
    <row r="43" spans="1:43" ht="15" x14ac:dyDescent="0.25">
      <c r="A43" s="691"/>
      <c r="B43" s="639"/>
      <c r="C43" s="640"/>
      <c r="D43" s="640"/>
      <c r="E43" s="640"/>
      <c r="F43" s="640"/>
      <c r="G43" s="640"/>
      <c r="H43" s="640"/>
      <c r="I43" s="640"/>
      <c r="J43" s="640"/>
      <c r="K43" s="640"/>
      <c r="L43" s="640"/>
      <c r="M43" s="5"/>
      <c r="O43" s="408" t="s">
        <v>1994</v>
      </c>
      <c r="P43" s="408" t="s">
        <v>312</v>
      </c>
    </row>
    <row r="44" spans="1:43" ht="15" x14ac:dyDescent="0.25">
      <c r="A44" s="691"/>
      <c r="B44" s="639"/>
      <c r="C44" s="640"/>
      <c r="D44" s="640"/>
      <c r="E44" s="640"/>
      <c r="F44" s="640"/>
      <c r="G44" s="640"/>
      <c r="H44" s="640"/>
      <c r="I44" s="640"/>
      <c r="J44" s="640"/>
      <c r="K44" s="640"/>
      <c r="L44" s="640"/>
      <c r="M44" s="5"/>
      <c r="O44" s="408" t="s">
        <v>327</v>
      </c>
      <c r="P44" s="408" t="s">
        <v>770</v>
      </c>
      <c r="Q44" s="408" t="s">
        <v>771</v>
      </c>
      <c r="R44" s="408" t="s">
        <v>1214</v>
      </c>
      <c r="S44" s="408" t="s">
        <v>1215</v>
      </c>
      <c r="T44" s="408" t="s">
        <v>1216</v>
      </c>
      <c r="U44" s="408" t="s">
        <v>1217</v>
      </c>
      <c r="V44" s="408" t="s">
        <v>1218</v>
      </c>
      <c r="W44" s="408" t="s">
        <v>1219</v>
      </c>
      <c r="X44" s="408" t="s">
        <v>1220</v>
      </c>
      <c r="Y44" s="408" t="s">
        <v>1221</v>
      </c>
      <c r="Z44" s="408" t="s">
        <v>1222</v>
      </c>
      <c r="AA44" s="408" t="s">
        <v>1223</v>
      </c>
      <c r="AB44" s="408" t="s">
        <v>302</v>
      </c>
    </row>
    <row r="45" spans="1:43" ht="15" x14ac:dyDescent="0.25">
      <c r="A45" s="691"/>
      <c r="B45" s="639"/>
      <c r="C45" s="640"/>
      <c r="D45" s="640"/>
      <c r="E45" s="640"/>
      <c r="F45" s="640"/>
      <c r="G45" s="640"/>
      <c r="H45" s="640"/>
      <c r="I45" s="640"/>
      <c r="J45" s="640"/>
      <c r="K45" s="640"/>
      <c r="L45" s="640"/>
      <c r="M45" s="5"/>
      <c r="O45" s="408" t="s">
        <v>120</v>
      </c>
      <c r="P45" s="408">
        <v>474.34199599999999</v>
      </c>
      <c r="Q45" s="408">
        <v>475.17311699999993</v>
      </c>
      <c r="R45" s="408">
        <v>347.91860299999996</v>
      </c>
      <c r="S45" s="408">
        <v>292.208144</v>
      </c>
      <c r="T45" s="408">
        <v>475.337243</v>
      </c>
      <c r="U45" s="408">
        <v>569.83710199999996</v>
      </c>
      <c r="V45" s="408">
        <v>706.880269</v>
      </c>
      <c r="W45" s="408">
        <v>843.40093600000012</v>
      </c>
      <c r="X45" s="408">
        <v>782.81506000000002</v>
      </c>
      <c r="Y45" s="408">
        <v>866.64023699999996</v>
      </c>
      <c r="Z45" s="408">
        <v>836.32431600000007</v>
      </c>
      <c r="AA45" s="408">
        <v>828.54290199999991</v>
      </c>
      <c r="AB45" s="408">
        <v>7499.4199250000001</v>
      </c>
    </row>
    <row r="46" spans="1:43" ht="15" x14ac:dyDescent="0.25">
      <c r="A46" s="691"/>
      <c r="B46" s="639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5"/>
      <c r="O46" s="408" t="s">
        <v>97</v>
      </c>
      <c r="P46" s="408">
        <v>307.402129</v>
      </c>
      <c r="Q46" s="408">
        <v>69.12530799999999</v>
      </c>
      <c r="R46" s="408">
        <v>131.787892</v>
      </c>
      <c r="S46" s="408">
        <v>280.94089300000002</v>
      </c>
      <c r="T46" s="408">
        <v>429.27767900000003</v>
      </c>
      <c r="U46" s="408">
        <v>534.89003100000002</v>
      </c>
      <c r="V46" s="408">
        <v>635.65509599999984</v>
      </c>
      <c r="W46" s="408">
        <v>590.17568299999994</v>
      </c>
      <c r="X46" s="408">
        <v>626.79545199999995</v>
      </c>
      <c r="Y46" s="408">
        <v>618.15337199999999</v>
      </c>
      <c r="Z46" s="408">
        <v>765.13755700000002</v>
      </c>
      <c r="AA46" s="408">
        <v>763.77643799999998</v>
      </c>
      <c r="AB46" s="408">
        <v>5753.1175299999995</v>
      </c>
    </row>
    <row r="47" spans="1:43" ht="15" x14ac:dyDescent="0.25">
      <c r="A47" s="691"/>
      <c r="B47" s="639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5"/>
      <c r="O47" s="408" t="s">
        <v>99</v>
      </c>
      <c r="P47" s="408">
        <v>361.14856199999997</v>
      </c>
      <c r="Q47" s="408">
        <v>323.40601700000002</v>
      </c>
      <c r="R47" s="408">
        <v>342.73902399999997</v>
      </c>
      <c r="S47" s="408">
        <v>154.409459</v>
      </c>
      <c r="T47" s="408">
        <v>378.17861299999998</v>
      </c>
      <c r="U47" s="408">
        <v>386.31228299999998</v>
      </c>
      <c r="V47" s="408">
        <v>386.13993900000003</v>
      </c>
      <c r="W47" s="408">
        <v>396.30538899999999</v>
      </c>
      <c r="X47" s="408">
        <v>390.43313599999999</v>
      </c>
      <c r="Y47" s="408">
        <v>400.86216099999996</v>
      </c>
      <c r="Z47" s="408">
        <v>396.48611099999999</v>
      </c>
      <c r="AA47" s="408">
        <v>404.85676999999998</v>
      </c>
      <c r="AB47" s="408">
        <v>4321.2774640000007</v>
      </c>
    </row>
    <row r="48" spans="1:43" ht="15" x14ac:dyDescent="0.25">
      <c r="A48" s="691"/>
      <c r="B48" s="639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5"/>
      <c r="O48" s="408" t="s">
        <v>89</v>
      </c>
      <c r="P48" s="408">
        <v>188.596069</v>
      </c>
      <c r="Q48" s="408">
        <v>158.236414</v>
      </c>
      <c r="R48" s="408">
        <v>297.180204</v>
      </c>
      <c r="S48" s="408">
        <v>155.402781</v>
      </c>
      <c r="T48" s="408">
        <v>322.73714200000001</v>
      </c>
      <c r="U48" s="408">
        <v>366.542643</v>
      </c>
      <c r="V48" s="408">
        <v>378.75479200000007</v>
      </c>
      <c r="W48" s="408">
        <v>336.24984000000001</v>
      </c>
      <c r="X48" s="408">
        <v>363.93314800000002</v>
      </c>
      <c r="Y48" s="408">
        <v>388.54760099999999</v>
      </c>
      <c r="Z48" s="408">
        <v>451.81543399999998</v>
      </c>
      <c r="AA48" s="408">
        <v>411.71448399999997</v>
      </c>
      <c r="AB48" s="408">
        <v>3819.7105520000005</v>
      </c>
    </row>
    <row r="49" spans="1:28" ht="15" x14ac:dyDescent="0.25">
      <c r="A49" s="691"/>
      <c r="B49" s="639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5"/>
      <c r="O49" s="408" t="s">
        <v>156</v>
      </c>
      <c r="P49" s="408">
        <v>118.17244599999999</v>
      </c>
      <c r="Q49" s="408">
        <v>129.95889200000002</v>
      </c>
      <c r="R49" s="408">
        <v>111.168992</v>
      </c>
      <c r="S49" s="408">
        <v>104.291104</v>
      </c>
      <c r="T49" s="408">
        <v>31.047562000000003</v>
      </c>
      <c r="U49" s="408">
        <v>135.53845800000002</v>
      </c>
      <c r="V49" s="408">
        <v>203.61788000000001</v>
      </c>
      <c r="W49" s="408">
        <v>181.908447</v>
      </c>
      <c r="X49" s="408">
        <v>199.60010999999997</v>
      </c>
      <c r="Y49" s="408">
        <v>191.88454099999998</v>
      </c>
      <c r="Z49" s="408">
        <v>183.41579999999999</v>
      </c>
      <c r="AA49" s="408">
        <v>124.83126900000001</v>
      </c>
      <c r="AB49" s="408">
        <v>1715.4355009999999</v>
      </c>
    </row>
    <row r="50" spans="1:28" ht="15" x14ac:dyDescent="0.25">
      <c r="A50" s="691"/>
      <c r="B50" s="639"/>
      <c r="C50" s="640"/>
      <c r="D50" s="640"/>
      <c r="E50" s="640"/>
      <c r="F50" s="640"/>
      <c r="G50" s="640"/>
      <c r="H50" s="640"/>
      <c r="I50" s="640"/>
      <c r="J50" s="640"/>
      <c r="K50" s="640"/>
      <c r="L50" s="640"/>
      <c r="M50" s="5"/>
      <c r="O50" s="408" t="s">
        <v>91</v>
      </c>
      <c r="P50" s="408">
        <v>56.696509999999996</v>
      </c>
      <c r="Q50" s="408">
        <v>29.031293999999995</v>
      </c>
      <c r="R50" s="408">
        <v>31.780192</v>
      </c>
      <c r="S50" s="408">
        <v>47.571714999999998</v>
      </c>
      <c r="T50" s="408">
        <v>62.75949</v>
      </c>
      <c r="U50" s="408">
        <v>58.959846000000006</v>
      </c>
      <c r="V50" s="408">
        <v>61.934746000000004</v>
      </c>
      <c r="W50" s="408">
        <v>65.878715</v>
      </c>
      <c r="X50" s="408">
        <v>65.371779000000004</v>
      </c>
      <c r="Y50" s="408">
        <v>67.968324999999993</v>
      </c>
      <c r="Z50" s="408">
        <v>69.135725000000008</v>
      </c>
      <c r="AA50" s="408">
        <v>66.752559999999988</v>
      </c>
      <c r="AB50" s="408">
        <v>683.84089700000004</v>
      </c>
    </row>
    <row r="51" spans="1:28" ht="15" x14ac:dyDescent="0.25">
      <c r="A51" s="691"/>
      <c r="B51" s="639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5"/>
      <c r="O51" s="408" t="s">
        <v>302</v>
      </c>
      <c r="P51" s="408">
        <v>1506.357712</v>
      </c>
      <c r="Q51" s="408">
        <v>1184.9310420000002</v>
      </c>
      <c r="R51" s="408">
        <v>1262.5749069999997</v>
      </c>
      <c r="S51" s="408">
        <v>1034.8240959999998</v>
      </c>
      <c r="T51" s="408">
        <v>1699.3377289999999</v>
      </c>
      <c r="U51" s="408">
        <v>2052.080363</v>
      </c>
      <c r="V51" s="408">
        <v>2372.9827219999997</v>
      </c>
      <c r="W51" s="408">
        <v>2413.9190099999996</v>
      </c>
      <c r="X51" s="408">
        <v>2428.9486849999998</v>
      </c>
      <c r="Y51" s="408">
        <v>2534.0562369999998</v>
      </c>
      <c r="Z51" s="408">
        <v>2702.3149430000003</v>
      </c>
      <c r="AA51" s="408">
        <v>2600.4744229999992</v>
      </c>
      <c r="AB51" s="408">
        <v>23792.801869000003</v>
      </c>
    </row>
    <row r="52" spans="1:28" ht="15" x14ac:dyDescent="0.25">
      <c r="A52" s="691"/>
      <c r="B52" s="639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5"/>
    </row>
    <row r="53" spans="1:28" ht="15" x14ac:dyDescent="0.25">
      <c r="A53" s="691"/>
      <c r="B53" s="639"/>
      <c r="C53" s="640"/>
      <c r="D53" s="640"/>
      <c r="E53" s="640"/>
      <c r="F53" s="640"/>
      <c r="G53" s="640"/>
      <c r="H53" s="640"/>
      <c r="I53" s="640"/>
      <c r="J53" s="640"/>
      <c r="K53" s="640"/>
      <c r="L53" s="640"/>
      <c r="M53" s="5"/>
    </row>
    <row r="54" spans="1:28" ht="15" x14ac:dyDescent="0.25">
      <c r="A54" s="691"/>
      <c r="B54" s="639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5"/>
    </row>
    <row r="55" spans="1:28" ht="15" x14ac:dyDescent="0.25">
      <c r="A55" s="691"/>
      <c r="B55" s="639"/>
      <c r="C55" s="640"/>
      <c r="D55" s="640"/>
      <c r="E55" s="640"/>
      <c r="F55" s="640"/>
      <c r="G55" s="640"/>
      <c r="H55" s="640"/>
      <c r="I55" s="640"/>
      <c r="J55" s="640"/>
      <c r="K55" s="640"/>
      <c r="L55" s="640"/>
      <c r="M55" s="5"/>
    </row>
    <row r="56" spans="1:28" ht="15" x14ac:dyDescent="0.25">
      <c r="A56" s="691"/>
      <c r="B56" s="639"/>
      <c r="C56" s="640"/>
      <c r="D56" s="640"/>
      <c r="E56" s="640"/>
      <c r="F56" s="640"/>
      <c r="G56" s="640"/>
      <c r="H56" s="640"/>
      <c r="I56" s="640"/>
      <c r="J56" s="640"/>
      <c r="K56" s="640"/>
      <c r="L56" s="640"/>
      <c r="M56" s="5"/>
      <c r="P56" s="904" t="s">
        <v>1226</v>
      </c>
      <c r="Q56" s="904" t="s">
        <v>1227</v>
      </c>
      <c r="R56" s="904" t="s">
        <v>1228</v>
      </c>
      <c r="S56" s="904" t="s">
        <v>1229</v>
      </c>
      <c r="T56" s="904" t="s">
        <v>1230</v>
      </c>
      <c r="U56" s="904" t="s">
        <v>1231</v>
      </c>
      <c r="V56" s="904" t="s">
        <v>1232</v>
      </c>
      <c r="W56" s="904" t="s">
        <v>1233</v>
      </c>
      <c r="X56" s="904" t="s">
        <v>1249</v>
      </c>
      <c r="Y56" s="904" t="s">
        <v>1235</v>
      </c>
      <c r="Z56" s="904" t="s">
        <v>1236</v>
      </c>
      <c r="AA56" s="904" t="s">
        <v>1237</v>
      </c>
    </row>
    <row r="57" spans="1:28" ht="15" x14ac:dyDescent="0.25">
      <c r="A57" s="691"/>
      <c r="B57" s="639"/>
      <c r="C57" s="640"/>
      <c r="D57" s="640"/>
      <c r="E57" s="640"/>
      <c r="F57" s="640"/>
      <c r="G57" s="640"/>
      <c r="H57" s="640"/>
      <c r="I57" s="640"/>
      <c r="J57" s="640"/>
      <c r="K57" s="640"/>
      <c r="L57" s="640"/>
      <c r="M57" s="5"/>
      <c r="O57" s="408" t="s">
        <v>120</v>
      </c>
      <c r="P57" s="898">
        <v>474.34199599999999</v>
      </c>
      <c r="Q57" s="898">
        <v>475.17311699999993</v>
      </c>
      <c r="R57" s="898">
        <v>347.91860299999996</v>
      </c>
      <c r="S57" s="898">
        <v>292.208144</v>
      </c>
      <c r="T57" s="898">
        <v>475.337243</v>
      </c>
      <c r="U57" s="898">
        <v>569.83710199999996</v>
      </c>
      <c r="V57" s="898">
        <v>706.880269</v>
      </c>
      <c r="W57" s="898">
        <v>843.40093600000012</v>
      </c>
      <c r="X57" s="898">
        <v>782.81506000000002</v>
      </c>
      <c r="Y57" s="898">
        <v>866.64023699999996</v>
      </c>
      <c r="Z57" s="898">
        <v>836.32431600000007</v>
      </c>
      <c r="AA57" s="898">
        <v>828.54290199999991</v>
      </c>
    </row>
    <row r="58" spans="1:28" ht="15" x14ac:dyDescent="0.25">
      <c r="A58" s="691"/>
      <c r="B58" s="639"/>
      <c r="C58" s="640"/>
      <c r="D58" s="640"/>
      <c r="E58" s="640"/>
      <c r="F58" s="640"/>
      <c r="G58" s="640"/>
      <c r="H58" s="640"/>
      <c r="I58" s="640"/>
      <c r="J58" s="640"/>
      <c r="K58" s="640"/>
      <c r="L58" s="640"/>
      <c r="M58" s="5"/>
      <c r="O58" s="408" t="s">
        <v>97</v>
      </c>
      <c r="P58" s="898">
        <v>307.402129</v>
      </c>
      <c r="Q58" s="898">
        <v>69.12530799999999</v>
      </c>
      <c r="R58" s="898">
        <v>131.787892</v>
      </c>
      <c r="S58" s="898">
        <v>280.94089300000002</v>
      </c>
      <c r="T58" s="898">
        <v>429.27767900000003</v>
      </c>
      <c r="U58" s="898">
        <v>534.89003100000002</v>
      </c>
      <c r="V58" s="898">
        <v>635.65509599999984</v>
      </c>
      <c r="W58" s="898">
        <v>590.17568299999994</v>
      </c>
      <c r="X58" s="898">
        <v>626.79545199999995</v>
      </c>
      <c r="Y58" s="898">
        <v>618.15337199999999</v>
      </c>
      <c r="Z58" s="898">
        <v>765.13755700000002</v>
      </c>
      <c r="AA58" s="898">
        <v>763.77643799999998</v>
      </c>
    </row>
    <row r="59" spans="1:28" ht="15" x14ac:dyDescent="0.25">
      <c r="A59" s="691"/>
      <c r="B59" s="639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5"/>
      <c r="O59" s="408" t="s">
        <v>99</v>
      </c>
      <c r="P59" s="898">
        <v>361.14856199999997</v>
      </c>
      <c r="Q59" s="898">
        <v>323.40601700000002</v>
      </c>
      <c r="R59" s="898">
        <v>342.73902399999997</v>
      </c>
      <c r="S59" s="898">
        <v>154.409459</v>
      </c>
      <c r="T59" s="898">
        <v>378.17861299999998</v>
      </c>
      <c r="U59" s="898">
        <v>386.31228299999998</v>
      </c>
      <c r="V59" s="898">
        <v>386.13993900000003</v>
      </c>
      <c r="W59" s="898">
        <v>396.30538899999999</v>
      </c>
      <c r="X59" s="898">
        <v>390.43313599999999</v>
      </c>
      <c r="Y59" s="898">
        <v>400.86216099999996</v>
      </c>
      <c r="Z59" s="898">
        <v>396.48611099999999</v>
      </c>
      <c r="AA59" s="898">
        <v>404.85676999999998</v>
      </c>
    </row>
    <row r="60" spans="1:28" ht="15" x14ac:dyDescent="0.25">
      <c r="A60" s="691"/>
      <c r="B60" s="639"/>
      <c r="C60" s="640"/>
      <c r="D60" s="640"/>
      <c r="E60" s="640"/>
      <c r="F60" s="640"/>
      <c r="G60" s="640"/>
      <c r="H60" s="640"/>
      <c r="I60" s="640"/>
      <c r="J60" s="640"/>
      <c r="K60" s="640"/>
      <c r="L60" s="640"/>
      <c r="M60" s="5"/>
      <c r="O60" s="408" t="s">
        <v>89</v>
      </c>
      <c r="P60" s="898">
        <v>188.596069</v>
      </c>
      <c r="Q60" s="898">
        <v>158.236414</v>
      </c>
      <c r="R60" s="898">
        <v>297.180204</v>
      </c>
      <c r="S60" s="898">
        <v>155.402781</v>
      </c>
      <c r="T60" s="898">
        <v>322.73714200000001</v>
      </c>
      <c r="U60" s="898">
        <v>366.542643</v>
      </c>
      <c r="V60" s="898">
        <v>378.75479200000007</v>
      </c>
      <c r="W60" s="898">
        <v>336.24984000000001</v>
      </c>
      <c r="X60" s="898">
        <v>363.93314800000002</v>
      </c>
      <c r="Y60" s="898">
        <v>388.54760099999999</v>
      </c>
      <c r="Z60" s="898">
        <v>451.81543399999998</v>
      </c>
      <c r="AA60" s="898">
        <v>411.71448399999997</v>
      </c>
    </row>
    <row r="61" spans="1:28" ht="15" x14ac:dyDescent="0.25">
      <c r="A61" s="691"/>
      <c r="B61" s="639"/>
      <c r="C61" s="640"/>
      <c r="D61" s="640"/>
      <c r="E61" s="640"/>
      <c r="F61" s="640"/>
      <c r="G61" s="640"/>
      <c r="H61" s="640"/>
      <c r="I61" s="640"/>
      <c r="J61" s="640"/>
      <c r="K61" s="640"/>
      <c r="L61" s="640"/>
      <c r="M61" s="5"/>
      <c r="O61" s="408" t="s">
        <v>156</v>
      </c>
      <c r="P61" s="898">
        <v>118.17244599999999</v>
      </c>
      <c r="Q61" s="898">
        <v>129.95889200000002</v>
      </c>
      <c r="R61" s="898">
        <v>111.168992</v>
      </c>
      <c r="S61" s="898">
        <v>104.291104</v>
      </c>
      <c r="T61" s="898">
        <v>31.047562000000003</v>
      </c>
      <c r="U61" s="898">
        <v>135.53845800000002</v>
      </c>
      <c r="V61" s="898">
        <v>203.61788000000001</v>
      </c>
      <c r="W61" s="898">
        <v>181.908447</v>
      </c>
      <c r="X61" s="898">
        <v>199.60010999999997</v>
      </c>
      <c r="Y61" s="898">
        <v>191.88454099999998</v>
      </c>
      <c r="Z61" s="898">
        <v>183.41579999999999</v>
      </c>
      <c r="AA61" s="898">
        <v>124.83126900000001</v>
      </c>
    </row>
    <row r="62" spans="1:28" ht="15" x14ac:dyDescent="0.25">
      <c r="A62" s="691"/>
      <c r="B62" s="639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5"/>
      <c r="O62" s="408" t="s">
        <v>91</v>
      </c>
      <c r="P62" s="898">
        <v>56.696509999999996</v>
      </c>
      <c r="Q62" s="898">
        <v>29.031293999999995</v>
      </c>
      <c r="R62" s="898">
        <v>31.780192</v>
      </c>
      <c r="S62" s="898">
        <v>47.571714999999998</v>
      </c>
      <c r="T62" s="898">
        <v>62.75949</v>
      </c>
      <c r="U62" s="898">
        <v>58.959846000000006</v>
      </c>
      <c r="V62" s="898">
        <v>61.934746000000004</v>
      </c>
      <c r="W62" s="898">
        <v>65.878715</v>
      </c>
      <c r="X62" s="898">
        <v>65.371779000000004</v>
      </c>
      <c r="Y62" s="898">
        <v>67.968324999999993</v>
      </c>
      <c r="Z62" s="898">
        <v>69.135725000000008</v>
      </c>
      <c r="AA62" s="898">
        <v>66.752559999999988</v>
      </c>
    </row>
    <row r="63" spans="1:28" ht="15" x14ac:dyDescent="0.25">
      <c r="A63" s="691"/>
      <c r="B63" s="639"/>
      <c r="C63" s="640"/>
      <c r="D63" s="640"/>
      <c r="E63" s="640"/>
      <c r="F63" s="640"/>
      <c r="G63" s="640"/>
      <c r="H63" s="640"/>
      <c r="I63" s="640"/>
      <c r="J63" s="640"/>
      <c r="K63" s="640"/>
      <c r="L63" s="640"/>
      <c r="M63" s="5"/>
      <c r="P63" s="898"/>
      <c r="Q63" s="898"/>
      <c r="R63" s="898"/>
      <c r="S63" s="898"/>
      <c r="T63" s="898"/>
      <c r="U63" s="898"/>
      <c r="V63" s="898"/>
      <c r="W63" s="898"/>
      <c r="X63" s="898"/>
      <c r="Y63" s="898"/>
      <c r="Z63" s="898"/>
      <c r="AA63" s="898"/>
    </row>
    <row r="64" spans="1:28" ht="15" x14ac:dyDescent="0.25">
      <c r="A64" s="691"/>
      <c r="B64" s="639"/>
      <c r="C64" s="640"/>
      <c r="D64" s="640"/>
      <c r="E64" s="640"/>
      <c r="F64" s="640"/>
      <c r="G64" s="640"/>
      <c r="H64" s="640"/>
      <c r="I64" s="640"/>
      <c r="J64" s="640"/>
      <c r="K64" s="640"/>
      <c r="L64" s="640"/>
      <c r="M64" s="5"/>
    </row>
    <row r="65" spans="1:28" ht="15" x14ac:dyDescent="0.25">
      <c r="A65" s="691"/>
      <c r="B65" s="639"/>
      <c r="C65" s="640"/>
      <c r="D65" s="640"/>
      <c r="E65" s="640"/>
      <c r="F65" s="640"/>
      <c r="G65" s="640"/>
      <c r="H65" s="640"/>
      <c r="I65" s="640"/>
      <c r="J65" s="640"/>
      <c r="K65" s="640"/>
      <c r="L65" s="640"/>
      <c r="M65" s="5"/>
      <c r="O65" s="903"/>
      <c r="P65" s="903"/>
      <c r="Q65" s="903"/>
      <c r="R65" s="903"/>
      <c r="S65" s="903"/>
      <c r="T65" s="903"/>
      <c r="U65" s="903"/>
      <c r="V65" s="903"/>
      <c r="W65" s="903"/>
      <c r="X65" s="903"/>
      <c r="Y65" s="903"/>
      <c r="Z65" s="903"/>
      <c r="AA65" s="903"/>
      <c r="AB65" s="903"/>
    </row>
    <row r="66" spans="1:28" ht="15" x14ac:dyDescent="0.25">
      <c r="A66" s="691"/>
      <c r="B66" s="639"/>
      <c r="C66" s="640"/>
      <c r="D66" s="640"/>
      <c r="E66" s="640"/>
      <c r="F66" s="640"/>
      <c r="G66" s="640"/>
      <c r="H66" s="640"/>
      <c r="I66" s="640"/>
      <c r="J66" s="640"/>
      <c r="K66" s="640"/>
      <c r="L66" s="640"/>
      <c r="M66" s="5"/>
      <c r="O66" s="903"/>
      <c r="P66" s="903"/>
      <c r="Q66" s="903"/>
      <c r="R66" s="903"/>
      <c r="S66" s="903"/>
      <c r="T66" s="903"/>
      <c r="U66" s="903"/>
      <c r="V66" s="903"/>
      <c r="W66" s="903"/>
      <c r="X66" s="903"/>
      <c r="Y66" s="903"/>
      <c r="Z66" s="903"/>
      <c r="AA66" s="903"/>
      <c r="AB66" s="903"/>
    </row>
    <row r="67" spans="1:28" ht="15" x14ac:dyDescent="0.25">
      <c r="A67" s="691"/>
      <c r="B67" s="639"/>
      <c r="C67" s="640"/>
      <c r="D67" s="640"/>
      <c r="E67" s="640"/>
      <c r="F67" s="640"/>
      <c r="G67" s="640"/>
      <c r="H67" s="640"/>
      <c r="I67" s="640"/>
      <c r="J67" s="640"/>
      <c r="K67" s="640"/>
      <c r="L67" s="640"/>
      <c r="M67" s="640"/>
      <c r="N67" s="903"/>
      <c r="O67" s="903"/>
      <c r="P67" s="903"/>
      <c r="Q67" s="903"/>
      <c r="R67" s="903"/>
      <c r="S67" s="903"/>
      <c r="T67" s="903"/>
      <c r="U67" s="903"/>
      <c r="V67" s="903"/>
      <c r="W67" s="903"/>
      <c r="X67" s="903"/>
      <c r="Y67" s="903"/>
      <c r="Z67" s="903"/>
      <c r="AA67" s="903"/>
      <c r="AB67" s="903"/>
    </row>
    <row r="68" spans="1:28" ht="15" x14ac:dyDescent="0.25">
      <c r="A68" s="691"/>
      <c r="B68" s="639"/>
      <c r="C68" s="640"/>
      <c r="D68" s="640"/>
      <c r="E68" s="640"/>
      <c r="F68" s="640"/>
      <c r="G68" s="640"/>
      <c r="H68" s="640"/>
      <c r="I68" s="640"/>
      <c r="J68" s="640"/>
      <c r="K68" s="640"/>
      <c r="L68" s="640"/>
      <c r="M68" s="640"/>
      <c r="N68" s="903"/>
      <c r="O68" s="903"/>
      <c r="P68" s="903"/>
      <c r="Q68" s="903"/>
      <c r="R68" s="903"/>
      <c r="S68" s="903"/>
      <c r="T68" s="903"/>
      <c r="U68" s="903"/>
      <c r="V68" s="903"/>
      <c r="W68" s="903"/>
      <c r="X68" s="903"/>
      <c r="Y68" s="903"/>
      <c r="Z68" s="903"/>
      <c r="AA68" s="903"/>
      <c r="AB68" s="903"/>
    </row>
    <row r="69" spans="1:28" ht="15" x14ac:dyDescent="0.25">
      <c r="A69" s="691"/>
      <c r="B69" s="639"/>
      <c r="C69" s="640"/>
      <c r="D69" s="640"/>
      <c r="E69" s="640"/>
      <c r="F69" s="640"/>
      <c r="G69" s="640"/>
      <c r="H69" s="640"/>
      <c r="I69" s="640"/>
      <c r="J69" s="640"/>
      <c r="K69" s="640"/>
      <c r="L69" s="640"/>
      <c r="M69" s="640"/>
      <c r="N69" s="903"/>
      <c r="O69" s="903"/>
      <c r="P69" s="903"/>
      <c r="Q69" s="903"/>
      <c r="R69" s="903"/>
      <c r="S69" s="903"/>
      <c r="T69" s="903"/>
      <c r="U69" s="903"/>
      <c r="V69" s="903"/>
      <c r="W69" s="903"/>
      <c r="X69" s="903"/>
      <c r="Y69" s="903"/>
      <c r="Z69" s="903"/>
      <c r="AA69" s="903"/>
      <c r="AB69" s="903"/>
    </row>
    <row r="70" spans="1:28" ht="15.75" customHeight="1" x14ac:dyDescent="0.25">
      <c r="A70" s="691"/>
      <c r="B70" s="639"/>
      <c r="C70" s="640"/>
      <c r="D70" s="640"/>
      <c r="E70" s="640"/>
      <c r="F70" s="640"/>
      <c r="G70" s="640"/>
      <c r="H70" s="640"/>
      <c r="I70" s="640"/>
      <c r="J70" s="640"/>
      <c r="K70" s="640"/>
      <c r="L70" s="640"/>
      <c r="M70" s="640"/>
      <c r="N70" s="903"/>
      <c r="O70" s="903"/>
      <c r="P70" s="903"/>
      <c r="Q70" s="903"/>
      <c r="R70" s="903"/>
      <c r="S70" s="903"/>
      <c r="T70" s="903"/>
      <c r="U70" s="903"/>
      <c r="V70" s="903"/>
      <c r="W70" s="903"/>
      <c r="X70" s="903"/>
      <c r="Y70" s="903"/>
      <c r="Z70" s="903"/>
      <c r="AA70" s="903"/>
      <c r="AB70" s="903"/>
    </row>
    <row r="71" spans="1:28" ht="15.75" customHeight="1" x14ac:dyDescent="0.25">
      <c r="A71" s="691"/>
      <c r="B71" s="639"/>
      <c r="C71" s="640"/>
      <c r="D71" s="640"/>
      <c r="E71" s="640"/>
      <c r="F71" s="640"/>
      <c r="G71" s="640"/>
      <c r="H71" s="640"/>
      <c r="I71" s="640"/>
      <c r="J71" s="640"/>
      <c r="K71" s="640"/>
      <c r="L71" s="640"/>
      <c r="M71" s="640"/>
      <c r="N71" s="903"/>
      <c r="O71" s="903"/>
      <c r="P71" s="903"/>
      <c r="Q71" s="903"/>
      <c r="R71" s="903"/>
      <c r="S71" s="903"/>
      <c r="T71" s="903"/>
      <c r="U71" s="903"/>
      <c r="V71" s="903"/>
      <c r="W71" s="903"/>
      <c r="X71" s="903"/>
      <c r="Y71" s="903"/>
      <c r="Z71" s="903"/>
      <c r="AA71" s="903"/>
      <c r="AB71" s="903"/>
    </row>
    <row r="72" spans="1:28" ht="15.75" customHeight="1" x14ac:dyDescent="0.25">
      <c r="A72" s="691"/>
      <c r="B72" s="639"/>
      <c r="C72" s="640"/>
      <c r="D72" s="640"/>
      <c r="E72" s="640"/>
      <c r="F72" s="640"/>
      <c r="G72" s="640"/>
      <c r="H72" s="640"/>
      <c r="I72" s="640"/>
      <c r="J72" s="640"/>
      <c r="K72" s="640"/>
      <c r="L72" s="640"/>
      <c r="M72" s="640"/>
      <c r="N72" s="903"/>
      <c r="O72" s="903"/>
      <c r="P72" s="903"/>
      <c r="Q72" s="903"/>
      <c r="R72" s="903"/>
      <c r="S72" s="903"/>
      <c r="T72" s="903"/>
      <c r="U72" s="903"/>
      <c r="V72" s="903"/>
      <c r="W72" s="903"/>
      <c r="X72" s="903"/>
      <c r="Y72" s="903"/>
      <c r="Z72" s="903"/>
      <c r="AA72" s="903"/>
      <c r="AB72" s="903"/>
    </row>
    <row r="73" spans="1:28" ht="15.75" customHeight="1" x14ac:dyDescent="0.25">
      <c r="A73" s="691"/>
      <c r="B73" s="639"/>
      <c r="C73" s="640"/>
      <c r="D73" s="640"/>
      <c r="E73" s="640"/>
      <c r="F73" s="640"/>
      <c r="G73" s="640"/>
      <c r="H73" s="640"/>
      <c r="I73" s="640"/>
      <c r="J73" s="640"/>
      <c r="K73" s="640"/>
      <c r="L73" s="640"/>
      <c r="M73" s="640"/>
      <c r="N73" s="903"/>
      <c r="O73" s="903"/>
      <c r="P73" s="903"/>
      <c r="Q73" s="903"/>
      <c r="R73" s="903"/>
      <c r="S73" s="903"/>
      <c r="T73" s="903"/>
      <c r="U73" s="903"/>
      <c r="V73" s="903"/>
      <c r="W73" s="903"/>
      <c r="X73" s="903"/>
      <c r="Y73" s="903"/>
      <c r="Z73" s="903"/>
      <c r="AA73" s="903"/>
      <c r="AB73" s="903"/>
    </row>
    <row r="74" spans="1:28" ht="15.75" customHeight="1" x14ac:dyDescent="0.25">
      <c r="A74" s="691"/>
      <c r="B74" s="639"/>
      <c r="C74" s="640"/>
      <c r="D74" s="640"/>
      <c r="E74" s="640"/>
      <c r="F74" s="640"/>
      <c r="G74" s="640"/>
      <c r="H74" s="640"/>
      <c r="I74" s="640"/>
      <c r="J74" s="640"/>
      <c r="K74" s="640"/>
      <c r="L74" s="640"/>
      <c r="M74" s="640"/>
      <c r="N74" s="903"/>
      <c r="O74" s="903"/>
      <c r="P74" s="903"/>
      <c r="Q74" s="903"/>
      <c r="R74" s="903"/>
      <c r="S74" s="903"/>
      <c r="T74" s="903"/>
      <c r="U74" s="903"/>
      <c r="V74" s="903"/>
      <c r="W74" s="903"/>
      <c r="X74" s="903"/>
      <c r="Y74" s="903"/>
      <c r="Z74" s="903"/>
      <c r="AA74" s="903"/>
      <c r="AB74" s="903"/>
    </row>
    <row r="75" spans="1:28" ht="15.75" customHeight="1" x14ac:dyDescent="0.25">
      <c r="A75" s="691"/>
      <c r="B75" s="639"/>
      <c r="C75" s="640"/>
      <c r="D75" s="640"/>
      <c r="E75" s="640"/>
      <c r="F75" s="640"/>
      <c r="G75" s="640"/>
      <c r="H75" s="640"/>
      <c r="I75" s="640"/>
      <c r="J75" s="640"/>
      <c r="K75" s="640"/>
      <c r="L75" s="640"/>
      <c r="M75" s="640"/>
      <c r="N75" s="903"/>
      <c r="O75" s="903"/>
      <c r="P75" s="903"/>
      <c r="Q75" s="903"/>
      <c r="R75" s="903"/>
      <c r="S75" s="903"/>
      <c r="T75" s="903"/>
      <c r="U75" s="903"/>
      <c r="V75" s="903"/>
      <c r="W75" s="903"/>
      <c r="X75" s="903"/>
      <c r="Y75" s="903"/>
      <c r="Z75" s="903"/>
      <c r="AA75" s="903"/>
      <c r="AB75" s="903"/>
    </row>
    <row r="76" spans="1:28" ht="15.75" customHeight="1" x14ac:dyDescent="0.25">
      <c r="A76" s="691"/>
      <c r="B76" s="639"/>
      <c r="C76" s="640"/>
      <c r="D76" s="640"/>
      <c r="E76" s="640"/>
      <c r="F76" s="640"/>
      <c r="G76" s="640"/>
      <c r="H76" s="640"/>
      <c r="I76" s="640"/>
      <c r="J76" s="640"/>
      <c r="K76" s="640"/>
      <c r="L76" s="640"/>
      <c r="M76" s="640"/>
      <c r="N76" s="903"/>
      <c r="O76" s="903"/>
      <c r="P76" s="903"/>
      <c r="Q76" s="903"/>
      <c r="R76" s="903"/>
      <c r="S76" s="903"/>
      <c r="T76" s="903"/>
      <c r="U76" s="903"/>
      <c r="V76" s="903"/>
      <c r="W76" s="903"/>
      <c r="X76" s="903"/>
      <c r="Y76" s="903"/>
      <c r="Z76" s="903"/>
      <c r="AA76" s="903"/>
      <c r="AB76" s="903"/>
    </row>
    <row r="77" spans="1:28" ht="15.75" customHeight="1" x14ac:dyDescent="0.25">
      <c r="A77" s="691"/>
      <c r="B77" s="639"/>
      <c r="C77" s="640"/>
      <c r="D77" s="640"/>
      <c r="E77" s="640"/>
      <c r="F77" s="640"/>
      <c r="G77" s="640"/>
      <c r="H77" s="640"/>
      <c r="I77" s="640"/>
      <c r="J77" s="640"/>
      <c r="K77" s="640"/>
      <c r="L77" s="640"/>
      <c r="M77" s="640"/>
      <c r="N77" s="903"/>
      <c r="O77" s="903"/>
      <c r="P77" s="903"/>
      <c r="Q77" s="903"/>
      <c r="R77" s="903"/>
      <c r="S77" s="903"/>
      <c r="T77" s="903"/>
      <c r="U77" s="903"/>
      <c r="V77" s="903"/>
      <c r="W77" s="903"/>
      <c r="X77" s="903"/>
      <c r="Y77" s="903"/>
      <c r="Z77" s="903"/>
      <c r="AA77" s="903"/>
      <c r="AB77" s="903"/>
    </row>
    <row r="78" spans="1:28" ht="15.75" customHeight="1" x14ac:dyDescent="0.25">
      <c r="A78" s="691"/>
      <c r="B78" s="639"/>
      <c r="C78" s="640"/>
      <c r="D78" s="640"/>
      <c r="E78" s="640"/>
      <c r="F78" s="640"/>
      <c r="G78" s="640"/>
      <c r="H78" s="640"/>
      <c r="I78" s="640"/>
      <c r="J78" s="640"/>
      <c r="K78" s="640"/>
      <c r="L78" s="640"/>
      <c r="M78" s="640"/>
      <c r="N78" s="903"/>
      <c r="O78" s="903"/>
      <c r="P78" s="903"/>
      <c r="Q78" s="903"/>
      <c r="R78" s="903"/>
      <c r="S78" s="903"/>
      <c r="T78" s="903"/>
      <c r="U78" s="903"/>
      <c r="V78" s="903"/>
      <c r="W78" s="903"/>
      <c r="X78" s="903"/>
      <c r="Y78" s="903"/>
      <c r="Z78" s="903"/>
      <c r="AA78" s="903"/>
      <c r="AB78" s="903"/>
    </row>
    <row r="79" spans="1:28" ht="15.75" customHeight="1" x14ac:dyDescent="0.25">
      <c r="A79" s="691"/>
      <c r="B79" s="639"/>
      <c r="C79" s="640"/>
      <c r="D79" s="640"/>
      <c r="E79" s="640"/>
      <c r="F79" s="640"/>
      <c r="G79" s="640"/>
      <c r="H79" s="640"/>
      <c r="I79" s="640"/>
      <c r="J79" s="640"/>
      <c r="K79" s="640"/>
      <c r="L79" s="640"/>
      <c r="M79" s="640"/>
      <c r="N79" s="903"/>
      <c r="O79" s="903"/>
      <c r="P79" s="903"/>
      <c r="Q79" s="903"/>
      <c r="R79" s="903"/>
      <c r="S79" s="903"/>
      <c r="T79" s="903"/>
      <c r="U79" s="903"/>
      <c r="V79" s="903"/>
      <c r="W79" s="903"/>
      <c r="X79" s="903"/>
      <c r="Y79" s="903"/>
      <c r="Z79" s="903"/>
      <c r="AA79" s="903"/>
      <c r="AB79" s="903"/>
    </row>
    <row r="80" spans="1:28" ht="15" x14ac:dyDescent="0.25">
      <c r="A80" s="691"/>
      <c r="B80" s="639"/>
      <c r="C80" s="640"/>
      <c r="D80" s="640"/>
      <c r="E80" s="640"/>
      <c r="F80" s="640"/>
      <c r="G80" s="640"/>
      <c r="H80" s="640"/>
      <c r="I80" s="640"/>
      <c r="J80" s="640"/>
      <c r="K80" s="640"/>
      <c r="L80" s="640"/>
      <c r="M80" s="640"/>
      <c r="N80" s="903"/>
      <c r="O80" s="407" t="s">
        <v>163</v>
      </c>
      <c r="P80" s="408" t="s">
        <v>164</v>
      </c>
    </row>
    <row r="81" spans="1:28" ht="15" x14ac:dyDescent="0.25">
      <c r="A81" s="691"/>
      <c r="B81" s="639"/>
      <c r="C81" s="640"/>
      <c r="D81" s="640"/>
      <c r="E81" s="640"/>
      <c r="F81" s="640"/>
      <c r="G81" s="640"/>
      <c r="H81" s="640"/>
      <c r="I81" s="640"/>
      <c r="J81" s="640"/>
      <c r="K81" s="640"/>
      <c r="L81" s="640"/>
      <c r="M81" s="640"/>
      <c r="N81" s="903"/>
      <c r="O81" s="407" t="s">
        <v>165</v>
      </c>
      <c r="P81" s="408" t="s">
        <v>304</v>
      </c>
      <c r="R81" s="406"/>
      <c r="S81" s="406"/>
      <c r="T81" s="406"/>
      <c r="U81" s="406"/>
      <c r="V81" s="406"/>
      <c r="W81" s="882"/>
      <c r="X81" s="882"/>
      <c r="Y81" s="882"/>
      <c r="Z81" s="882"/>
      <c r="AA81" s="882"/>
      <c r="AB81" s="882"/>
    </row>
    <row r="82" spans="1:28" ht="15" x14ac:dyDescent="0.25">
      <c r="A82" s="691"/>
      <c r="B82" s="639"/>
      <c r="C82" s="640"/>
      <c r="D82" s="640"/>
      <c r="E82" s="640"/>
      <c r="F82" s="640"/>
      <c r="G82" s="640"/>
      <c r="H82" s="640"/>
      <c r="I82" s="640"/>
      <c r="J82" s="640"/>
      <c r="K82" s="640"/>
      <c r="L82" s="640"/>
      <c r="M82" s="640"/>
      <c r="N82" s="903"/>
      <c r="O82" s="407" t="s">
        <v>1056</v>
      </c>
      <c r="P82" s="408" t="s">
        <v>1057</v>
      </c>
      <c r="R82" s="406"/>
      <c r="S82" s="406"/>
      <c r="T82" s="406"/>
      <c r="U82" s="406"/>
      <c r="V82" s="406"/>
      <c r="W82" s="882"/>
      <c r="X82" s="882"/>
      <c r="Y82" s="882"/>
      <c r="Z82" s="882"/>
      <c r="AA82" s="882"/>
      <c r="AB82" s="882"/>
    </row>
    <row r="83" spans="1:28" ht="15.75" customHeight="1" x14ac:dyDescent="0.25">
      <c r="A83" s="691"/>
      <c r="B83" s="639"/>
      <c r="C83" s="640"/>
      <c r="D83" s="640"/>
      <c r="E83" s="640"/>
      <c r="F83" s="640"/>
      <c r="G83" s="640"/>
      <c r="H83" s="640"/>
      <c r="I83" s="640"/>
      <c r="J83" s="640"/>
      <c r="K83" s="640"/>
      <c r="L83" s="640"/>
      <c r="M83" s="640"/>
      <c r="N83" s="903"/>
      <c r="O83" s="407" t="s">
        <v>1038</v>
      </c>
      <c r="P83" s="408" t="s">
        <v>1038</v>
      </c>
      <c r="R83" s="406"/>
      <c r="S83" s="406"/>
      <c r="T83" s="406"/>
      <c r="U83" s="406"/>
      <c r="V83" s="406"/>
      <c r="W83" s="882"/>
      <c r="X83" s="882"/>
      <c r="Y83" s="882"/>
      <c r="Z83" s="882"/>
      <c r="AA83" s="882"/>
      <c r="AB83" s="882"/>
    </row>
    <row r="84" spans="1:28" ht="15" x14ac:dyDescent="0.25">
      <c r="A84" s="691"/>
      <c r="B84" s="639"/>
      <c r="C84" s="640"/>
      <c r="D84" s="640"/>
      <c r="E84" s="640"/>
      <c r="F84" s="640"/>
      <c r="G84" s="640"/>
      <c r="H84" s="640"/>
      <c r="I84" s="640"/>
      <c r="J84" s="640"/>
      <c r="K84" s="640"/>
      <c r="L84" s="640"/>
      <c r="M84" s="640"/>
      <c r="N84" s="903"/>
      <c r="R84" s="406"/>
      <c r="S84" s="406"/>
      <c r="T84" s="406"/>
      <c r="U84" s="406"/>
      <c r="V84" s="406"/>
      <c r="W84" s="897"/>
      <c r="X84" s="897"/>
      <c r="Y84" s="897"/>
      <c r="Z84" s="897"/>
      <c r="AA84" s="897"/>
      <c r="AB84" s="897"/>
    </row>
    <row r="85" spans="1:28" ht="15" x14ac:dyDescent="0.25">
      <c r="A85" s="691"/>
      <c r="B85" s="639"/>
      <c r="C85" s="640"/>
      <c r="D85" s="640"/>
      <c r="E85" s="640"/>
      <c r="F85" s="640"/>
      <c r="G85" s="640"/>
      <c r="H85" s="640"/>
      <c r="I85" s="640"/>
      <c r="J85" s="640"/>
      <c r="K85" s="640"/>
      <c r="L85" s="640"/>
      <c r="M85" s="640"/>
      <c r="N85" s="903"/>
      <c r="O85" s="408" t="s">
        <v>1994</v>
      </c>
      <c r="P85" s="408" t="s">
        <v>312</v>
      </c>
    </row>
    <row r="86" spans="1:28" ht="15" x14ac:dyDescent="0.25">
      <c r="A86" s="691"/>
      <c r="B86" s="639"/>
      <c r="C86" s="640"/>
      <c r="D86" s="640"/>
      <c r="E86" s="640"/>
      <c r="F86" s="640"/>
      <c r="G86" s="640"/>
      <c r="H86" s="640"/>
      <c r="I86" s="640"/>
      <c r="J86" s="640"/>
      <c r="K86" s="640"/>
      <c r="L86" s="640"/>
      <c r="M86" s="640"/>
      <c r="N86" s="903"/>
      <c r="O86" s="408" t="s">
        <v>327</v>
      </c>
      <c r="P86" s="408" t="s">
        <v>770</v>
      </c>
      <c r="Q86" s="408" t="s">
        <v>771</v>
      </c>
      <c r="R86" s="408" t="s">
        <v>1214</v>
      </c>
      <c r="S86" s="408" t="s">
        <v>1215</v>
      </c>
      <c r="T86" s="408" t="s">
        <v>1216</v>
      </c>
      <c r="U86" s="408" t="s">
        <v>1217</v>
      </c>
      <c r="V86" s="408" t="s">
        <v>1218</v>
      </c>
      <c r="W86" s="408" t="s">
        <v>1219</v>
      </c>
      <c r="X86" s="408" t="s">
        <v>1220</v>
      </c>
      <c r="Y86" s="408" t="s">
        <v>1221</v>
      </c>
      <c r="Z86" s="408" t="s">
        <v>1222</v>
      </c>
      <c r="AA86" s="408" t="s">
        <v>1223</v>
      </c>
      <c r="AB86" s="408" t="s">
        <v>302</v>
      </c>
    </row>
    <row r="87" spans="1:28" ht="15" x14ac:dyDescent="0.25">
      <c r="A87" s="691"/>
      <c r="B87" s="639"/>
      <c r="C87" s="640"/>
      <c r="D87" s="640"/>
      <c r="E87" s="640"/>
      <c r="F87" s="640"/>
      <c r="G87" s="640"/>
      <c r="H87" s="640"/>
      <c r="I87" s="640"/>
      <c r="J87" s="640"/>
      <c r="K87" s="640"/>
      <c r="L87" s="640"/>
      <c r="M87" s="640"/>
      <c r="N87" s="903"/>
      <c r="O87" s="408" t="s">
        <v>1250</v>
      </c>
      <c r="P87" s="408">
        <v>259.05117699999994</v>
      </c>
      <c r="Q87" s="408">
        <v>254.22266199999996</v>
      </c>
      <c r="R87" s="408">
        <v>286.82224500000001</v>
      </c>
      <c r="S87" s="408">
        <v>261.58145029250005</v>
      </c>
      <c r="T87" s="408">
        <v>215.96050565499999</v>
      </c>
      <c r="U87" s="408">
        <v>177.49759251249998</v>
      </c>
      <c r="V87" s="408">
        <v>141.50221962000003</v>
      </c>
      <c r="W87" s="408">
        <v>137.38099879500001</v>
      </c>
      <c r="X87" s="408">
        <v>133.17993773750004</v>
      </c>
      <c r="Y87" s="408">
        <v>159.7911338975</v>
      </c>
      <c r="Z87" s="408">
        <v>131.11752679999998</v>
      </c>
      <c r="AA87" s="408">
        <v>183.35228163000005</v>
      </c>
      <c r="AB87" s="408">
        <v>2341.4597309400001</v>
      </c>
    </row>
    <row r="88" spans="1:28" ht="15" x14ac:dyDescent="0.25">
      <c r="A88" s="691"/>
      <c r="B88" s="639"/>
      <c r="C88" s="640"/>
      <c r="D88" s="640"/>
      <c r="E88" s="640"/>
      <c r="F88" s="640"/>
      <c r="G88" s="640"/>
      <c r="H88" s="640"/>
      <c r="I88" s="640"/>
      <c r="J88" s="640"/>
      <c r="K88" s="640"/>
      <c r="L88" s="640"/>
      <c r="M88" s="640"/>
      <c r="N88" s="903"/>
      <c r="O88" s="408" t="s">
        <v>1048</v>
      </c>
      <c r="P88" s="408">
        <v>21.420276999999999</v>
      </c>
      <c r="Q88" s="408">
        <v>13.685920000000001</v>
      </c>
      <c r="R88" s="408">
        <v>14.540581999999999</v>
      </c>
      <c r="S88" s="408">
        <v>11.786605000000002</v>
      </c>
      <c r="T88" s="408">
        <v>19.709685</v>
      </c>
      <c r="U88" s="408">
        <v>22.337624999999996</v>
      </c>
      <c r="V88" s="408">
        <v>28.383203999999999</v>
      </c>
      <c r="W88" s="408">
        <v>34.269141999999995</v>
      </c>
      <c r="X88" s="408">
        <v>29.045150999999997</v>
      </c>
      <c r="Y88" s="408">
        <v>25.409846000000002</v>
      </c>
      <c r="Z88" s="408">
        <v>29.728617</v>
      </c>
      <c r="AA88" s="408">
        <v>26.060404999999999</v>
      </c>
      <c r="AB88" s="408">
        <v>276.37705899999997</v>
      </c>
    </row>
    <row r="89" spans="1:28" ht="15" x14ac:dyDescent="0.25">
      <c r="A89" s="691"/>
      <c r="B89" s="639"/>
      <c r="C89" s="640"/>
      <c r="D89" s="640"/>
      <c r="E89" s="640"/>
      <c r="F89" s="640"/>
      <c r="G89" s="640"/>
      <c r="H89" s="640"/>
      <c r="I89" s="640"/>
      <c r="J89" s="640"/>
      <c r="K89" s="640"/>
      <c r="L89" s="640"/>
      <c r="M89" s="640"/>
      <c r="N89" s="903"/>
      <c r="O89" s="408" t="s">
        <v>1251</v>
      </c>
      <c r="P89" s="408">
        <v>6.4255780000000007</v>
      </c>
      <c r="Q89" s="408">
        <v>6.4533690000000004</v>
      </c>
      <c r="R89" s="408">
        <v>7.7981599999999993</v>
      </c>
      <c r="S89" s="408">
        <v>4.4481330000000003</v>
      </c>
      <c r="T89" s="408">
        <v>4.9106990000000001</v>
      </c>
      <c r="U89" s="408">
        <v>6.5507760000000008</v>
      </c>
      <c r="V89" s="408">
        <v>6.5636399999999995</v>
      </c>
      <c r="W89" s="408">
        <v>6.6996799999999999</v>
      </c>
      <c r="X89" s="408">
        <v>7.15388</v>
      </c>
      <c r="Y89" s="408">
        <v>6.9712899999999998</v>
      </c>
      <c r="Z89" s="408">
        <v>7.4683899999999994</v>
      </c>
      <c r="AA89" s="408">
        <v>7.2450799999999997</v>
      </c>
      <c r="AB89" s="408">
        <v>78.688675000000003</v>
      </c>
    </row>
    <row r="90" spans="1:28" ht="15" x14ac:dyDescent="0.25">
      <c r="A90" s="691"/>
      <c r="B90" s="639"/>
      <c r="C90" s="640"/>
      <c r="D90" s="640"/>
      <c r="E90" s="640"/>
      <c r="F90" s="640"/>
      <c r="G90" s="640"/>
      <c r="H90" s="640"/>
      <c r="I90" s="640"/>
      <c r="J90" s="640"/>
      <c r="K90" s="640"/>
      <c r="L90" s="640"/>
      <c r="M90" s="640"/>
      <c r="N90" s="903"/>
      <c r="O90" s="408" t="s">
        <v>1252</v>
      </c>
      <c r="P90" s="408">
        <v>150.45009599999997</v>
      </c>
      <c r="Q90" s="408">
        <v>126.18754200000001</v>
      </c>
      <c r="R90" s="408">
        <v>136.361918</v>
      </c>
      <c r="S90" s="408">
        <v>182.94131899999996</v>
      </c>
      <c r="T90" s="408">
        <v>171.823396</v>
      </c>
      <c r="U90" s="408">
        <v>155.85302800000002</v>
      </c>
      <c r="V90" s="408">
        <v>172.69453000000004</v>
      </c>
      <c r="W90" s="408">
        <v>175.79280900000001</v>
      </c>
      <c r="X90" s="408">
        <v>202.50083899999996</v>
      </c>
      <c r="Y90" s="408">
        <v>188.40689900000001</v>
      </c>
      <c r="Z90" s="408">
        <v>131.161295</v>
      </c>
      <c r="AA90" s="408">
        <v>136.469222</v>
      </c>
      <c r="AB90" s="408">
        <v>1930.642893</v>
      </c>
    </row>
    <row r="91" spans="1:28" ht="15.75" customHeight="1" x14ac:dyDescent="0.25">
      <c r="A91" s="691"/>
      <c r="B91" s="639"/>
      <c r="C91" s="640"/>
      <c r="D91" s="640"/>
      <c r="E91" s="640"/>
      <c r="F91" s="640"/>
      <c r="G91" s="640"/>
      <c r="H91" s="640"/>
      <c r="I91" s="640"/>
      <c r="J91" s="640"/>
      <c r="K91" s="640"/>
      <c r="L91" s="640"/>
      <c r="M91" s="640"/>
      <c r="N91" s="903"/>
      <c r="O91" s="408" t="s">
        <v>1253</v>
      </c>
      <c r="P91" s="408">
        <v>71.805112000000022</v>
      </c>
      <c r="Q91" s="408">
        <v>63.155098000000002</v>
      </c>
      <c r="R91" s="408">
        <v>63.614708999999998</v>
      </c>
      <c r="S91" s="408">
        <v>64.086894000000015</v>
      </c>
      <c r="T91" s="408">
        <v>62.225194999999999</v>
      </c>
      <c r="U91" s="408">
        <v>55.028388000000007</v>
      </c>
      <c r="V91" s="408">
        <v>58.958443000000003</v>
      </c>
      <c r="W91" s="408">
        <v>67.437079000000011</v>
      </c>
      <c r="X91" s="408">
        <v>74.914901999999998</v>
      </c>
      <c r="Y91" s="408">
        <v>85.043437999999981</v>
      </c>
      <c r="Z91" s="408">
        <v>81.766564000000002</v>
      </c>
      <c r="AA91" s="408">
        <v>72.682131000000012</v>
      </c>
      <c r="AB91" s="408">
        <v>820.71795300000008</v>
      </c>
    </row>
    <row r="92" spans="1:28" ht="15.75" customHeight="1" x14ac:dyDescent="0.25">
      <c r="A92" s="691"/>
      <c r="B92" s="639"/>
      <c r="C92" s="640"/>
      <c r="D92" s="640"/>
      <c r="E92" s="640"/>
      <c r="F92" s="640"/>
      <c r="G92" s="640"/>
      <c r="H92" s="640"/>
      <c r="I92" s="640"/>
      <c r="J92" s="640"/>
      <c r="K92" s="640"/>
      <c r="L92" s="640"/>
      <c r="M92" s="640"/>
      <c r="N92" s="903"/>
      <c r="O92" s="408" t="s">
        <v>302</v>
      </c>
      <c r="P92" s="408">
        <v>509.15223999999989</v>
      </c>
      <c r="Q92" s="408">
        <v>463.70459099999999</v>
      </c>
      <c r="R92" s="408">
        <v>509.13761399999999</v>
      </c>
      <c r="S92" s="408">
        <v>524.84440129250004</v>
      </c>
      <c r="T92" s="408">
        <v>474.62948065499995</v>
      </c>
      <c r="U92" s="408">
        <v>417.26740951250002</v>
      </c>
      <c r="V92" s="408">
        <v>408.10203662000004</v>
      </c>
      <c r="W92" s="408">
        <v>421.57970879499999</v>
      </c>
      <c r="X92" s="408">
        <v>446.79470973749994</v>
      </c>
      <c r="Y92" s="408">
        <v>465.62260689750002</v>
      </c>
      <c r="Z92" s="408">
        <v>381.2423928</v>
      </c>
      <c r="AA92" s="408">
        <v>425.80911963000005</v>
      </c>
      <c r="AB92" s="408">
        <v>5447.8863109399999</v>
      </c>
    </row>
    <row r="93" spans="1:28" ht="15.75" customHeight="1" x14ac:dyDescent="0.25">
      <c r="A93" s="691"/>
      <c r="B93" s="639"/>
      <c r="C93" s="640"/>
      <c r="D93" s="640"/>
      <c r="E93" s="640"/>
      <c r="F93" s="640"/>
      <c r="G93" s="640"/>
      <c r="H93" s="640"/>
      <c r="I93" s="640"/>
      <c r="J93" s="640"/>
      <c r="K93" s="640"/>
      <c r="L93" s="640"/>
      <c r="M93" s="640"/>
      <c r="N93" s="903"/>
    </row>
    <row r="94" spans="1:28" ht="15.75" customHeight="1" x14ac:dyDescent="0.25">
      <c r="A94" s="691"/>
      <c r="B94" s="639"/>
      <c r="C94" s="640"/>
      <c r="D94" s="640"/>
      <c r="E94" s="640"/>
      <c r="F94" s="640"/>
      <c r="G94" s="640"/>
      <c r="H94" s="640"/>
      <c r="I94" s="640"/>
      <c r="J94" s="640"/>
      <c r="K94" s="640"/>
      <c r="L94" s="640"/>
      <c r="M94" s="640"/>
      <c r="N94" s="903"/>
    </row>
    <row r="95" spans="1:28" ht="15.75" customHeight="1" x14ac:dyDescent="0.25">
      <c r="A95" s="691"/>
      <c r="B95" s="639"/>
      <c r="C95" s="640"/>
      <c r="D95" s="640"/>
      <c r="E95" s="640"/>
      <c r="F95" s="640"/>
      <c r="G95" s="640"/>
      <c r="H95" s="640"/>
      <c r="I95" s="640"/>
      <c r="J95" s="640"/>
      <c r="K95" s="640"/>
      <c r="L95" s="640"/>
      <c r="M95" s="640"/>
      <c r="N95" s="903"/>
    </row>
    <row r="96" spans="1:28" ht="15.75" customHeight="1" x14ac:dyDescent="0.25">
      <c r="A96" s="691"/>
      <c r="B96" s="639"/>
      <c r="C96" s="640"/>
      <c r="D96" s="640"/>
      <c r="E96" s="640"/>
      <c r="F96" s="640"/>
      <c r="G96" s="640"/>
      <c r="H96" s="640"/>
      <c r="I96" s="640"/>
      <c r="J96" s="640"/>
      <c r="K96" s="640"/>
      <c r="L96" s="640"/>
      <c r="M96" s="640"/>
      <c r="N96" s="903"/>
    </row>
    <row r="97" spans="1:28" ht="15.75" customHeight="1" x14ac:dyDescent="0.25">
      <c r="A97" s="691"/>
      <c r="B97" s="639"/>
      <c r="C97" s="640"/>
      <c r="D97" s="640"/>
      <c r="E97" s="640"/>
      <c r="F97" s="640"/>
      <c r="G97" s="640"/>
      <c r="H97" s="640"/>
      <c r="I97" s="640"/>
      <c r="J97" s="640"/>
      <c r="K97" s="640"/>
      <c r="L97" s="640"/>
      <c r="M97" s="640"/>
      <c r="N97" s="903"/>
    </row>
    <row r="98" spans="1:28" ht="15.75" customHeight="1" x14ac:dyDescent="0.25">
      <c r="A98" s="691"/>
      <c r="B98" s="639"/>
      <c r="C98" s="640"/>
      <c r="D98" s="640"/>
      <c r="E98" s="640"/>
      <c r="F98" s="640"/>
      <c r="G98" s="640"/>
      <c r="H98" s="640"/>
      <c r="I98" s="640"/>
      <c r="J98" s="640"/>
      <c r="K98" s="640"/>
      <c r="L98" s="640"/>
      <c r="M98" s="640"/>
      <c r="N98" s="903"/>
    </row>
    <row r="99" spans="1:28" ht="15.75" customHeight="1" x14ac:dyDescent="0.25">
      <c r="A99" s="691"/>
      <c r="B99" s="639"/>
      <c r="C99" s="640"/>
      <c r="D99" s="640"/>
      <c r="E99" s="640"/>
      <c r="F99" s="640"/>
      <c r="G99" s="640"/>
      <c r="H99" s="640"/>
      <c r="I99" s="640"/>
      <c r="J99" s="640"/>
      <c r="K99" s="640"/>
      <c r="L99" s="640"/>
      <c r="M99" s="640"/>
      <c r="N99" s="903"/>
      <c r="P99" s="904" t="s">
        <v>1226</v>
      </c>
      <c r="Q99" s="904" t="s">
        <v>1227</v>
      </c>
      <c r="R99" s="904" t="s">
        <v>1228</v>
      </c>
      <c r="S99" s="904" t="s">
        <v>1229</v>
      </c>
      <c r="T99" s="904" t="s">
        <v>1230</v>
      </c>
      <c r="U99" s="904" t="s">
        <v>1231</v>
      </c>
      <c r="V99" s="904" t="s">
        <v>1232</v>
      </c>
      <c r="W99" s="904" t="s">
        <v>1233</v>
      </c>
      <c r="X99" s="904" t="s">
        <v>1249</v>
      </c>
      <c r="Y99" s="904" t="s">
        <v>1235</v>
      </c>
      <c r="Z99" s="904" t="s">
        <v>1236</v>
      </c>
      <c r="AA99" s="904" t="s">
        <v>1237</v>
      </c>
    </row>
    <row r="100" spans="1:28" ht="15.75" customHeight="1" x14ac:dyDescent="0.25">
      <c r="A100" s="691"/>
      <c r="B100" s="639"/>
      <c r="C100" s="640"/>
      <c r="D100" s="640"/>
      <c r="E100" s="640"/>
      <c r="F100" s="640"/>
      <c r="G100" s="640"/>
      <c r="H100" s="640"/>
      <c r="I100" s="640"/>
      <c r="J100" s="640"/>
      <c r="K100" s="640"/>
      <c r="L100" s="640"/>
      <c r="M100" s="640"/>
      <c r="N100" s="903"/>
      <c r="O100" s="408" t="s">
        <v>1254</v>
      </c>
      <c r="P100" s="898">
        <v>259.05117699999994</v>
      </c>
      <c r="Q100" s="898">
        <v>254.22266199999996</v>
      </c>
      <c r="R100" s="898">
        <v>286.82224500000001</v>
      </c>
      <c r="S100" s="898">
        <v>261.58145029250005</v>
      </c>
      <c r="T100" s="898">
        <v>215.96050565499999</v>
      </c>
      <c r="U100" s="898">
        <v>177.49759251249998</v>
      </c>
      <c r="V100" s="898">
        <v>141.50221962000003</v>
      </c>
      <c r="W100" s="898">
        <v>137.38099879500001</v>
      </c>
      <c r="X100" s="898">
        <v>133.17993773750004</v>
      </c>
      <c r="Y100" s="898">
        <v>159.7911338975</v>
      </c>
      <c r="Z100" s="898">
        <v>131.11752679999998</v>
      </c>
      <c r="AA100" s="898">
        <v>183.35228163000005</v>
      </c>
      <c r="AB100" s="905">
        <v>2341.4597309400001</v>
      </c>
    </row>
    <row r="101" spans="1:28" ht="15.75" customHeight="1" x14ac:dyDescent="0.25">
      <c r="A101" s="691"/>
      <c r="B101" s="639"/>
      <c r="C101" s="640"/>
      <c r="D101" s="640"/>
      <c r="E101" s="640"/>
      <c r="F101" s="640"/>
      <c r="G101" s="640"/>
      <c r="H101" s="640"/>
      <c r="I101" s="640"/>
      <c r="J101" s="640"/>
      <c r="K101" s="640"/>
      <c r="L101" s="640"/>
      <c r="M101" s="640"/>
      <c r="N101" s="903"/>
      <c r="O101" s="408" t="s">
        <v>1255</v>
      </c>
      <c r="P101" s="898">
        <v>27.845855</v>
      </c>
      <c r="Q101" s="898">
        <v>20.139289000000002</v>
      </c>
      <c r="R101" s="898">
        <v>22.338741999999996</v>
      </c>
      <c r="S101" s="898">
        <v>16.234738</v>
      </c>
      <c r="T101" s="898">
        <v>24.620384000000001</v>
      </c>
      <c r="U101" s="898">
        <v>28.888400999999995</v>
      </c>
      <c r="V101" s="898">
        <v>34.946843999999999</v>
      </c>
      <c r="W101" s="898">
        <v>40.968821999999996</v>
      </c>
      <c r="X101" s="898">
        <v>36.199030999999998</v>
      </c>
      <c r="Y101" s="898">
        <v>32.381135999999998</v>
      </c>
      <c r="Z101" s="898">
        <v>37.197006999999999</v>
      </c>
      <c r="AA101" s="898">
        <v>33.305484999999997</v>
      </c>
      <c r="AB101" s="905">
        <v>355.06573399999991</v>
      </c>
    </row>
    <row r="102" spans="1:28" ht="15.75" customHeight="1" x14ac:dyDescent="0.25">
      <c r="A102" s="691"/>
      <c r="B102" s="639"/>
      <c r="C102" s="640"/>
      <c r="D102" s="640"/>
      <c r="E102" s="640"/>
      <c r="F102" s="640"/>
      <c r="G102" s="640"/>
      <c r="H102" s="640"/>
      <c r="I102" s="640"/>
      <c r="J102" s="640"/>
      <c r="K102" s="640"/>
      <c r="L102" s="640"/>
      <c r="M102" s="640"/>
      <c r="N102" s="903"/>
      <c r="O102" s="408" t="s">
        <v>319</v>
      </c>
      <c r="P102" s="898">
        <v>71.805112000000022</v>
      </c>
      <c r="Q102" s="898">
        <v>63.155098000000002</v>
      </c>
      <c r="R102" s="898">
        <v>63.614708999999998</v>
      </c>
      <c r="S102" s="898">
        <v>64.086894000000015</v>
      </c>
      <c r="T102" s="898">
        <v>62.225194999999999</v>
      </c>
      <c r="U102" s="898">
        <v>55.028388000000007</v>
      </c>
      <c r="V102" s="898">
        <v>58.958443000000003</v>
      </c>
      <c r="W102" s="898">
        <v>67.437079000000011</v>
      </c>
      <c r="X102" s="898">
        <v>74.914901999999998</v>
      </c>
      <c r="Y102" s="898">
        <v>85.043437999999981</v>
      </c>
      <c r="Z102" s="898">
        <v>81.766564000000002</v>
      </c>
      <c r="AA102" s="898">
        <v>72.682131000000012</v>
      </c>
      <c r="AB102" s="905">
        <v>820.71795300000008</v>
      </c>
    </row>
    <row r="103" spans="1:28" ht="15.75" customHeight="1" x14ac:dyDescent="0.25">
      <c r="A103" s="696"/>
      <c r="B103" s="639"/>
      <c r="C103" s="640"/>
      <c r="D103" s="640"/>
      <c r="E103" s="640"/>
      <c r="F103" s="640"/>
      <c r="G103" s="640"/>
      <c r="H103" s="640"/>
      <c r="I103" s="640"/>
      <c r="J103" s="640"/>
      <c r="K103" s="640"/>
      <c r="L103" s="640"/>
      <c r="M103" s="640"/>
      <c r="N103" s="903"/>
      <c r="O103" s="408" t="s">
        <v>1129</v>
      </c>
      <c r="P103" s="898">
        <v>150.45009599999997</v>
      </c>
      <c r="Q103" s="898">
        <v>126.18754200000001</v>
      </c>
      <c r="R103" s="898">
        <v>136.361918</v>
      </c>
      <c r="S103" s="898">
        <v>182.94131899999996</v>
      </c>
      <c r="T103" s="898">
        <v>171.823396</v>
      </c>
      <c r="U103" s="898">
        <v>155.85302800000002</v>
      </c>
      <c r="V103" s="898">
        <v>172.69453000000004</v>
      </c>
      <c r="W103" s="898">
        <v>175.79280900000001</v>
      </c>
      <c r="X103" s="898">
        <v>202.50083899999996</v>
      </c>
      <c r="Y103" s="898">
        <v>188.40689900000001</v>
      </c>
      <c r="Z103" s="898">
        <v>131.161295</v>
      </c>
      <c r="AA103" s="898">
        <v>136.469222</v>
      </c>
      <c r="AB103" s="905">
        <v>1930.642893</v>
      </c>
    </row>
    <row r="104" spans="1:28" ht="15.75" customHeight="1" x14ac:dyDescent="0.25">
      <c r="A104" s="691"/>
      <c r="B104" s="639"/>
      <c r="C104" s="640"/>
      <c r="D104" s="640"/>
      <c r="E104" s="640"/>
      <c r="F104" s="640"/>
      <c r="G104" s="640"/>
      <c r="H104" s="640"/>
      <c r="I104" s="640"/>
      <c r="J104" s="640"/>
      <c r="K104" s="640"/>
      <c r="L104" s="640"/>
      <c r="M104" s="640"/>
      <c r="N104" s="903"/>
      <c r="P104" s="906">
        <v>509.15223999999995</v>
      </c>
      <c r="Q104" s="906">
        <v>463.70459099999999</v>
      </c>
      <c r="R104" s="906">
        <v>509.13761399999999</v>
      </c>
      <c r="S104" s="906">
        <v>524.84440129250004</v>
      </c>
      <c r="T104" s="906">
        <v>474.62948065500001</v>
      </c>
      <c r="U104" s="906">
        <v>417.26740951249997</v>
      </c>
      <c r="V104" s="906">
        <v>408.10203662000009</v>
      </c>
      <c r="W104" s="906">
        <v>421.57970879499999</v>
      </c>
      <c r="X104" s="906">
        <v>446.79470973749994</v>
      </c>
      <c r="Y104" s="906">
        <v>465.62260689750002</v>
      </c>
      <c r="Z104" s="906">
        <v>381.2423928</v>
      </c>
      <c r="AA104" s="906">
        <v>425.80911963000005</v>
      </c>
      <c r="AB104" s="906">
        <v>5447.8863109399999</v>
      </c>
    </row>
    <row r="105" spans="1:28" ht="15.75" customHeight="1" x14ac:dyDescent="0.25">
      <c r="A105" s="691"/>
      <c r="B105" s="639"/>
      <c r="C105" s="640"/>
      <c r="D105" s="640"/>
      <c r="E105" s="640"/>
      <c r="F105" s="640"/>
      <c r="G105" s="640"/>
      <c r="H105" s="640"/>
      <c r="I105" s="640"/>
      <c r="J105" s="640"/>
      <c r="K105" s="640"/>
      <c r="L105" s="640"/>
      <c r="M105" s="640"/>
      <c r="N105" s="903"/>
      <c r="O105" s="903"/>
      <c r="P105" s="903"/>
      <c r="Q105" s="903"/>
      <c r="R105" s="903"/>
      <c r="S105" s="903"/>
      <c r="T105" s="903"/>
      <c r="U105" s="903"/>
      <c r="V105" s="903"/>
      <c r="W105" s="903"/>
      <c r="X105" s="903"/>
      <c r="Y105" s="903"/>
      <c r="Z105" s="903"/>
      <c r="AA105" s="903"/>
      <c r="AB105" s="903"/>
    </row>
    <row r="107" spans="1:28" ht="15.75" customHeight="1" x14ac:dyDescent="0.25">
      <c r="P107" s="907">
        <v>0</v>
      </c>
      <c r="Q107" s="907">
        <v>0</v>
      </c>
      <c r="R107" s="907">
        <v>0</v>
      </c>
      <c r="S107" s="907">
        <v>0</v>
      </c>
      <c r="T107" s="907">
        <v>0</v>
      </c>
      <c r="U107" s="907">
        <v>0</v>
      </c>
      <c r="V107" s="907">
        <v>0</v>
      </c>
      <c r="W107" s="907">
        <v>0</v>
      </c>
      <c r="X107" s="907">
        <v>0</v>
      </c>
      <c r="Y107" s="907">
        <v>0</v>
      </c>
      <c r="Z107" s="907">
        <v>0</v>
      </c>
      <c r="AA107" s="907">
        <v>0</v>
      </c>
      <c r="AB107" s="907">
        <v>0</v>
      </c>
    </row>
    <row r="110" spans="1:28" ht="15.75" customHeight="1" x14ac:dyDescent="0.25">
      <c r="R110" s="406"/>
      <c r="S110" s="406"/>
      <c r="T110" s="406"/>
      <c r="U110" s="406"/>
      <c r="V110" s="406"/>
      <c r="W110" s="882"/>
      <c r="X110" s="882"/>
      <c r="Y110" s="882"/>
      <c r="Z110" s="882"/>
      <c r="AA110" s="882"/>
      <c r="AB110" s="882"/>
    </row>
    <row r="111" spans="1:28" ht="15.75" customHeight="1" x14ac:dyDescent="0.25">
      <c r="R111" s="406"/>
      <c r="S111" s="406"/>
      <c r="T111" s="406"/>
      <c r="U111" s="406"/>
      <c r="V111" s="406"/>
      <c r="W111" s="882"/>
      <c r="X111" s="882"/>
      <c r="Y111" s="882"/>
      <c r="Z111" s="882"/>
      <c r="AA111" s="882"/>
      <c r="AB111" s="882"/>
    </row>
    <row r="112" spans="1:28" ht="15.75" customHeight="1" x14ac:dyDescent="0.25">
      <c r="R112" s="406"/>
      <c r="S112" s="406"/>
      <c r="T112" s="406"/>
      <c r="U112" s="406"/>
      <c r="V112" s="406"/>
      <c r="W112" s="882"/>
      <c r="X112" s="882"/>
      <c r="Y112" s="882"/>
      <c r="Z112" s="882"/>
      <c r="AA112" s="882"/>
      <c r="AB112" s="882"/>
    </row>
    <row r="113" spans="18:28" ht="15.75" customHeight="1" x14ac:dyDescent="0.25">
      <c r="R113" s="406"/>
      <c r="S113" s="406"/>
      <c r="T113" s="406"/>
      <c r="U113" s="406"/>
      <c r="V113" s="406"/>
      <c r="W113" s="897"/>
      <c r="X113" s="897"/>
      <c r="Y113" s="897"/>
      <c r="Z113" s="897"/>
      <c r="AA113" s="897"/>
      <c r="AB113" s="897"/>
    </row>
    <row r="123" spans="18:28" ht="15" x14ac:dyDescent="0.25"/>
    <row r="124" spans="18:28" ht="15" x14ac:dyDescent="0.25"/>
    <row r="125" spans="18:28" ht="15" x14ac:dyDescent="0.25"/>
    <row r="126" spans="18:28" ht="15" x14ac:dyDescent="0.25"/>
    <row r="127" spans="18:28" ht="15" x14ac:dyDescent="0.25"/>
    <row r="128" spans="18: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</sheetData>
  <printOptions horizontalCentered="1"/>
  <pageMargins left="0.78740157480314965" right="0.59055118110236227" top="0.59055118110236227" bottom="0.59055118110236227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O670"/>
  <sheetViews>
    <sheetView showGridLines="0" view="pageBreakPreview" zoomScale="90" zoomScaleNormal="70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6" sqref="B6"/>
    </sheetView>
  </sheetViews>
  <sheetFormatPr baseColWidth="10" defaultRowHeight="15" x14ac:dyDescent="0.25"/>
  <cols>
    <col min="1" max="1" width="2.42578125" customWidth="1"/>
    <col min="2" max="2" width="5.42578125" customWidth="1"/>
    <col min="3" max="3" width="59.42578125" customWidth="1"/>
    <col min="4" max="5" width="12.7109375" customWidth="1"/>
    <col min="6" max="8" width="10.7109375" customWidth="1"/>
    <col min="9" max="9" width="6" customWidth="1"/>
    <col min="10" max="12" width="5.7109375" customWidth="1"/>
    <col min="13" max="14" width="10.7109375" customWidth="1"/>
    <col min="15" max="15" width="5" customWidth="1"/>
  </cols>
  <sheetData>
    <row r="1" spans="1:15" s="43" customFormat="1" ht="18" x14ac:dyDescent="0.25">
      <c r="A1" s="42" t="s">
        <v>303</v>
      </c>
      <c r="C1" s="44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5"/>
    </row>
    <row r="2" spans="1:15" s="43" customFormat="1" ht="12.75" x14ac:dyDescent="0.2">
      <c r="A2" s="45"/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5"/>
    </row>
    <row r="3" spans="1:15" s="43" customFormat="1" ht="15.75" x14ac:dyDescent="0.25">
      <c r="A3" s="45"/>
      <c r="B3" s="48" t="s">
        <v>305</v>
      </c>
      <c r="C3" s="45"/>
      <c r="D3" s="45"/>
      <c r="E3" s="45"/>
      <c r="F3" s="49"/>
      <c r="G3" s="46"/>
      <c r="H3" s="46"/>
      <c r="I3" s="46"/>
      <c r="J3" s="46"/>
      <c r="K3" s="46"/>
      <c r="L3" s="46"/>
      <c r="M3" s="49"/>
      <c r="N3" s="49"/>
      <c r="O3" s="45"/>
    </row>
    <row r="4" spans="1:15" s="43" customFormat="1" ht="15.75" thickBot="1" x14ac:dyDescent="0.25">
      <c r="A4" s="45"/>
      <c r="B4" s="50"/>
      <c r="C4" s="45"/>
      <c r="D4" s="45"/>
      <c r="E4" s="45"/>
      <c r="F4" s="46"/>
      <c r="G4" s="46"/>
      <c r="H4" s="46"/>
      <c r="I4" s="46"/>
      <c r="J4" s="46"/>
      <c r="K4" s="46"/>
      <c r="L4" s="46"/>
      <c r="M4" s="46"/>
      <c r="N4" s="46"/>
      <c r="O4" s="45"/>
    </row>
    <row r="5" spans="1:15" s="43" customFormat="1" x14ac:dyDescent="0.25">
      <c r="A5" s="45"/>
      <c r="B5" s="1002"/>
      <c r="C5" s="1003"/>
      <c r="D5" s="1003" t="s">
        <v>307</v>
      </c>
      <c r="E5" s="1003" t="s">
        <v>307</v>
      </c>
      <c r="F5" s="1715" t="s">
        <v>308</v>
      </c>
      <c r="G5" s="1716"/>
      <c r="H5" s="1717" t="s">
        <v>309</v>
      </c>
      <c r="I5" s="1717"/>
      <c r="J5" s="1717"/>
      <c r="K5" s="1717"/>
      <c r="L5" s="1716"/>
      <c r="M5" s="1004" t="s">
        <v>310</v>
      </c>
      <c r="N5" s="1004" t="s">
        <v>311</v>
      </c>
      <c r="O5" s="51"/>
    </row>
    <row r="6" spans="1:15" s="43" customFormat="1" x14ac:dyDescent="0.25">
      <c r="A6" s="45"/>
      <c r="B6" s="1005" t="s">
        <v>3</v>
      </c>
      <c r="C6" s="1006" t="s">
        <v>314</v>
      </c>
      <c r="D6" s="1007" t="s">
        <v>315</v>
      </c>
      <c r="E6" s="1007" t="s">
        <v>315</v>
      </c>
      <c r="F6" s="1008" t="s">
        <v>3</v>
      </c>
      <c r="G6" s="1009" t="s">
        <v>3</v>
      </c>
      <c r="H6" s="1010" t="s">
        <v>3</v>
      </c>
      <c r="I6" s="1718" t="s">
        <v>316</v>
      </c>
      <c r="J6" s="1719"/>
      <c r="K6" s="1719"/>
      <c r="L6" s="1720"/>
      <c r="M6" s="1011" t="s">
        <v>3</v>
      </c>
      <c r="N6" s="1011" t="s">
        <v>3</v>
      </c>
      <c r="O6" s="45"/>
    </row>
    <row r="7" spans="1:15" s="43" customFormat="1" ht="15.75" thickBot="1" x14ac:dyDescent="0.3">
      <c r="A7" s="45"/>
      <c r="B7" s="1012"/>
      <c r="C7" s="1013"/>
      <c r="D7" s="1013" t="s">
        <v>321</v>
      </c>
      <c r="E7" s="1013" t="s">
        <v>322</v>
      </c>
      <c r="F7" s="1014" t="s">
        <v>321</v>
      </c>
      <c r="G7" s="1015" t="s">
        <v>322</v>
      </c>
      <c r="H7" s="1016" t="s">
        <v>321</v>
      </c>
      <c r="I7" s="1017" t="s">
        <v>323</v>
      </c>
      <c r="J7" s="1017" t="s">
        <v>324</v>
      </c>
      <c r="K7" s="1018" t="s">
        <v>325</v>
      </c>
      <c r="L7" s="1013" t="s">
        <v>326</v>
      </c>
      <c r="M7" s="1019" t="s">
        <v>321</v>
      </c>
      <c r="N7" s="1019" t="s">
        <v>321</v>
      </c>
      <c r="O7" s="45"/>
    </row>
    <row r="8" spans="1:15" s="43" customFormat="1" ht="22.5" customHeight="1" x14ac:dyDescent="0.2">
      <c r="A8" s="45"/>
      <c r="B8" s="53">
        <v>1</v>
      </c>
      <c r="C8" s="54" t="s">
        <v>6</v>
      </c>
      <c r="D8" s="55">
        <f>+F8+H8+M8+N8</f>
        <v>1</v>
      </c>
      <c r="E8" s="56">
        <f>+G8+I8+J8+K8+L8</f>
        <v>1</v>
      </c>
      <c r="F8" s="57"/>
      <c r="G8" s="58"/>
      <c r="H8" s="59">
        <v>1</v>
      </c>
      <c r="I8" s="60"/>
      <c r="J8" s="60"/>
      <c r="K8" s="60">
        <v>1</v>
      </c>
      <c r="L8" s="61"/>
      <c r="M8" s="62"/>
      <c r="N8" s="62"/>
      <c r="O8" s="45"/>
    </row>
    <row r="9" spans="1:15" s="43" customFormat="1" ht="22.5" customHeight="1" x14ac:dyDescent="0.2">
      <c r="A9" s="45"/>
      <c r="B9" s="64">
        <v>2</v>
      </c>
      <c r="C9" s="65" t="s">
        <v>8</v>
      </c>
      <c r="D9" s="59">
        <f>+F9+H9+M9+N9</f>
        <v>1</v>
      </c>
      <c r="E9" s="66">
        <f>+G9+I9+J9+K9+L9</f>
        <v>1</v>
      </c>
      <c r="F9" s="67"/>
      <c r="G9" s="61"/>
      <c r="H9" s="59">
        <v>1</v>
      </c>
      <c r="I9" s="60"/>
      <c r="J9" s="60"/>
      <c r="K9" s="60">
        <v>1</v>
      </c>
      <c r="L9" s="61"/>
      <c r="M9" s="68"/>
      <c r="N9" s="68"/>
      <c r="O9" s="45"/>
    </row>
    <row r="10" spans="1:15" s="43" customFormat="1" ht="22.5" customHeight="1" x14ac:dyDescent="0.2">
      <c r="A10" s="45"/>
      <c r="B10" s="64">
        <v>3</v>
      </c>
      <c r="C10" s="65" t="s">
        <v>160</v>
      </c>
      <c r="D10" s="59">
        <f t="shared" ref="D10:D73" si="0">+F10+H10+M10+N10</f>
        <v>1</v>
      </c>
      <c r="E10" s="66">
        <f t="shared" ref="E10:E71" si="1">+G10+I10+J10+K10+L10</f>
        <v>1</v>
      </c>
      <c r="F10" s="67"/>
      <c r="G10" s="61"/>
      <c r="H10" s="59">
        <v>1</v>
      </c>
      <c r="I10" s="60"/>
      <c r="J10" s="60"/>
      <c r="K10" s="60">
        <v>1</v>
      </c>
      <c r="L10" s="61"/>
      <c r="M10" s="68"/>
      <c r="N10" s="68"/>
      <c r="O10" s="45"/>
    </row>
    <row r="11" spans="1:15" s="43" customFormat="1" ht="22.5" customHeight="1" x14ac:dyDescent="0.2">
      <c r="A11" s="45"/>
      <c r="B11" s="64">
        <v>4</v>
      </c>
      <c r="C11" s="65" t="s">
        <v>11</v>
      </c>
      <c r="D11" s="59">
        <f t="shared" si="0"/>
        <v>1</v>
      </c>
      <c r="E11" s="66">
        <f t="shared" si="1"/>
        <v>2</v>
      </c>
      <c r="F11" s="67">
        <v>1</v>
      </c>
      <c r="G11" s="61">
        <v>2</v>
      </c>
      <c r="H11" s="59"/>
      <c r="I11" s="60"/>
      <c r="J11" s="60"/>
      <c r="K11" s="60"/>
      <c r="L11" s="61"/>
      <c r="M11" s="68"/>
      <c r="N11" s="68"/>
      <c r="O11" s="45"/>
    </row>
    <row r="12" spans="1:15" s="43" customFormat="1" ht="22.5" customHeight="1" x14ac:dyDescent="0.2">
      <c r="A12" s="45"/>
      <c r="B12" s="64">
        <v>5</v>
      </c>
      <c r="C12" s="65" t="s">
        <v>13</v>
      </c>
      <c r="D12" s="59">
        <f t="shared" si="0"/>
        <v>1</v>
      </c>
      <c r="E12" s="66">
        <f t="shared" si="1"/>
        <v>1</v>
      </c>
      <c r="F12" s="67">
        <v>1</v>
      </c>
      <c r="G12" s="61">
        <v>1</v>
      </c>
      <c r="H12" s="59"/>
      <c r="I12" s="60"/>
      <c r="J12" s="60"/>
      <c r="K12" s="60"/>
      <c r="L12" s="61"/>
      <c r="M12" s="68"/>
      <c r="N12" s="68"/>
      <c r="O12" s="45"/>
    </row>
    <row r="13" spans="1:15" s="43" customFormat="1" ht="22.5" customHeight="1" x14ac:dyDescent="0.2">
      <c r="A13" s="45"/>
      <c r="B13" s="64">
        <v>6</v>
      </c>
      <c r="C13" s="65" t="s">
        <v>161</v>
      </c>
      <c r="D13" s="59">
        <f t="shared" si="0"/>
        <v>1</v>
      </c>
      <c r="E13" s="66">
        <f t="shared" si="1"/>
        <v>1</v>
      </c>
      <c r="F13" s="67">
        <v>1</v>
      </c>
      <c r="G13" s="61">
        <v>1</v>
      </c>
      <c r="H13" s="59"/>
      <c r="I13" s="60"/>
      <c r="J13" s="60"/>
      <c r="K13" s="60"/>
      <c r="L13" s="61"/>
      <c r="M13" s="68"/>
      <c r="N13" s="68"/>
      <c r="O13" s="45"/>
    </row>
    <row r="14" spans="1:15" s="43" customFormat="1" ht="22.5" customHeight="1" x14ac:dyDescent="0.2">
      <c r="A14" s="45"/>
      <c r="B14" s="64">
        <v>7</v>
      </c>
      <c r="C14" s="65" t="s">
        <v>16</v>
      </c>
      <c r="D14" s="59">
        <f t="shared" si="0"/>
        <v>2</v>
      </c>
      <c r="E14" s="66">
        <f t="shared" si="1"/>
        <v>4</v>
      </c>
      <c r="F14" s="67"/>
      <c r="G14" s="61"/>
      <c r="H14" s="59">
        <v>2</v>
      </c>
      <c r="I14" s="60">
        <v>2</v>
      </c>
      <c r="J14" s="60"/>
      <c r="K14" s="60">
        <v>2</v>
      </c>
      <c r="L14" s="61"/>
      <c r="M14" s="68"/>
      <c r="N14" s="68"/>
      <c r="O14" s="45"/>
    </row>
    <row r="15" spans="1:15" s="43" customFormat="1" ht="22.5" customHeight="1" x14ac:dyDescent="0.2">
      <c r="A15" s="45"/>
      <c r="B15" s="64">
        <v>8</v>
      </c>
      <c r="C15" s="65" t="s">
        <v>18</v>
      </c>
      <c r="D15" s="59">
        <f t="shared" si="0"/>
        <v>1</v>
      </c>
      <c r="E15" s="66">
        <f t="shared" si="1"/>
        <v>3</v>
      </c>
      <c r="F15" s="67">
        <v>1</v>
      </c>
      <c r="G15" s="61">
        <v>3</v>
      </c>
      <c r="H15" s="59"/>
      <c r="I15" s="60"/>
      <c r="J15" s="60"/>
      <c r="K15" s="60"/>
      <c r="L15" s="61"/>
      <c r="M15" s="68"/>
      <c r="N15" s="68"/>
      <c r="O15" s="45"/>
    </row>
    <row r="16" spans="1:15" s="43" customFormat="1" ht="22.5" customHeight="1" x14ac:dyDescent="0.2">
      <c r="A16" s="45"/>
      <c r="B16" s="64">
        <v>9</v>
      </c>
      <c r="C16" s="65" t="s">
        <v>20</v>
      </c>
      <c r="D16" s="59">
        <f t="shared" si="0"/>
        <v>1</v>
      </c>
      <c r="E16" s="66">
        <f t="shared" si="1"/>
        <v>3</v>
      </c>
      <c r="F16" s="67">
        <v>1</v>
      </c>
      <c r="G16" s="61">
        <v>3</v>
      </c>
      <c r="H16" s="59"/>
      <c r="I16" s="60"/>
      <c r="J16" s="60"/>
      <c r="K16" s="60"/>
      <c r="L16" s="61"/>
      <c r="M16" s="68"/>
      <c r="N16" s="68"/>
      <c r="O16" s="45"/>
    </row>
    <row r="17" spans="1:15" s="43" customFormat="1" ht="22.5" customHeight="1" x14ac:dyDescent="0.2">
      <c r="A17" s="45"/>
      <c r="B17" s="64">
        <v>10</v>
      </c>
      <c r="C17" s="65" t="s">
        <v>22</v>
      </c>
      <c r="D17" s="59">
        <f t="shared" si="0"/>
        <v>2</v>
      </c>
      <c r="E17" s="66">
        <f t="shared" si="1"/>
        <v>2</v>
      </c>
      <c r="F17" s="67">
        <v>2</v>
      </c>
      <c r="G17" s="61">
        <v>2</v>
      </c>
      <c r="H17" s="59"/>
      <c r="I17" s="60"/>
      <c r="J17" s="60"/>
      <c r="K17" s="60"/>
      <c r="L17" s="61"/>
      <c r="M17" s="68"/>
      <c r="N17" s="68"/>
      <c r="O17" s="45"/>
    </row>
    <row r="18" spans="1:15" s="43" customFormat="1" ht="22.5" customHeight="1" x14ac:dyDescent="0.2">
      <c r="A18" s="45"/>
      <c r="B18" s="64">
        <v>11</v>
      </c>
      <c r="C18" s="65" t="s">
        <v>24</v>
      </c>
      <c r="D18" s="59">
        <f t="shared" si="0"/>
        <v>2</v>
      </c>
      <c r="E18" s="66">
        <f t="shared" si="1"/>
        <v>3</v>
      </c>
      <c r="F18" s="67">
        <v>2</v>
      </c>
      <c r="G18" s="61">
        <v>3</v>
      </c>
      <c r="H18" s="59"/>
      <c r="I18" s="60"/>
      <c r="J18" s="60"/>
      <c r="K18" s="60"/>
      <c r="L18" s="61"/>
      <c r="M18" s="68"/>
      <c r="N18" s="68"/>
      <c r="O18" s="45"/>
    </row>
    <row r="19" spans="1:15" s="43" customFormat="1" ht="22.5" customHeight="1" x14ac:dyDescent="0.2">
      <c r="A19" s="45"/>
      <c r="B19" s="64">
        <v>12</v>
      </c>
      <c r="C19" s="65" t="s">
        <v>26</v>
      </c>
      <c r="D19" s="59">
        <f t="shared" si="0"/>
        <v>1</v>
      </c>
      <c r="E19" s="66">
        <f t="shared" si="1"/>
        <v>1</v>
      </c>
      <c r="F19" s="67">
        <v>1</v>
      </c>
      <c r="G19" s="61">
        <v>1</v>
      </c>
      <c r="H19" s="59"/>
      <c r="I19" s="60"/>
      <c r="J19" s="60"/>
      <c r="K19" s="60"/>
      <c r="L19" s="61"/>
      <c r="M19" s="68"/>
      <c r="N19" s="68"/>
      <c r="O19" s="45"/>
    </row>
    <row r="20" spans="1:15" s="43" customFormat="1" ht="22.5" customHeight="1" x14ac:dyDescent="0.2">
      <c r="A20" s="45"/>
      <c r="B20" s="64">
        <v>13</v>
      </c>
      <c r="C20" s="65" t="s">
        <v>1956</v>
      </c>
      <c r="D20" s="59">
        <f t="shared" si="0"/>
        <v>1</v>
      </c>
      <c r="E20" s="66"/>
      <c r="F20" s="67"/>
      <c r="G20" s="61"/>
      <c r="H20" s="59"/>
      <c r="I20" s="60"/>
      <c r="J20" s="60"/>
      <c r="K20" s="60"/>
      <c r="L20" s="61"/>
      <c r="M20" s="68">
        <v>1</v>
      </c>
      <c r="N20" s="68"/>
      <c r="O20" s="45"/>
    </row>
    <row r="21" spans="1:15" s="43" customFormat="1" ht="22.5" customHeight="1" x14ac:dyDescent="0.2">
      <c r="A21" s="45"/>
      <c r="B21" s="64">
        <v>14</v>
      </c>
      <c r="C21" s="65" t="s">
        <v>28</v>
      </c>
      <c r="D21" s="59">
        <f t="shared" si="0"/>
        <v>1</v>
      </c>
      <c r="E21" s="66">
        <f t="shared" si="1"/>
        <v>2</v>
      </c>
      <c r="F21" s="67">
        <v>1</v>
      </c>
      <c r="G21" s="61">
        <v>2</v>
      </c>
      <c r="H21" s="59"/>
      <c r="I21" s="60"/>
      <c r="J21" s="60"/>
      <c r="K21" s="60"/>
      <c r="L21" s="61"/>
      <c r="M21" s="68"/>
      <c r="N21" s="68"/>
      <c r="O21" s="45"/>
    </row>
    <row r="22" spans="1:15" s="43" customFormat="1" ht="22.5" customHeight="1" x14ac:dyDescent="0.2">
      <c r="A22" s="45"/>
      <c r="B22" s="64">
        <v>15</v>
      </c>
      <c r="C22" s="65" t="s">
        <v>30</v>
      </c>
      <c r="D22" s="59">
        <f t="shared" si="0"/>
        <v>1</v>
      </c>
      <c r="E22" s="66">
        <f t="shared" si="1"/>
        <v>4</v>
      </c>
      <c r="F22" s="67">
        <v>1</v>
      </c>
      <c r="G22" s="61">
        <v>4</v>
      </c>
      <c r="H22" s="59"/>
      <c r="I22" s="60"/>
      <c r="J22" s="60"/>
      <c r="K22" s="60"/>
      <c r="L22" s="61"/>
      <c r="M22" s="68"/>
      <c r="N22" s="68"/>
      <c r="O22" s="45"/>
    </row>
    <row r="23" spans="1:15" s="43" customFormat="1" ht="22.5" customHeight="1" x14ac:dyDescent="0.2">
      <c r="A23" s="45"/>
      <c r="B23" s="64">
        <v>16</v>
      </c>
      <c r="C23" s="65" t="s">
        <v>32</v>
      </c>
      <c r="D23" s="59">
        <f t="shared" si="0"/>
        <v>3</v>
      </c>
      <c r="E23" s="66">
        <f t="shared" si="1"/>
        <v>3</v>
      </c>
      <c r="F23" s="67">
        <v>1</v>
      </c>
      <c r="G23" s="61">
        <v>1</v>
      </c>
      <c r="H23" s="59">
        <v>2</v>
      </c>
      <c r="I23" s="60">
        <v>2</v>
      </c>
      <c r="J23" s="60"/>
      <c r="K23" s="60"/>
      <c r="L23" s="61"/>
      <c r="M23" s="68"/>
      <c r="N23" s="68"/>
      <c r="O23" s="45"/>
    </row>
    <row r="24" spans="1:15" s="43" customFormat="1" ht="22.5" customHeight="1" x14ac:dyDescent="0.2">
      <c r="A24" s="45"/>
      <c r="B24" s="64">
        <v>17</v>
      </c>
      <c r="C24" s="65" t="s">
        <v>34</v>
      </c>
      <c r="D24" s="59">
        <f t="shared" si="0"/>
        <v>1</v>
      </c>
      <c r="E24" s="66">
        <f t="shared" si="1"/>
        <v>3</v>
      </c>
      <c r="F24" s="67">
        <v>1</v>
      </c>
      <c r="G24" s="61">
        <v>3</v>
      </c>
      <c r="H24" s="59"/>
      <c r="I24" s="60"/>
      <c r="J24" s="60"/>
      <c r="K24" s="60"/>
      <c r="L24" s="61"/>
      <c r="M24" s="68"/>
      <c r="N24" s="68"/>
      <c r="O24" s="45"/>
    </row>
    <row r="25" spans="1:15" s="43" customFormat="1" ht="22.5" customHeight="1" x14ac:dyDescent="0.2">
      <c r="A25" s="45"/>
      <c r="B25" s="64">
        <v>18</v>
      </c>
      <c r="C25" s="65" t="s">
        <v>36</v>
      </c>
      <c r="D25" s="59">
        <f t="shared" si="0"/>
        <v>1</v>
      </c>
      <c r="E25" s="66">
        <f t="shared" si="1"/>
        <v>3</v>
      </c>
      <c r="F25" s="67">
        <v>1</v>
      </c>
      <c r="G25" s="61">
        <v>3</v>
      </c>
      <c r="H25" s="59"/>
      <c r="I25" s="60"/>
      <c r="J25" s="60"/>
      <c r="K25" s="60"/>
      <c r="L25" s="61"/>
      <c r="M25" s="68"/>
      <c r="N25" s="68"/>
      <c r="O25" s="45"/>
    </row>
    <row r="26" spans="1:15" s="43" customFormat="1" ht="22.5" customHeight="1" x14ac:dyDescent="0.2">
      <c r="A26" s="45"/>
      <c r="B26" s="64">
        <v>19</v>
      </c>
      <c r="C26" s="65" t="s">
        <v>38</v>
      </c>
      <c r="D26" s="59">
        <f t="shared" si="0"/>
        <v>3</v>
      </c>
      <c r="E26" s="66">
        <f t="shared" si="1"/>
        <v>6</v>
      </c>
      <c r="F26" s="67">
        <v>1</v>
      </c>
      <c r="G26" s="61">
        <v>2</v>
      </c>
      <c r="H26" s="59">
        <v>2</v>
      </c>
      <c r="I26" s="60">
        <v>4</v>
      </c>
      <c r="J26" s="60"/>
      <c r="K26" s="60"/>
      <c r="L26" s="61"/>
      <c r="M26" s="68"/>
      <c r="N26" s="68"/>
      <c r="O26" s="45"/>
    </row>
    <row r="27" spans="1:15" s="43" customFormat="1" ht="22.5" customHeight="1" x14ac:dyDescent="0.2">
      <c r="A27" s="45"/>
      <c r="B27" s="64">
        <v>20</v>
      </c>
      <c r="C27" s="65" t="s">
        <v>40</v>
      </c>
      <c r="D27" s="59">
        <f t="shared" si="0"/>
        <v>36</v>
      </c>
      <c r="E27" s="66">
        <f t="shared" si="1"/>
        <v>130</v>
      </c>
      <c r="F27" s="67">
        <v>10</v>
      </c>
      <c r="G27" s="61">
        <v>21</v>
      </c>
      <c r="H27" s="59">
        <v>26</v>
      </c>
      <c r="I27" s="60">
        <v>109</v>
      </c>
      <c r="J27" s="60"/>
      <c r="K27" s="60"/>
      <c r="L27" s="61"/>
      <c r="M27" s="68"/>
      <c r="N27" s="68"/>
      <c r="O27" s="45"/>
    </row>
    <row r="28" spans="1:15" s="43" customFormat="1" ht="22.5" customHeight="1" x14ac:dyDescent="0.2">
      <c r="A28" s="45"/>
      <c r="B28" s="64">
        <v>21</v>
      </c>
      <c r="C28" s="65" t="s">
        <v>42</v>
      </c>
      <c r="D28" s="59">
        <f t="shared" si="0"/>
        <v>3</v>
      </c>
      <c r="E28" s="66">
        <f t="shared" si="1"/>
        <v>4</v>
      </c>
      <c r="F28" s="67">
        <v>1</v>
      </c>
      <c r="G28" s="61">
        <v>3</v>
      </c>
      <c r="H28" s="59">
        <v>1</v>
      </c>
      <c r="I28" s="60">
        <v>1</v>
      </c>
      <c r="J28" s="60"/>
      <c r="K28" s="60"/>
      <c r="L28" s="61"/>
      <c r="M28" s="68">
        <v>1</v>
      </c>
      <c r="N28" s="68"/>
      <c r="O28" s="45"/>
    </row>
    <row r="29" spans="1:15" s="43" customFormat="1" ht="22.5" customHeight="1" x14ac:dyDescent="0.2">
      <c r="A29" s="45"/>
      <c r="B29" s="64">
        <v>22</v>
      </c>
      <c r="C29" s="65" t="s">
        <v>44</v>
      </c>
      <c r="D29" s="59">
        <f t="shared" si="0"/>
        <v>11</v>
      </c>
      <c r="E29" s="66">
        <f t="shared" si="1"/>
        <v>22</v>
      </c>
      <c r="F29" s="67">
        <v>8</v>
      </c>
      <c r="G29" s="61">
        <v>19</v>
      </c>
      <c r="H29" s="59">
        <v>3</v>
      </c>
      <c r="I29" s="60">
        <v>3</v>
      </c>
      <c r="J29" s="60"/>
      <c r="K29" s="60"/>
      <c r="L29" s="61"/>
      <c r="M29" s="68"/>
      <c r="N29" s="68"/>
      <c r="O29" s="45"/>
    </row>
    <row r="30" spans="1:15" s="43" customFormat="1" ht="22.5" customHeight="1" x14ac:dyDescent="0.2">
      <c r="A30" s="45"/>
      <c r="B30" s="64">
        <v>23</v>
      </c>
      <c r="C30" s="65" t="s">
        <v>46</v>
      </c>
      <c r="D30" s="59">
        <f t="shared" si="0"/>
        <v>4</v>
      </c>
      <c r="E30" s="66">
        <f t="shared" si="1"/>
        <v>10</v>
      </c>
      <c r="F30" s="67">
        <v>1</v>
      </c>
      <c r="G30" s="61">
        <v>3</v>
      </c>
      <c r="H30" s="59">
        <v>2</v>
      </c>
      <c r="I30" s="60">
        <v>7</v>
      </c>
      <c r="J30" s="60"/>
      <c r="K30" s="60"/>
      <c r="L30" s="61"/>
      <c r="M30" s="68">
        <v>1</v>
      </c>
      <c r="N30" s="68"/>
      <c r="O30" s="45"/>
    </row>
    <row r="31" spans="1:15" s="43" customFormat="1" ht="22.5" customHeight="1" x14ac:dyDescent="0.2">
      <c r="A31" s="45"/>
      <c r="B31" s="64">
        <v>24</v>
      </c>
      <c r="C31" s="65" t="s">
        <v>48</v>
      </c>
      <c r="D31" s="59">
        <f t="shared" si="0"/>
        <v>1</v>
      </c>
      <c r="E31" s="66">
        <f t="shared" si="1"/>
        <v>2</v>
      </c>
      <c r="F31" s="67">
        <v>1</v>
      </c>
      <c r="G31" s="61">
        <v>2</v>
      </c>
      <c r="H31" s="59"/>
      <c r="I31" s="60"/>
      <c r="J31" s="60"/>
      <c r="K31" s="60"/>
      <c r="L31" s="61"/>
      <c r="M31" s="68"/>
      <c r="N31" s="68"/>
      <c r="O31" s="45"/>
    </row>
    <row r="32" spans="1:15" s="43" customFormat="1" ht="22.5" customHeight="1" x14ac:dyDescent="0.2">
      <c r="A32" s="45"/>
      <c r="B32" s="64">
        <v>25</v>
      </c>
      <c r="C32" s="65" t="s">
        <v>50</v>
      </c>
      <c r="D32" s="59">
        <f t="shared" si="0"/>
        <v>18</v>
      </c>
      <c r="E32" s="66">
        <f t="shared" si="1"/>
        <v>40</v>
      </c>
      <c r="F32" s="67">
        <v>14</v>
      </c>
      <c r="G32" s="61">
        <v>28</v>
      </c>
      <c r="H32" s="59">
        <v>4</v>
      </c>
      <c r="I32" s="60">
        <v>12</v>
      </c>
      <c r="J32" s="60"/>
      <c r="K32" s="60"/>
      <c r="L32" s="61"/>
      <c r="M32" s="68"/>
      <c r="N32" s="68"/>
      <c r="O32" s="45"/>
    </row>
    <row r="33" spans="1:15" s="43" customFormat="1" ht="22.5" customHeight="1" x14ac:dyDescent="0.2">
      <c r="A33" s="45"/>
      <c r="B33" s="64">
        <v>26</v>
      </c>
      <c r="C33" s="954" t="s">
        <v>52</v>
      </c>
      <c r="D33" s="59">
        <f t="shared" si="0"/>
        <v>8</v>
      </c>
      <c r="E33" s="66">
        <f t="shared" si="1"/>
        <v>22</v>
      </c>
      <c r="F33" s="67">
        <v>4</v>
      </c>
      <c r="G33" s="61">
        <v>8</v>
      </c>
      <c r="H33" s="59">
        <v>4</v>
      </c>
      <c r="I33" s="60">
        <v>13</v>
      </c>
      <c r="J33" s="60">
        <v>1</v>
      </c>
      <c r="K33" s="60"/>
      <c r="L33" s="61"/>
      <c r="M33" s="68"/>
      <c r="N33" s="68"/>
      <c r="O33" s="45"/>
    </row>
    <row r="34" spans="1:15" s="43" customFormat="1" ht="22.5" customHeight="1" x14ac:dyDescent="0.2">
      <c r="A34" s="45"/>
      <c r="B34" s="64">
        <v>27</v>
      </c>
      <c r="C34" s="65" t="s">
        <v>54</v>
      </c>
      <c r="D34" s="59">
        <f t="shared" si="0"/>
        <v>9</v>
      </c>
      <c r="E34" s="66">
        <f t="shared" si="1"/>
        <v>15</v>
      </c>
      <c r="F34" s="67">
        <v>4</v>
      </c>
      <c r="G34" s="61">
        <v>9</v>
      </c>
      <c r="H34" s="59">
        <v>5</v>
      </c>
      <c r="I34" s="60">
        <v>6</v>
      </c>
      <c r="J34" s="60"/>
      <c r="K34" s="60"/>
      <c r="L34" s="61"/>
      <c r="M34" s="68"/>
      <c r="N34" s="68"/>
      <c r="O34" s="45"/>
    </row>
    <row r="35" spans="1:15" s="43" customFormat="1" ht="22.5" customHeight="1" x14ac:dyDescent="0.2">
      <c r="A35" s="45"/>
      <c r="B35" s="64">
        <v>28</v>
      </c>
      <c r="C35" s="65" t="s">
        <v>56</v>
      </c>
      <c r="D35" s="59">
        <f t="shared" si="0"/>
        <v>3</v>
      </c>
      <c r="E35" s="66">
        <f t="shared" si="1"/>
        <v>12</v>
      </c>
      <c r="F35" s="67">
        <v>2</v>
      </c>
      <c r="G35" s="61">
        <v>10</v>
      </c>
      <c r="H35" s="59">
        <v>1</v>
      </c>
      <c r="I35" s="60">
        <v>2</v>
      </c>
      <c r="J35" s="60"/>
      <c r="K35" s="60"/>
      <c r="L35" s="61"/>
      <c r="M35" s="68"/>
      <c r="N35" s="68"/>
      <c r="O35" s="45"/>
    </row>
    <row r="36" spans="1:15" s="43" customFormat="1" ht="22.5" customHeight="1" x14ac:dyDescent="0.2">
      <c r="A36" s="45"/>
      <c r="B36" s="64">
        <v>29</v>
      </c>
      <c r="C36" s="65" t="s">
        <v>58</v>
      </c>
      <c r="D36" s="59">
        <f t="shared" si="0"/>
        <v>8</v>
      </c>
      <c r="E36" s="66">
        <f t="shared" si="1"/>
        <v>20</v>
      </c>
      <c r="F36" s="67">
        <v>6</v>
      </c>
      <c r="G36" s="61">
        <v>14</v>
      </c>
      <c r="H36" s="59">
        <v>2</v>
      </c>
      <c r="I36" s="60">
        <v>5</v>
      </c>
      <c r="J36" s="60"/>
      <c r="K36" s="60"/>
      <c r="L36" s="61">
        <v>1</v>
      </c>
      <c r="M36" s="68"/>
      <c r="N36" s="68"/>
      <c r="O36" s="45"/>
    </row>
    <row r="37" spans="1:15" s="43" customFormat="1" ht="22.5" customHeight="1" x14ac:dyDescent="0.2">
      <c r="A37" s="45"/>
      <c r="B37" s="64">
        <v>30</v>
      </c>
      <c r="C37" s="65" t="s">
        <v>60</v>
      </c>
      <c r="D37" s="59">
        <f t="shared" si="0"/>
        <v>3</v>
      </c>
      <c r="E37" s="66">
        <f t="shared" si="1"/>
        <v>7</v>
      </c>
      <c r="F37" s="67">
        <v>2</v>
      </c>
      <c r="G37" s="61">
        <v>3</v>
      </c>
      <c r="H37" s="59">
        <v>1</v>
      </c>
      <c r="I37" s="60">
        <v>4</v>
      </c>
      <c r="J37" s="60"/>
      <c r="K37" s="60"/>
      <c r="L37" s="61"/>
      <c r="M37" s="68"/>
      <c r="N37" s="68"/>
      <c r="O37" s="45"/>
    </row>
    <row r="38" spans="1:15" s="43" customFormat="1" ht="22.5" customHeight="1" x14ac:dyDescent="0.2">
      <c r="A38" s="45"/>
      <c r="B38" s="64">
        <v>31</v>
      </c>
      <c r="C38" s="65" t="s">
        <v>62</v>
      </c>
      <c r="D38" s="59">
        <f t="shared" si="0"/>
        <v>1</v>
      </c>
      <c r="E38" s="66">
        <f t="shared" si="1"/>
        <v>2</v>
      </c>
      <c r="F38" s="67">
        <v>1</v>
      </c>
      <c r="G38" s="69">
        <v>2</v>
      </c>
      <c r="H38" s="59"/>
      <c r="I38" s="60"/>
      <c r="J38" s="60"/>
      <c r="K38" s="60"/>
      <c r="L38" s="61"/>
      <c r="M38" s="68"/>
      <c r="N38" s="68"/>
      <c r="O38" s="45"/>
    </row>
    <row r="39" spans="1:15" s="43" customFormat="1" ht="22.5" customHeight="1" x14ac:dyDescent="0.2">
      <c r="A39" s="45"/>
      <c r="B39" s="64">
        <v>32</v>
      </c>
      <c r="C39" s="65" t="s">
        <v>64</v>
      </c>
      <c r="D39" s="59">
        <f t="shared" si="0"/>
        <v>1</v>
      </c>
      <c r="E39" s="66">
        <f t="shared" si="1"/>
        <v>1</v>
      </c>
      <c r="F39" s="67">
        <v>1</v>
      </c>
      <c r="G39" s="61">
        <v>1</v>
      </c>
      <c r="H39" s="59"/>
      <c r="I39" s="60"/>
      <c r="J39" s="60"/>
      <c r="K39" s="60"/>
      <c r="L39" s="61"/>
      <c r="M39" s="68"/>
      <c r="N39" s="68"/>
      <c r="O39" s="45"/>
    </row>
    <row r="40" spans="1:15" s="43" customFormat="1" ht="22.5" customHeight="1" x14ac:dyDescent="0.2">
      <c r="A40" s="45"/>
      <c r="B40" s="64">
        <v>33</v>
      </c>
      <c r="C40" s="65" t="s">
        <v>66</v>
      </c>
      <c r="D40" s="59">
        <f t="shared" si="0"/>
        <v>6</v>
      </c>
      <c r="E40" s="66">
        <f t="shared" si="1"/>
        <v>12</v>
      </c>
      <c r="F40" s="67">
        <v>6</v>
      </c>
      <c r="G40" s="61">
        <v>12</v>
      </c>
      <c r="H40" s="59"/>
      <c r="I40" s="60"/>
      <c r="J40" s="60"/>
      <c r="K40" s="60"/>
      <c r="L40" s="61"/>
      <c r="M40" s="68"/>
      <c r="N40" s="68"/>
      <c r="O40" s="45"/>
    </row>
    <row r="41" spans="1:15" s="43" customFormat="1" ht="22.5" customHeight="1" x14ac:dyDescent="0.2">
      <c r="A41" s="45"/>
      <c r="B41" s="64">
        <v>34</v>
      </c>
      <c r="C41" s="65" t="s">
        <v>68</v>
      </c>
      <c r="D41" s="59">
        <f t="shared" si="0"/>
        <v>2</v>
      </c>
      <c r="E41" s="66">
        <f t="shared" si="1"/>
        <v>11</v>
      </c>
      <c r="F41" s="67">
        <v>1</v>
      </c>
      <c r="G41" s="61">
        <v>4</v>
      </c>
      <c r="H41" s="59">
        <v>1</v>
      </c>
      <c r="I41" s="60">
        <v>7</v>
      </c>
      <c r="J41" s="60"/>
      <c r="K41" s="60"/>
      <c r="L41" s="61"/>
      <c r="M41" s="68"/>
      <c r="N41" s="68"/>
      <c r="O41" s="45"/>
    </row>
    <row r="42" spans="1:15" s="43" customFormat="1" ht="22.5" customHeight="1" x14ac:dyDescent="0.2">
      <c r="A42" s="45"/>
      <c r="B42" s="64">
        <v>35</v>
      </c>
      <c r="C42" s="65" t="s">
        <v>70</v>
      </c>
      <c r="D42" s="59">
        <f t="shared" si="0"/>
        <v>1</v>
      </c>
      <c r="E42" s="66">
        <f t="shared" si="1"/>
        <v>2</v>
      </c>
      <c r="F42" s="67">
        <v>1</v>
      </c>
      <c r="G42" s="61">
        <v>2</v>
      </c>
      <c r="H42" s="59"/>
      <c r="I42" s="60"/>
      <c r="J42" s="60"/>
      <c r="K42" s="60"/>
      <c r="L42" s="61"/>
      <c r="M42" s="68"/>
      <c r="N42" s="68"/>
      <c r="O42" s="45"/>
    </row>
    <row r="43" spans="1:15" s="43" customFormat="1" ht="22.5" customHeight="1" x14ac:dyDescent="0.2">
      <c r="A43" s="45"/>
      <c r="B43" s="64">
        <v>36</v>
      </c>
      <c r="C43" s="65" t="s">
        <v>72</v>
      </c>
      <c r="D43" s="59">
        <f t="shared" si="0"/>
        <v>2</v>
      </c>
      <c r="E43" s="66">
        <f t="shared" si="1"/>
        <v>3</v>
      </c>
      <c r="F43" s="67">
        <v>2</v>
      </c>
      <c r="G43" s="61">
        <v>3</v>
      </c>
      <c r="H43" s="59"/>
      <c r="I43" s="60"/>
      <c r="J43" s="60"/>
      <c r="K43" s="60"/>
      <c r="L43" s="61"/>
      <c r="M43" s="68"/>
      <c r="N43" s="68"/>
      <c r="O43" s="45"/>
    </row>
    <row r="44" spans="1:15" s="43" customFormat="1" ht="22.5" customHeight="1" x14ac:dyDescent="0.2">
      <c r="A44" s="45"/>
      <c r="B44" s="64">
        <v>37</v>
      </c>
      <c r="C44" s="65" t="s">
        <v>74</v>
      </c>
      <c r="D44" s="59">
        <f t="shared" si="0"/>
        <v>1</v>
      </c>
      <c r="E44" s="66">
        <f t="shared" si="1"/>
        <v>1</v>
      </c>
      <c r="F44" s="67">
        <v>1</v>
      </c>
      <c r="G44" s="61">
        <v>1</v>
      </c>
      <c r="H44" s="59"/>
      <c r="I44" s="60"/>
      <c r="J44" s="60"/>
      <c r="K44" s="60"/>
      <c r="L44" s="61"/>
      <c r="M44" s="68"/>
      <c r="N44" s="68"/>
      <c r="O44" s="45"/>
    </row>
    <row r="45" spans="1:15" s="43" customFormat="1" ht="22.5" customHeight="1" x14ac:dyDescent="0.2">
      <c r="A45" s="45"/>
      <c r="B45" s="64">
        <v>38</v>
      </c>
      <c r="C45" s="65" t="s">
        <v>76</v>
      </c>
      <c r="D45" s="59">
        <f t="shared" si="0"/>
        <v>1</v>
      </c>
      <c r="E45" s="66">
        <f t="shared" si="1"/>
        <v>3</v>
      </c>
      <c r="F45" s="67">
        <v>1</v>
      </c>
      <c r="G45" s="61">
        <v>3</v>
      </c>
      <c r="H45" s="59"/>
      <c r="I45" s="60"/>
      <c r="J45" s="60"/>
      <c r="K45" s="60"/>
      <c r="L45" s="61"/>
      <c r="M45" s="68"/>
      <c r="N45" s="68"/>
      <c r="O45" s="45"/>
    </row>
    <row r="46" spans="1:15" s="43" customFormat="1" ht="22.5" customHeight="1" x14ac:dyDescent="0.2">
      <c r="A46" s="45"/>
      <c r="B46" s="64">
        <v>39</v>
      </c>
      <c r="C46" s="65" t="s">
        <v>78</v>
      </c>
      <c r="D46" s="59">
        <f t="shared" si="0"/>
        <v>1</v>
      </c>
      <c r="E46" s="66">
        <f t="shared" si="1"/>
        <v>2</v>
      </c>
      <c r="F46" s="67">
        <v>1</v>
      </c>
      <c r="G46" s="61">
        <v>2</v>
      </c>
      <c r="H46" s="59"/>
      <c r="I46" s="60"/>
      <c r="J46" s="60"/>
      <c r="K46" s="60"/>
      <c r="L46" s="61"/>
      <c r="M46" s="68"/>
      <c r="N46" s="68"/>
      <c r="O46" s="45"/>
    </row>
    <row r="47" spans="1:15" s="43" customFormat="1" ht="22.5" customHeight="1" x14ac:dyDescent="0.2">
      <c r="A47" s="45"/>
      <c r="B47" s="64">
        <v>40</v>
      </c>
      <c r="C47" s="65" t="s">
        <v>80</v>
      </c>
      <c r="D47" s="59">
        <f t="shared" si="0"/>
        <v>2</v>
      </c>
      <c r="E47" s="66">
        <f t="shared" si="1"/>
        <v>3</v>
      </c>
      <c r="F47" s="67">
        <v>2</v>
      </c>
      <c r="G47" s="61">
        <v>3</v>
      </c>
      <c r="H47" s="59"/>
      <c r="I47" s="60"/>
      <c r="J47" s="60"/>
      <c r="K47" s="60"/>
      <c r="L47" s="61"/>
      <c r="M47" s="68"/>
      <c r="N47" s="68"/>
      <c r="O47" s="45"/>
    </row>
    <row r="48" spans="1:15" s="43" customFormat="1" ht="22.5" customHeight="1" x14ac:dyDescent="0.2">
      <c r="A48" s="45"/>
      <c r="B48" s="64">
        <v>41</v>
      </c>
      <c r="C48" s="65" t="s">
        <v>82</v>
      </c>
      <c r="D48" s="59">
        <f t="shared" si="0"/>
        <v>1</v>
      </c>
      <c r="E48" s="66">
        <f t="shared" si="1"/>
        <v>2</v>
      </c>
      <c r="F48" s="67">
        <v>1</v>
      </c>
      <c r="G48" s="61">
        <v>2</v>
      </c>
      <c r="H48" s="59"/>
      <c r="I48" s="60"/>
      <c r="J48" s="60"/>
      <c r="K48" s="60"/>
      <c r="L48" s="61"/>
      <c r="M48" s="68"/>
      <c r="N48" s="68"/>
      <c r="O48" s="45"/>
    </row>
    <row r="49" spans="1:15" s="43" customFormat="1" ht="22.5" customHeight="1" x14ac:dyDescent="0.2">
      <c r="A49" s="45"/>
      <c r="B49" s="64">
        <v>42</v>
      </c>
      <c r="C49" s="65" t="s">
        <v>84</v>
      </c>
      <c r="D49" s="59">
        <f t="shared" si="0"/>
        <v>2</v>
      </c>
      <c r="E49" s="66">
        <f t="shared" si="1"/>
        <v>3</v>
      </c>
      <c r="F49" s="67">
        <v>1</v>
      </c>
      <c r="G49" s="61">
        <v>2</v>
      </c>
      <c r="H49" s="59">
        <v>1</v>
      </c>
      <c r="I49" s="60">
        <v>1</v>
      </c>
      <c r="J49" s="60"/>
      <c r="K49" s="60"/>
      <c r="L49" s="61"/>
      <c r="M49" s="68"/>
      <c r="N49" s="68"/>
      <c r="O49" s="45"/>
    </row>
    <row r="50" spans="1:15" s="43" customFormat="1" ht="22.5" customHeight="1" x14ac:dyDescent="0.2">
      <c r="A50" s="45"/>
      <c r="B50" s="64">
        <v>43</v>
      </c>
      <c r="C50" s="65" t="s">
        <v>86</v>
      </c>
      <c r="D50" s="59">
        <f t="shared" si="0"/>
        <v>6</v>
      </c>
      <c r="E50" s="66">
        <f t="shared" si="1"/>
        <v>14</v>
      </c>
      <c r="F50" s="67">
        <v>5</v>
      </c>
      <c r="G50" s="61">
        <v>10</v>
      </c>
      <c r="H50" s="59">
        <v>1</v>
      </c>
      <c r="I50" s="60">
        <v>4</v>
      </c>
      <c r="J50" s="60"/>
      <c r="K50" s="60"/>
      <c r="L50" s="61"/>
      <c r="M50" s="68"/>
      <c r="N50" s="68"/>
      <c r="O50" s="45"/>
    </row>
    <row r="51" spans="1:15" s="43" customFormat="1" ht="22.5" customHeight="1" x14ac:dyDescent="0.2">
      <c r="A51" s="45"/>
      <c r="B51" s="64">
        <v>44</v>
      </c>
      <c r="C51" s="65" t="s">
        <v>88</v>
      </c>
      <c r="D51" s="59">
        <f t="shared" si="0"/>
        <v>8</v>
      </c>
      <c r="E51" s="66">
        <f t="shared" si="1"/>
        <v>27</v>
      </c>
      <c r="F51" s="67">
        <v>6</v>
      </c>
      <c r="G51" s="61">
        <v>17</v>
      </c>
      <c r="H51" s="59">
        <v>2</v>
      </c>
      <c r="I51" s="60"/>
      <c r="J51" s="60">
        <v>7</v>
      </c>
      <c r="K51" s="60"/>
      <c r="L51" s="61">
        <v>3</v>
      </c>
      <c r="M51" s="68"/>
      <c r="N51" s="68"/>
      <c r="O51" s="45"/>
    </row>
    <row r="52" spans="1:15" s="43" customFormat="1" ht="22.5" customHeight="1" x14ac:dyDescent="0.2">
      <c r="A52" s="45"/>
      <c r="B52" s="64">
        <v>45</v>
      </c>
      <c r="C52" s="65" t="s">
        <v>90</v>
      </c>
      <c r="D52" s="59">
        <f t="shared" si="0"/>
        <v>3</v>
      </c>
      <c r="E52" s="66">
        <f t="shared" si="1"/>
        <v>3</v>
      </c>
      <c r="F52" s="67"/>
      <c r="G52" s="61"/>
      <c r="H52" s="59">
        <v>3</v>
      </c>
      <c r="I52" s="60"/>
      <c r="J52" s="60">
        <v>3</v>
      </c>
      <c r="K52" s="60"/>
      <c r="L52" s="61"/>
      <c r="M52" s="68"/>
      <c r="N52" s="68"/>
      <c r="O52" s="45"/>
    </row>
    <row r="53" spans="1:15" s="43" customFormat="1" ht="22.5" customHeight="1" x14ac:dyDescent="0.2">
      <c r="A53" s="45"/>
      <c r="B53" s="64">
        <v>46</v>
      </c>
      <c r="C53" s="65" t="s">
        <v>92</v>
      </c>
      <c r="D53" s="59">
        <f t="shared" si="0"/>
        <v>2</v>
      </c>
      <c r="E53" s="66"/>
      <c r="F53" s="67"/>
      <c r="G53" s="61"/>
      <c r="H53" s="59"/>
      <c r="I53" s="60"/>
      <c r="J53" s="60"/>
      <c r="K53" s="60"/>
      <c r="L53" s="61"/>
      <c r="M53" s="68">
        <v>1</v>
      </c>
      <c r="N53" s="68">
        <v>1</v>
      </c>
      <c r="O53" s="45"/>
    </row>
    <row r="54" spans="1:15" s="43" customFormat="1" ht="22.5" customHeight="1" x14ac:dyDescent="0.2">
      <c r="A54" s="45"/>
      <c r="B54" s="64">
        <v>47</v>
      </c>
      <c r="C54" s="65" t="s">
        <v>94</v>
      </c>
      <c r="D54" s="59">
        <f t="shared" si="0"/>
        <v>2</v>
      </c>
      <c r="E54" s="66"/>
      <c r="F54" s="67"/>
      <c r="G54" s="61"/>
      <c r="H54" s="59"/>
      <c r="I54" s="60"/>
      <c r="J54" s="60"/>
      <c r="K54" s="60"/>
      <c r="L54" s="61"/>
      <c r="M54" s="68"/>
      <c r="N54" s="68">
        <v>2</v>
      </c>
      <c r="O54" s="45"/>
    </row>
    <row r="55" spans="1:15" s="43" customFormat="1" ht="22.5" customHeight="1" x14ac:dyDescent="0.2">
      <c r="A55" s="45"/>
      <c r="B55" s="64">
        <v>48</v>
      </c>
      <c r="C55" s="65" t="s">
        <v>96</v>
      </c>
      <c r="D55" s="59">
        <f t="shared" si="0"/>
        <v>8</v>
      </c>
      <c r="E55" s="66">
        <f t="shared" si="1"/>
        <v>18</v>
      </c>
      <c r="F55" s="67">
        <v>2</v>
      </c>
      <c r="G55" s="61">
        <v>5</v>
      </c>
      <c r="H55" s="59">
        <v>4</v>
      </c>
      <c r="I55" s="60"/>
      <c r="J55" s="60">
        <v>6</v>
      </c>
      <c r="K55" s="60">
        <v>1</v>
      </c>
      <c r="L55" s="61">
        <v>6</v>
      </c>
      <c r="M55" s="68">
        <v>1</v>
      </c>
      <c r="N55" s="68">
        <v>1</v>
      </c>
      <c r="O55" s="45"/>
    </row>
    <row r="56" spans="1:15" s="43" customFormat="1" ht="22.5" customHeight="1" x14ac:dyDescent="0.2">
      <c r="A56" s="45"/>
      <c r="B56" s="64">
        <v>49</v>
      </c>
      <c r="C56" s="65" t="s">
        <v>98</v>
      </c>
      <c r="D56" s="59">
        <f t="shared" si="0"/>
        <v>1</v>
      </c>
      <c r="E56" s="66">
        <f t="shared" si="1"/>
        <v>3</v>
      </c>
      <c r="F56" s="67"/>
      <c r="G56" s="61"/>
      <c r="H56" s="59">
        <v>1</v>
      </c>
      <c r="I56" s="60"/>
      <c r="J56" s="60"/>
      <c r="K56" s="60"/>
      <c r="L56" s="61">
        <v>3</v>
      </c>
      <c r="M56" s="68"/>
      <c r="N56" s="68"/>
      <c r="O56" s="45"/>
    </row>
    <row r="57" spans="1:15" s="43" customFormat="1" ht="22.5" customHeight="1" x14ac:dyDescent="0.2">
      <c r="A57" s="45"/>
      <c r="B57" s="64">
        <v>50</v>
      </c>
      <c r="C57" s="65" t="s">
        <v>100</v>
      </c>
      <c r="D57" s="59">
        <f t="shared" si="0"/>
        <v>2</v>
      </c>
      <c r="E57" s="66">
        <f t="shared" si="1"/>
        <v>4</v>
      </c>
      <c r="F57" s="67">
        <v>2</v>
      </c>
      <c r="G57" s="61">
        <v>4</v>
      </c>
      <c r="H57" s="59"/>
      <c r="I57" s="60"/>
      <c r="J57" s="60"/>
      <c r="K57" s="60"/>
      <c r="L57" s="61"/>
      <c r="M57" s="68"/>
      <c r="N57" s="68"/>
      <c r="O57" s="45"/>
    </row>
    <row r="58" spans="1:15" s="43" customFormat="1" ht="22.5" customHeight="1" x14ac:dyDescent="0.2">
      <c r="A58" s="45"/>
      <c r="B58" s="64">
        <v>51</v>
      </c>
      <c r="C58" s="65" t="s">
        <v>102</v>
      </c>
      <c r="D58" s="59">
        <f t="shared" si="0"/>
        <v>4</v>
      </c>
      <c r="E58" s="66">
        <f t="shared" si="1"/>
        <v>8</v>
      </c>
      <c r="F58" s="67">
        <v>4</v>
      </c>
      <c r="G58" s="61">
        <v>8</v>
      </c>
      <c r="H58" s="59"/>
      <c r="I58" s="60"/>
      <c r="J58" s="60"/>
      <c r="K58" s="60"/>
      <c r="L58" s="61"/>
      <c r="M58" s="68"/>
      <c r="N58" s="68"/>
      <c r="O58" s="45"/>
    </row>
    <row r="59" spans="1:15" s="43" customFormat="1" ht="22.5" customHeight="1" x14ac:dyDescent="0.2">
      <c r="A59" s="45"/>
      <c r="B59" s="64">
        <v>52</v>
      </c>
      <c r="C59" s="65" t="s">
        <v>104</v>
      </c>
      <c r="D59" s="59">
        <f t="shared" si="0"/>
        <v>1</v>
      </c>
      <c r="E59" s="66">
        <f t="shared" si="1"/>
        <v>7</v>
      </c>
      <c r="F59" s="70"/>
      <c r="G59" s="61"/>
      <c r="H59" s="59">
        <v>1</v>
      </c>
      <c r="I59" s="60">
        <v>7</v>
      </c>
      <c r="J59" s="60"/>
      <c r="K59" s="60"/>
      <c r="L59" s="61"/>
      <c r="M59" s="68"/>
      <c r="N59" s="68"/>
      <c r="O59" s="45"/>
    </row>
    <row r="60" spans="1:15" s="43" customFormat="1" ht="22.5" customHeight="1" x14ac:dyDescent="0.2">
      <c r="A60" s="45"/>
      <c r="B60" s="64">
        <v>53</v>
      </c>
      <c r="C60" s="65" t="s">
        <v>1942</v>
      </c>
      <c r="D60" s="59">
        <f t="shared" si="0"/>
        <v>1</v>
      </c>
      <c r="E60" s="66"/>
      <c r="F60" s="67"/>
      <c r="G60" s="61"/>
      <c r="H60" s="59"/>
      <c r="I60" s="60"/>
      <c r="J60" s="60"/>
      <c r="K60" s="60"/>
      <c r="L60" s="61"/>
      <c r="M60" s="68"/>
      <c r="N60" s="68">
        <v>1</v>
      </c>
      <c r="O60" s="45"/>
    </row>
    <row r="61" spans="1:15" s="43" customFormat="1" ht="22.5" customHeight="1" x14ac:dyDescent="0.2">
      <c r="A61" s="45"/>
      <c r="B61" s="64">
        <v>54</v>
      </c>
      <c r="C61" s="65" t="s">
        <v>1945</v>
      </c>
      <c r="D61" s="59">
        <f t="shared" si="0"/>
        <v>1</v>
      </c>
      <c r="E61" s="66"/>
      <c r="F61" s="67"/>
      <c r="G61" s="61"/>
      <c r="H61" s="59"/>
      <c r="I61" s="60"/>
      <c r="J61" s="60"/>
      <c r="K61" s="60"/>
      <c r="L61" s="61"/>
      <c r="M61" s="68"/>
      <c r="N61" s="68">
        <v>1</v>
      </c>
      <c r="O61" s="45"/>
    </row>
    <row r="62" spans="1:15" s="43" customFormat="1" ht="22.5" customHeight="1" x14ac:dyDescent="0.2">
      <c r="A62" s="45"/>
      <c r="B62" s="64">
        <v>55</v>
      </c>
      <c r="C62" s="65" t="s">
        <v>106</v>
      </c>
      <c r="D62" s="59">
        <f t="shared" si="0"/>
        <v>12</v>
      </c>
      <c r="E62" s="66">
        <f t="shared" si="1"/>
        <v>24</v>
      </c>
      <c r="F62" s="67">
        <v>11</v>
      </c>
      <c r="G62" s="61">
        <v>21</v>
      </c>
      <c r="H62" s="59">
        <v>1</v>
      </c>
      <c r="I62" s="60">
        <v>3</v>
      </c>
      <c r="J62" s="60"/>
      <c r="K62" s="60"/>
      <c r="L62" s="61"/>
      <c r="M62" s="68"/>
      <c r="N62" s="68"/>
      <c r="O62" s="45"/>
    </row>
    <row r="63" spans="1:15" s="43" customFormat="1" ht="22.5" customHeight="1" x14ac:dyDescent="0.2">
      <c r="A63" s="45"/>
      <c r="B63" s="64">
        <v>56</v>
      </c>
      <c r="C63" s="65" t="s">
        <v>109</v>
      </c>
      <c r="D63" s="59">
        <f t="shared" si="0"/>
        <v>1</v>
      </c>
      <c r="E63" s="66">
        <f t="shared" si="1"/>
        <v>1</v>
      </c>
      <c r="F63" s="67">
        <v>1</v>
      </c>
      <c r="G63" s="61">
        <v>1</v>
      </c>
      <c r="H63" s="59"/>
      <c r="I63" s="60"/>
      <c r="J63" s="60"/>
      <c r="K63" s="60"/>
      <c r="L63" s="61"/>
      <c r="M63" s="68"/>
      <c r="N63" s="68"/>
      <c r="O63" s="45"/>
    </row>
    <row r="64" spans="1:15" s="43" customFormat="1" ht="22.5" customHeight="1" x14ac:dyDescent="0.2">
      <c r="A64" s="45"/>
      <c r="B64" s="64">
        <v>57</v>
      </c>
      <c r="C64" s="65" t="s">
        <v>111</v>
      </c>
      <c r="D64" s="59">
        <f t="shared" si="0"/>
        <v>3</v>
      </c>
      <c r="E64" s="66">
        <f t="shared" si="1"/>
        <v>4</v>
      </c>
      <c r="F64" s="67">
        <v>3</v>
      </c>
      <c r="G64" s="69">
        <v>4</v>
      </c>
      <c r="H64" s="59"/>
      <c r="I64" s="60"/>
      <c r="J64" s="60"/>
      <c r="K64" s="60"/>
      <c r="L64" s="61"/>
      <c r="M64" s="68"/>
      <c r="N64" s="68"/>
      <c r="O64" s="45"/>
    </row>
    <row r="65" spans="1:15" s="43" customFormat="1" ht="22.5" customHeight="1" x14ac:dyDescent="0.2">
      <c r="A65" s="45"/>
      <c r="B65" s="64">
        <v>58</v>
      </c>
      <c r="C65" s="65" t="s">
        <v>113</v>
      </c>
      <c r="D65" s="59">
        <f t="shared" si="0"/>
        <v>1</v>
      </c>
      <c r="E65" s="66">
        <f t="shared" si="1"/>
        <v>2</v>
      </c>
      <c r="F65" s="67">
        <v>1</v>
      </c>
      <c r="G65" s="61">
        <v>2</v>
      </c>
      <c r="H65" s="59"/>
      <c r="I65" s="60"/>
      <c r="J65" s="60"/>
      <c r="K65" s="60"/>
      <c r="L65" s="61"/>
      <c r="M65" s="68"/>
      <c r="N65" s="68"/>
      <c r="O65" s="45"/>
    </row>
    <row r="66" spans="1:15" s="43" customFormat="1" ht="22.5" customHeight="1" x14ac:dyDescent="0.2">
      <c r="A66" s="45"/>
      <c r="B66" s="64">
        <v>59</v>
      </c>
      <c r="C66" s="65" t="s">
        <v>2083</v>
      </c>
      <c r="D66" s="59">
        <f t="shared" si="0"/>
        <v>1</v>
      </c>
      <c r="E66" s="66">
        <f t="shared" si="1"/>
        <v>1</v>
      </c>
      <c r="F66" s="67">
        <v>1</v>
      </c>
      <c r="G66" s="61">
        <v>1</v>
      </c>
      <c r="H66" s="59"/>
      <c r="I66" s="60"/>
      <c r="J66" s="60"/>
      <c r="K66" s="60"/>
      <c r="L66" s="61"/>
      <c r="M66" s="68"/>
      <c r="N66" s="68"/>
      <c r="O66" s="45"/>
    </row>
    <row r="67" spans="1:15" s="43" customFormat="1" ht="22.5" customHeight="1" x14ac:dyDescent="0.2">
      <c r="A67" s="45"/>
      <c r="B67" s="64">
        <v>60</v>
      </c>
      <c r="C67" s="65" t="s">
        <v>115</v>
      </c>
      <c r="D67" s="59">
        <f t="shared" si="0"/>
        <v>2</v>
      </c>
      <c r="E67" s="66">
        <f t="shared" si="1"/>
        <v>36</v>
      </c>
      <c r="F67" s="67"/>
      <c r="G67" s="61"/>
      <c r="H67" s="59">
        <v>2</v>
      </c>
      <c r="I67" s="60">
        <v>36</v>
      </c>
      <c r="J67" s="60"/>
      <c r="K67" s="60"/>
      <c r="L67" s="61"/>
      <c r="M67" s="68"/>
      <c r="N67" s="68"/>
      <c r="O67" s="45"/>
    </row>
    <row r="68" spans="1:15" s="43" customFormat="1" ht="22.5" customHeight="1" x14ac:dyDescent="0.2">
      <c r="A68" s="45"/>
      <c r="B68" s="64">
        <v>61</v>
      </c>
      <c r="C68" s="65" t="s">
        <v>117</v>
      </c>
      <c r="D68" s="59">
        <f t="shared" si="0"/>
        <v>1</v>
      </c>
      <c r="E68" s="66">
        <f t="shared" si="1"/>
        <v>2</v>
      </c>
      <c r="F68" s="67">
        <v>1</v>
      </c>
      <c r="G68" s="61">
        <v>2</v>
      </c>
      <c r="H68" s="59"/>
      <c r="I68" s="60"/>
      <c r="J68" s="60"/>
      <c r="K68" s="60"/>
      <c r="L68" s="61"/>
      <c r="M68" s="68"/>
      <c r="N68" s="68"/>
      <c r="O68" s="45"/>
    </row>
    <row r="69" spans="1:15" s="43" customFormat="1" ht="22.5" customHeight="1" x14ac:dyDescent="0.2">
      <c r="A69" s="45"/>
      <c r="B69" s="64">
        <v>62</v>
      </c>
      <c r="C69" s="65" t="s">
        <v>119</v>
      </c>
      <c r="D69" s="59">
        <f t="shared" si="0"/>
        <v>3</v>
      </c>
      <c r="E69" s="66">
        <f t="shared" si="1"/>
        <v>10</v>
      </c>
      <c r="F69" s="67">
        <v>1</v>
      </c>
      <c r="G69" s="61">
        <v>4</v>
      </c>
      <c r="H69" s="59">
        <v>2</v>
      </c>
      <c r="I69" s="60"/>
      <c r="J69" s="60">
        <v>2</v>
      </c>
      <c r="K69" s="60"/>
      <c r="L69" s="61">
        <v>4</v>
      </c>
      <c r="M69" s="68"/>
      <c r="N69" s="68"/>
      <c r="O69" s="45"/>
    </row>
    <row r="70" spans="1:15" s="43" customFormat="1" ht="22.5" customHeight="1" x14ac:dyDescent="0.2">
      <c r="A70" s="45"/>
      <c r="B70" s="64">
        <v>63</v>
      </c>
      <c r="C70" s="65" t="s">
        <v>1981</v>
      </c>
      <c r="D70" s="59">
        <f t="shared" si="0"/>
        <v>1</v>
      </c>
      <c r="E70" s="66">
        <f t="shared" si="1"/>
        <v>3</v>
      </c>
      <c r="F70" s="67">
        <v>1</v>
      </c>
      <c r="G70" s="61">
        <v>3</v>
      </c>
      <c r="H70" s="59"/>
      <c r="I70" s="60"/>
      <c r="J70" s="60"/>
      <c r="K70" s="60"/>
      <c r="L70" s="61"/>
      <c r="M70" s="68"/>
      <c r="N70" s="68"/>
      <c r="O70" s="45"/>
    </row>
    <row r="71" spans="1:15" s="43" customFormat="1" ht="22.5" customHeight="1" x14ac:dyDescent="0.2">
      <c r="A71" s="45"/>
      <c r="B71" s="64">
        <v>64</v>
      </c>
      <c r="C71" s="65" t="s">
        <v>121</v>
      </c>
      <c r="D71" s="59">
        <f t="shared" si="0"/>
        <v>1</v>
      </c>
      <c r="E71" s="66">
        <f t="shared" si="1"/>
        <v>2</v>
      </c>
      <c r="F71" s="67">
        <v>1</v>
      </c>
      <c r="G71" s="61">
        <v>2</v>
      </c>
      <c r="H71" s="59"/>
      <c r="I71" s="60"/>
      <c r="J71" s="60"/>
      <c r="K71" s="60"/>
      <c r="L71" s="61"/>
      <c r="M71" s="68"/>
      <c r="N71" s="68"/>
      <c r="O71" s="45"/>
    </row>
    <row r="72" spans="1:15" s="43" customFormat="1" ht="22.5" customHeight="1" x14ac:dyDescent="0.2">
      <c r="A72" s="45"/>
      <c r="B72" s="64">
        <v>65</v>
      </c>
      <c r="C72" s="65" t="s">
        <v>1930</v>
      </c>
      <c r="D72" s="59">
        <f t="shared" si="0"/>
        <v>1</v>
      </c>
      <c r="E72" s="66"/>
      <c r="F72" s="67"/>
      <c r="G72" s="61"/>
      <c r="H72" s="59"/>
      <c r="I72" s="60"/>
      <c r="J72" s="60"/>
      <c r="K72" s="60"/>
      <c r="L72" s="61"/>
      <c r="M72" s="68">
        <v>1</v>
      </c>
      <c r="N72" s="68"/>
      <c r="O72" s="45"/>
    </row>
    <row r="73" spans="1:15" s="43" customFormat="1" ht="22.5" customHeight="1" x14ac:dyDescent="0.2">
      <c r="A73" s="45"/>
      <c r="B73" s="64">
        <v>66</v>
      </c>
      <c r="C73" s="65" t="s">
        <v>123</v>
      </c>
      <c r="D73" s="59">
        <f t="shared" si="0"/>
        <v>1</v>
      </c>
      <c r="E73" s="66"/>
      <c r="F73" s="67"/>
      <c r="G73" s="61"/>
      <c r="H73" s="59"/>
      <c r="I73" s="60"/>
      <c r="J73" s="60"/>
      <c r="K73" s="60"/>
      <c r="L73" s="61"/>
      <c r="M73" s="68">
        <v>1</v>
      </c>
      <c r="N73" s="68"/>
      <c r="O73" s="45"/>
    </row>
    <row r="74" spans="1:15" s="43" customFormat="1" ht="22.5" customHeight="1" x14ac:dyDescent="0.2">
      <c r="A74" s="45"/>
      <c r="B74" s="64">
        <v>67</v>
      </c>
      <c r="C74" s="65" t="s">
        <v>125</v>
      </c>
      <c r="D74" s="59">
        <f t="shared" ref="D74:D79" si="2">+F74+H74+M74+N74</f>
        <v>4</v>
      </c>
      <c r="E74" s="66">
        <f t="shared" ref="E74:E79" si="3">+G74+I74+J74+K74+L74</f>
        <v>11</v>
      </c>
      <c r="F74" s="67">
        <v>4</v>
      </c>
      <c r="G74" s="61">
        <v>11</v>
      </c>
      <c r="H74" s="59"/>
      <c r="I74" s="60"/>
      <c r="J74" s="60"/>
      <c r="K74" s="60"/>
      <c r="L74" s="61"/>
      <c r="M74" s="68"/>
      <c r="N74" s="68"/>
      <c r="O74" s="45"/>
    </row>
    <row r="75" spans="1:15" s="43" customFormat="1" ht="22.5" customHeight="1" x14ac:dyDescent="0.2">
      <c r="A75" s="45"/>
      <c r="B75" s="64">
        <v>68</v>
      </c>
      <c r="C75" s="65" t="s">
        <v>127</v>
      </c>
      <c r="D75" s="59">
        <f t="shared" si="2"/>
        <v>1</v>
      </c>
      <c r="E75" s="66"/>
      <c r="F75" s="67"/>
      <c r="G75" s="61"/>
      <c r="H75" s="59"/>
      <c r="I75" s="60"/>
      <c r="J75" s="60"/>
      <c r="K75" s="60"/>
      <c r="L75" s="61"/>
      <c r="M75" s="68">
        <v>1</v>
      </c>
      <c r="N75" s="68"/>
      <c r="O75" s="45"/>
    </row>
    <row r="76" spans="1:15" s="43" customFormat="1" ht="22.5" customHeight="1" x14ac:dyDescent="0.2">
      <c r="A76" s="45"/>
      <c r="B76" s="64">
        <v>69</v>
      </c>
      <c r="C76" s="65" t="s">
        <v>129</v>
      </c>
      <c r="D76" s="59">
        <f t="shared" si="2"/>
        <v>1</v>
      </c>
      <c r="E76" s="66"/>
      <c r="F76" s="67"/>
      <c r="G76" s="61"/>
      <c r="H76" s="59"/>
      <c r="I76" s="60"/>
      <c r="J76" s="60"/>
      <c r="K76" s="60"/>
      <c r="L76" s="61"/>
      <c r="M76" s="68"/>
      <c r="N76" s="68">
        <v>1</v>
      </c>
      <c r="O76" s="45"/>
    </row>
    <row r="77" spans="1:15" s="43" customFormat="1" ht="22.5" customHeight="1" x14ac:dyDescent="0.2">
      <c r="A77" s="45"/>
      <c r="B77" s="64">
        <v>70</v>
      </c>
      <c r="C77" s="65" t="s">
        <v>131</v>
      </c>
      <c r="D77" s="59">
        <f t="shared" si="2"/>
        <v>1</v>
      </c>
      <c r="E77" s="66"/>
      <c r="F77" s="67"/>
      <c r="G77" s="61"/>
      <c r="H77" s="59"/>
      <c r="I77" s="71"/>
      <c r="J77" s="60"/>
      <c r="K77" s="60"/>
      <c r="L77" s="61"/>
      <c r="M77" s="68"/>
      <c r="N77" s="68">
        <v>1</v>
      </c>
      <c r="O77" s="45"/>
    </row>
    <row r="78" spans="1:15" s="43" customFormat="1" ht="22.5" customHeight="1" x14ac:dyDescent="0.2">
      <c r="A78" s="45"/>
      <c r="B78" s="64">
        <v>71</v>
      </c>
      <c r="C78" s="65" t="s">
        <v>1949</v>
      </c>
      <c r="D78" s="59">
        <f t="shared" si="2"/>
        <v>1</v>
      </c>
      <c r="E78" s="66">
        <f t="shared" si="3"/>
        <v>2</v>
      </c>
      <c r="F78" s="67">
        <v>1</v>
      </c>
      <c r="G78" s="61">
        <v>2</v>
      </c>
      <c r="H78" s="59"/>
      <c r="I78" s="60"/>
      <c r="J78" s="60"/>
      <c r="K78" s="60"/>
      <c r="L78" s="61"/>
      <c r="M78" s="68"/>
      <c r="N78" s="68"/>
      <c r="O78" s="45"/>
    </row>
    <row r="79" spans="1:15" s="43" customFormat="1" ht="22.5" customHeight="1" x14ac:dyDescent="0.2">
      <c r="A79" s="45"/>
      <c r="B79" s="64">
        <v>72</v>
      </c>
      <c r="C79" s="65" t="s">
        <v>133</v>
      </c>
      <c r="D79" s="59">
        <f t="shared" si="2"/>
        <v>4</v>
      </c>
      <c r="E79" s="66">
        <f t="shared" si="3"/>
        <v>9</v>
      </c>
      <c r="F79" s="67"/>
      <c r="G79" s="61"/>
      <c r="H79" s="59">
        <v>4</v>
      </c>
      <c r="I79" s="60">
        <v>9</v>
      </c>
      <c r="J79" s="60"/>
      <c r="K79" s="60"/>
      <c r="L79" s="61"/>
      <c r="M79" s="68"/>
      <c r="N79" s="68"/>
      <c r="O79" s="45"/>
    </row>
    <row r="80" spans="1:15" s="43" customFormat="1" ht="22.5" customHeight="1" x14ac:dyDescent="0.2">
      <c r="A80" s="45"/>
      <c r="B80" s="64">
        <v>73</v>
      </c>
      <c r="C80" s="65" t="s">
        <v>274</v>
      </c>
      <c r="D80" s="59">
        <f t="shared" ref="D80" si="4">+F80+H80+M80+N80</f>
        <v>1</v>
      </c>
      <c r="E80" s="66">
        <f t="shared" ref="E80" si="5">+G80+I80+J80+K80+L80</f>
        <v>1</v>
      </c>
      <c r="F80" s="67"/>
      <c r="G80" s="61"/>
      <c r="H80" s="59">
        <v>1</v>
      </c>
      <c r="I80" s="60"/>
      <c r="J80" s="60"/>
      <c r="K80" s="60">
        <v>1</v>
      </c>
      <c r="L80" s="61"/>
      <c r="M80" s="68"/>
      <c r="N80" s="68"/>
      <c r="O80" s="45"/>
    </row>
    <row r="81" spans="1:15" s="43" customFormat="1" ht="22.5" customHeight="1" x14ac:dyDescent="0.2">
      <c r="A81" s="45"/>
      <c r="B81" s="64">
        <v>74</v>
      </c>
      <c r="C81" s="65" t="s">
        <v>135</v>
      </c>
      <c r="D81" s="59">
        <f t="shared" ref="D81:D93" si="6">+F81+H81+M81+N81</f>
        <v>1</v>
      </c>
      <c r="E81" s="66">
        <f t="shared" ref="E81:E93" si="7">+G81+I81+J81+K81+L81</f>
        <v>3</v>
      </c>
      <c r="F81" s="67"/>
      <c r="G81" s="61"/>
      <c r="H81" s="59">
        <v>1</v>
      </c>
      <c r="I81" s="60">
        <v>2</v>
      </c>
      <c r="J81" s="60">
        <v>1</v>
      </c>
      <c r="K81" s="60"/>
      <c r="L81" s="61"/>
      <c r="M81" s="68"/>
      <c r="N81" s="68"/>
      <c r="O81" s="45"/>
    </row>
    <row r="82" spans="1:15" s="43" customFormat="1" ht="22.5" customHeight="1" x14ac:dyDescent="0.2">
      <c r="A82" s="45"/>
      <c r="B82" s="64">
        <v>75</v>
      </c>
      <c r="C82" s="65" t="s">
        <v>137</v>
      </c>
      <c r="D82" s="59">
        <f t="shared" si="6"/>
        <v>4</v>
      </c>
      <c r="E82" s="66">
        <f t="shared" si="7"/>
        <v>7</v>
      </c>
      <c r="F82" s="67">
        <v>3</v>
      </c>
      <c r="G82" s="61">
        <v>6</v>
      </c>
      <c r="H82" s="59">
        <v>1</v>
      </c>
      <c r="I82" s="60">
        <v>1</v>
      </c>
      <c r="J82" s="60"/>
      <c r="K82" s="60"/>
      <c r="L82" s="61"/>
      <c r="M82" s="68"/>
      <c r="N82" s="68"/>
      <c r="O82" s="45"/>
    </row>
    <row r="83" spans="1:15" s="43" customFormat="1" ht="22.5" customHeight="1" x14ac:dyDescent="0.2">
      <c r="A83" s="45"/>
      <c r="B83" s="64">
        <v>76</v>
      </c>
      <c r="C83" s="65" t="s">
        <v>1932</v>
      </c>
      <c r="D83" s="59">
        <f t="shared" si="6"/>
        <v>1</v>
      </c>
      <c r="E83" s="66"/>
      <c r="F83" s="67"/>
      <c r="G83" s="61"/>
      <c r="H83" s="59"/>
      <c r="I83" s="60"/>
      <c r="J83" s="60"/>
      <c r="K83" s="60"/>
      <c r="L83" s="61"/>
      <c r="M83" s="68">
        <v>1</v>
      </c>
      <c r="N83" s="68"/>
      <c r="O83" s="45"/>
    </row>
    <row r="84" spans="1:15" s="43" customFormat="1" ht="22.5" customHeight="1" x14ac:dyDescent="0.2">
      <c r="A84" s="45"/>
      <c r="B84" s="64">
        <v>77</v>
      </c>
      <c r="C84" s="65" t="s">
        <v>139</v>
      </c>
      <c r="D84" s="59">
        <f t="shared" si="6"/>
        <v>1</v>
      </c>
      <c r="E84" s="66">
        <f t="shared" si="7"/>
        <v>4</v>
      </c>
      <c r="F84" s="67"/>
      <c r="G84" s="61"/>
      <c r="H84" s="59">
        <v>1</v>
      </c>
      <c r="I84" s="60"/>
      <c r="J84" s="60">
        <v>4</v>
      </c>
      <c r="K84" s="60"/>
      <c r="L84" s="61"/>
      <c r="M84" s="68"/>
      <c r="N84" s="68"/>
      <c r="O84" s="45"/>
    </row>
    <row r="85" spans="1:15" s="43" customFormat="1" ht="22.5" customHeight="1" x14ac:dyDescent="0.2">
      <c r="A85" s="45"/>
      <c r="B85" s="64">
        <v>78</v>
      </c>
      <c r="C85" s="65" t="s">
        <v>141</v>
      </c>
      <c r="D85" s="59">
        <f t="shared" si="6"/>
        <v>1</v>
      </c>
      <c r="E85" s="66">
        <f t="shared" si="7"/>
        <v>3</v>
      </c>
      <c r="F85" s="67"/>
      <c r="G85" s="61"/>
      <c r="H85" s="59">
        <v>1</v>
      </c>
      <c r="I85" s="60"/>
      <c r="J85" s="60">
        <v>1</v>
      </c>
      <c r="K85" s="60">
        <v>2</v>
      </c>
      <c r="L85" s="61"/>
      <c r="M85" s="68"/>
      <c r="N85" s="68"/>
      <c r="O85" s="45"/>
    </row>
    <row r="86" spans="1:15" s="43" customFormat="1" ht="22.5" customHeight="1" x14ac:dyDescent="0.2">
      <c r="A86" s="45"/>
      <c r="B86" s="64">
        <v>79</v>
      </c>
      <c r="C86" s="65" t="s">
        <v>143</v>
      </c>
      <c r="D86" s="59">
        <f t="shared" si="6"/>
        <v>1</v>
      </c>
      <c r="E86" s="66">
        <f t="shared" si="7"/>
        <v>4</v>
      </c>
      <c r="F86" s="67"/>
      <c r="G86" s="61"/>
      <c r="H86" s="59">
        <v>1</v>
      </c>
      <c r="I86" s="60">
        <v>1</v>
      </c>
      <c r="J86" s="60"/>
      <c r="K86" s="60">
        <v>3</v>
      </c>
      <c r="L86" s="61"/>
      <c r="M86" s="68"/>
      <c r="N86" s="68"/>
      <c r="O86" s="45"/>
    </row>
    <row r="87" spans="1:15" s="43" customFormat="1" ht="22.5" customHeight="1" x14ac:dyDescent="0.2">
      <c r="A87" s="45"/>
      <c r="B87" s="64">
        <v>80</v>
      </c>
      <c r="C87" s="65" t="s">
        <v>145</v>
      </c>
      <c r="D87" s="59">
        <f t="shared" si="6"/>
        <v>4</v>
      </c>
      <c r="E87" s="66">
        <f t="shared" si="7"/>
        <v>8</v>
      </c>
      <c r="F87" s="67">
        <v>4</v>
      </c>
      <c r="G87" s="61">
        <v>8</v>
      </c>
      <c r="H87" s="59"/>
      <c r="I87" s="60"/>
      <c r="J87" s="60"/>
      <c r="K87" s="60"/>
      <c r="L87" s="61"/>
      <c r="M87" s="68"/>
      <c r="N87" s="68"/>
      <c r="O87" s="45"/>
    </row>
    <row r="88" spans="1:15" s="43" customFormat="1" ht="22.5" customHeight="1" x14ac:dyDescent="0.2">
      <c r="A88" s="45"/>
      <c r="B88" s="64">
        <v>81</v>
      </c>
      <c r="C88" s="65" t="s">
        <v>147</v>
      </c>
      <c r="D88" s="59">
        <f t="shared" si="6"/>
        <v>11</v>
      </c>
      <c r="E88" s="66">
        <f t="shared" si="7"/>
        <v>32</v>
      </c>
      <c r="F88" s="67">
        <v>6</v>
      </c>
      <c r="G88" s="61">
        <v>11</v>
      </c>
      <c r="H88" s="59">
        <v>5</v>
      </c>
      <c r="I88" s="60">
        <v>21</v>
      </c>
      <c r="J88" s="60"/>
      <c r="K88" s="60"/>
      <c r="L88" s="61"/>
      <c r="M88" s="68"/>
      <c r="N88" s="68"/>
      <c r="O88" s="45"/>
    </row>
    <row r="89" spans="1:15" s="43" customFormat="1" ht="22.5" customHeight="1" x14ac:dyDescent="0.2">
      <c r="A89" s="45"/>
      <c r="B89" s="64">
        <v>82</v>
      </c>
      <c r="C89" s="65" t="s">
        <v>149</v>
      </c>
      <c r="D89" s="59">
        <f t="shared" si="6"/>
        <v>2</v>
      </c>
      <c r="E89" s="66">
        <f t="shared" si="7"/>
        <v>9</v>
      </c>
      <c r="F89" s="67"/>
      <c r="G89" s="61"/>
      <c r="H89" s="59">
        <v>2</v>
      </c>
      <c r="I89" s="60">
        <v>2</v>
      </c>
      <c r="J89" s="60">
        <v>7</v>
      </c>
      <c r="K89" s="60"/>
      <c r="L89" s="61"/>
      <c r="M89" s="68"/>
      <c r="N89" s="68"/>
      <c r="O89" s="45"/>
    </row>
    <row r="90" spans="1:15" s="43" customFormat="1" ht="22.5" customHeight="1" x14ac:dyDescent="0.2">
      <c r="A90" s="45"/>
      <c r="B90" s="64">
        <v>83</v>
      </c>
      <c r="C90" s="65" t="s">
        <v>151</v>
      </c>
      <c r="D90" s="59">
        <f t="shared" si="6"/>
        <v>12</v>
      </c>
      <c r="E90" s="66">
        <f t="shared" si="7"/>
        <v>31</v>
      </c>
      <c r="F90" s="67">
        <v>12</v>
      </c>
      <c r="G90" s="61">
        <v>31</v>
      </c>
      <c r="H90" s="59"/>
      <c r="I90" s="60"/>
      <c r="J90" s="60"/>
      <c r="K90" s="60"/>
      <c r="L90" s="61"/>
      <c r="M90" s="68"/>
      <c r="N90" s="68"/>
      <c r="O90" s="45"/>
    </row>
    <row r="91" spans="1:15" s="43" customFormat="1" ht="22.5" customHeight="1" x14ac:dyDescent="0.2">
      <c r="A91" s="45"/>
      <c r="B91" s="64">
        <v>84</v>
      </c>
      <c r="C91" s="65" t="s">
        <v>153</v>
      </c>
      <c r="D91" s="59">
        <f t="shared" si="6"/>
        <v>1</v>
      </c>
      <c r="E91" s="66"/>
      <c r="F91" s="67"/>
      <c r="G91" s="61"/>
      <c r="H91" s="59"/>
      <c r="I91" s="60"/>
      <c r="J91" s="60"/>
      <c r="K91" s="60"/>
      <c r="L91" s="61"/>
      <c r="M91" s="68">
        <v>1</v>
      </c>
      <c r="N91" s="68"/>
      <c r="O91" s="45"/>
    </row>
    <row r="92" spans="1:15" s="43" customFormat="1" ht="22.5" customHeight="1" x14ac:dyDescent="0.2">
      <c r="A92" s="45"/>
      <c r="B92" s="64">
        <v>85</v>
      </c>
      <c r="C92" s="65" t="s">
        <v>155</v>
      </c>
      <c r="D92" s="59">
        <f t="shared" si="6"/>
        <v>1</v>
      </c>
      <c r="E92" s="66">
        <f t="shared" si="7"/>
        <v>1</v>
      </c>
      <c r="F92" s="67"/>
      <c r="G92" s="61"/>
      <c r="H92" s="59">
        <v>1</v>
      </c>
      <c r="I92" s="60"/>
      <c r="J92" s="60"/>
      <c r="K92" s="60"/>
      <c r="L92" s="61">
        <v>1</v>
      </c>
      <c r="M92" s="68"/>
      <c r="N92" s="68"/>
      <c r="O92" s="45"/>
    </row>
    <row r="93" spans="1:15" s="43" customFormat="1" ht="22.5" customHeight="1" x14ac:dyDescent="0.2">
      <c r="A93" s="45"/>
      <c r="B93" s="64">
        <v>86</v>
      </c>
      <c r="C93" s="65" t="s">
        <v>157</v>
      </c>
      <c r="D93" s="59">
        <f t="shared" si="6"/>
        <v>1</v>
      </c>
      <c r="E93" s="66">
        <f t="shared" si="7"/>
        <v>2</v>
      </c>
      <c r="F93" s="67"/>
      <c r="G93" s="61"/>
      <c r="H93" s="59">
        <v>1</v>
      </c>
      <c r="I93" s="60"/>
      <c r="J93" s="60">
        <v>2</v>
      </c>
      <c r="K93" s="60"/>
      <c r="L93" s="61"/>
      <c r="M93" s="68"/>
      <c r="N93" s="68"/>
      <c r="O93" s="45"/>
    </row>
    <row r="94" spans="1:15" s="43" customFormat="1" ht="22.5" customHeight="1" thickBot="1" x14ac:dyDescent="0.25">
      <c r="A94" s="45"/>
      <c r="B94" s="1020" t="s">
        <v>421</v>
      </c>
      <c r="C94" s="1021"/>
      <c r="D94" s="1022">
        <f t="shared" ref="D94:N94" si="8">SUM(D8:D93)</f>
        <v>272</v>
      </c>
      <c r="E94" s="1023">
        <f t="shared" si="8"/>
        <v>669</v>
      </c>
      <c r="F94" s="1024">
        <f t="shared" si="8"/>
        <v>158</v>
      </c>
      <c r="G94" s="1023">
        <f t="shared" si="8"/>
        <v>341</v>
      </c>
      <c r="H94" s="1025">
        <f t="shared" si="8"/>
        <v>96</v>
      </c>
      <c r="I94" s="1026">
        <f t="shared" si="8"/>
        <v>264</v>
      </c>
      <c r="J94" s="1027">
        <f t="shared" si="8"/>
        <v>34</v>
      </c>
      <c r="K94" s="1027">
        <f t="shared" si="8"/>
        <v>12</v>
      </c>
      <c r="L94" s="1023">
        <f t="shared" si="8"/>
        <v>18</v>
      </c>
      <c r="M94" s="1028">
        <f t="shared" si="8"/>
        <v>10</v>
      </c>
      <c r="N94" s="1028">
        <f t="shared" si="8"/>
        <v>8</v>
      </c>
      <c r="O94" s="45"/>
    </row>
    <row r="95" spans="1:15" s="43" customFormat="1" ht="12.75" x14ac:dyDescent="0.2">
      <c r="A95" s="45"/>
      <c r="O95" s="45"/>
    </row>
    <row r="96" spans="1:15" s="43" customFormat="1" ht="12.75" x14ac:dyDescent="0.2">
      <c r="A96" s="45"/>
      <c r="B96" s="45" t="s">
        <v>425</v>
      </c>
      <c r="C96" s="45"/>
      <c r="D96" s="45"/>
      <c r="E96" s="45"/>
      <c r="F96" s="46"/>
      <c r="G96" s="46"/>
      <c r="H96" s="46"/>
      <c r="I96" s="46"/>
      <c r="J96" s="46"/>
      <c r="K96" s="46"/>
      <c r="L96" s="46"/>
      <c r="M96" s="46"/>
      <c r="N96" s="46"/>
      <c r="O96" s="45"/>
    </row>
    <row r="97" spans="1:15" s="43" customFormat="1" ht="12.75" x14ac:dyDescent="0.2">
      <c r="A97" s="45"/>
      <c r="B97" s="45"/>
      <c r="C97" s="45"/>
      <c r="D97" s="72"/>
      <c r="E97" s="72"/>
      <c r="F97" s="73"/>
      <c r="G97" s="73"/>
      <c r="H97" s="46"/>
      <c r="I97" s="46"/>
      <c r="J97" s="46"/>
      <c r="K97" s="46"/>
      <c r="L97" s="46"/>
      <c r="M97" s="46"/>
      <c r="N97" s="46"/>
      <c r="O97" s="45"/>
    </row>
    <row r="98" spans="1:15" s="43" customFormat="1" ht="12.75" x14ac:dyDescent="0.2">
      <c r="A98" s="45"/>
      <c r="B98" s="74" t="s">
        <v>2133</v>
      </c>
      <c r="C98" s="45"/>
      <c r="D98" s="45"/>
      <c r="E98" s="45"/>
      <c r="F98" s="45"/>
      <c r="G98" s="45"/>
      <c r="H98" s="46"/>
      <c r="I98" s="46"/>
      <c r="J98" s="46"/>
      <c r="K98" s="46"/>
      <c r="L98" s="46"/>
      <c r="M98" s="46"/>
      <c r="N98" s="46"/>
      <c r="O98" s="45"/>
    </row>
    <row r="99" spans="1:15" s="43" customFormat="1" ht="12.75" x14ac:dyDescent="0.2">
      <c r="A99" s="45"/>
      <c r="B99" s="75"/>
      <c r="C99" s="22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</row>
    <row r="100" spans="1:15" s="43" customFormat="1" ht="12.75" x14ac:dyDescent="0.2">
      <c r="A100" s="45"/>
      <c r="F100" s="47"/>
      <c r="G100" s="47"/>
      <c r="H100" s="45"/>
      <c r="I100" s="45"/>
      <c r="J100" s="45"/>
      <c r="K100" s="45"/>
      <c r="L100" s="45"/>
      <c r="M100" s="45"/>
      <c r="N100" s="45"/>
      <c r="O100" s="45"/>
    </row>
    <row r="101" spans="1:15" s="43" customFormat="1" ht="12.75" x14ac:dyDescent="0.2">
      <c r="A101" s="45"/>
      <c r="F101" s="47"/>
      <c r="G101" s="47"/>
      <c r="H101" s="45"/>
      <c r="I101" s="45"/>
      <c r="J101" s="45"/>
      <c r="K101" s="45"/>
      <c r="L101" s="45"/>
      <c r="M101" s="45"/>
      <c r="N101" s="45"/>
      <c r="O101" s="45"/>
    </row>
    <row r="102" spans="1:15" s="43" customFormat="1" ht="12.75" x14ac:dyDescent="0.2">
      <c r="A102" s="45"/>
      <c r="B102" s="45"/>
      <c r="C102" s="45"/>
      <c r="D102" s="45"/>
      <c r="E102" s="45"/>
      <c r="F102" s="46"/>
      <c r="G102" s="46"/>
      <c r="H102" s="46"/>
      <c r="I102" s="46"/>
      <c r="J102" s="46"/>
      <c r="K102" s="46"/>
      <c r="L102" s="46"/>
      <c r="M102" s="46"/>
      <c r="N102" s="46"/>
      <c r="O102" s="45"/>
    </row>
    <row r="103" spans="1:15" s="43" customFormat="1" ht="12.75" x14ac:dyDescent="0.2">
      <c r="F103" s="47"/>
      <c r="G103" s="47"/>
      <c r="H103" s="47"/>
      <c r="I103" s="47"/>
      <c r="J103" s="47"/>
      <c r="K103" s="47"/>
      <c r="L103" s="47"/>
      <c r="M103" s="47"/>
      <c r="N103" s="47"/>
    </row>
    <row r="104" spans="1:15" s="43" customFormat="1" ht="12.75" x14ac:dyDescent="0.2">
      <c r="F104" s="47"/>
      <c r="G104" s="47"/>
      <c r="H104" s="47"/>
      <c r="I104" s="47"/>
      <c r="J104" s="47"/>
      <c r="K104" s="47"/>
      <c r="L104" s="47"/>
      <c r="M104" s="47"/>
      <c r="N104" s="47"/>
    </row>
    <row r="105" spans="1:15" s="43" customFormat="1" ht="12.75" x14ac:dyDescent="0.2">
      <c r="F105" s="47"/>
      <c r="G105" s="47"/>
      <c r="H105" s="47"/>
      <c r="I105" s="47"/>
      <c r="J105" s="47"/>
      <c r="K105" s="47"/>
      <c r="L105" s="47"/>
      <c r="M105" s="47"/>
      <c r="N105" s="47"/>
    </row>
    <row r="106" spans="1:15" s="43" customFormat="1" ht="12.75" x14ac:dyDescent="0.2">
      <c r="F106" s="47"/>
      <c r="G106" s="47"/>
      <c r="H106" s="47"/>
      <c r="I106" s="47"/>
      <c r="J106" s="47"/>
      <c r="K106" s="47"/>
      <c r="L106" s="47"/>
      <c r="M106" s="47"/>
      <c r="N106" s="47"/>
    </row>
    <row r="107" spans="1:15" s="43" customFormat="1" ht="12.75" x14ac:dyDescent="0.2">
      <c r="F107" s="47"/>
      <c r="G107" s="47"/>
      <c r="H107" s="47"/>
      <c r="I107" s="47"/>
      <c r="J107" s="47"/>
      <c r="K107" s="47"/>
      <c r="L107" s="47"/>
      <c r="M107" s="47"/>
      <c r="N107" s="47"/>
    </row>
    <row r="108" spans="1:15" s="43" customFormat="1" ht="12.75" x14ac:dyDescent="0.2">
      <c r="F108" s="47"/>
      <c r="G108" s="47"/>
      <c r="H108" s="47"/>
      <c r="I108" s="47"/>
      <c r="J108" s="47"/>
      <c r="K108" s="47"/>
      <c r="L108" s="47"/>
      <c r="M108" s="47"/>
      <c r="N108" s="47"/>
    </row>
    <row r="109" spans="1:15" s="43" customFormat="1" ht="12.75" x14ac:dyDescent="0.2">
      <c r="F109" s="47"/>
      <c r="G109" s="47"/>
      <c r="H109" s="47"/>
      <c r="I109" s="47"/>
      <c r="J109" s="47"/>
      <c r="K109" s="47"/>
      <c r="L109" s="47"/>
      <c r="M109" s="47"/>
      <c r="N109" s="47"/>
    </row>
    <row r="110" spans="1:15" s="43" customFormat="1" ht="12.75" x14ac:dyDescent="0.2">
      <c r="F110" s="47"/>
      <c r="G110" s="47"/>
      <c r="H110" s="47"/>
      <c r="I110" s="47"/>
      <c r="J110" s="47"/>
      <c r="K110" s="47"/>
      <c r="L110" s="47"/>
      <c r="M110" s="47"/>
      <c r="N110" s="47"/>
    </row>
    <row r="111" spans="1:15" s="43" customFormat="1" ht="12.75" x14ac:dyDescent="0.2">
      <c r="F111" s="47"/>
      <c r="G111" s="47"/>
      <c r="H111" s="47"/>
      <c r="I111" s="47"/>
      <c r="J111" s="47"/>
      <c r="K111" s="47"/>
      <c r="L111" s="47"/>
      <c r="M111" s="47"/>
      <c r="N111" s="47"/>
    </row>
    <row r="112" spans="1:15" s="43" customFormat="1" ht="12.75" x14ac:dyDescent="0.2">
      <c r="F112" s="47"/>
      <c r="G112" s="47"/>
      <c r="H112" s="47"/>
      <c r="I112" s="47"/>
      <c r="J112" s="47"/>
      <c r="K112" s="47"/>
      <c r="L112" s="47"/>
      <c r="M112" s="47"/>
      <c r="N112" s="47"/>
    </row>
    <row r="113" spans="6:14" s="43" customFormat="1" ht="12.75" x14ac:dyDescent="0.2">
      <c r="F113" s="47"/>
      <c r="G113" s="47"/>
      <c r="H113" s="47"/>
      <c r="I113" s="47"/>
      <c r="J113" s="47"/>
      <c r="K113" s="47"/>
      <c r="L113" s="47"/>
      <c r="M113" s="47"/>
      <c r="N113" s="47"/>
    </row>
    <row r="114" spans="6:14" s="43" customFormat="1" ht="12.75" x14ac:dyDescent="0.2">
      <c r="F114" s="47"/>
      <c r="G114" s="47"/>
      <c r="H114" s="47"/>
      <c r="I114" s="47"/>
      <c r="J114" s="47"/>
      <c r="K114" s="47"/>
      <c r="L114" s="47"/>
      <c r="M114" s="47"/>
      <c r="N114" s="47"/>
    </row>
    <row r="115" spans="6:14" s="43" customFormat="1" ht="12.75" x14ac:dyDescent="0.2">
      <c r="F115" s="47"/>
      <c r="G115" s="47"/>
      <c r="H115" s="47"/>
      <c r="I115" s="47"/>
      <c r="J115" s="47"/>
      <c r="K115" s="47"/>
      <c r="L115" s="47"/>
      <c r="M115" s="47"/>
      <c r="N115" s="47"/>
    </row>
    <row r="116" spans="6:14" s="43" customFormat="1" ht="12.75" x14ac:dyDescent="0.2">
      <c r="F116" s="47"/>
      <c r="G116" s="47"/>
      <c r="H116" s="47"/>
      <c r="I116" s="47"/>
      <c r="J116" s="47"/>
      <c r="K116" s="47"/>
      <c r="L116" s="47"/>
      <c r="M116" s="47"/>
      <c r="N116" s="47"/>
    </row>
    <row r="117" spans="6:14" s="43" customFormat="1" ht="12.75" x14ac:dyDescent="0.2">
      <c r="F117" s="47"/>
      <c r="G117" s="47"/>
      <c r="H117" s="47"/>
      <c r="I117" s="47"/>
      <c r="J117" s="47"/>
      <c r="K117" s="47"/>
      <c r="L117" s="47"/>
      <c r="M117" s="47"/>
      <c r="N117" s="47"/>
    </row>
    <row r="118" spans="6:14" s="43" customFormat="1" ht="12.75" x14ac:dyDescent="0.2">
      <c r="F118" s="47"/>
      <c r="G118" s="47"/>
      <c r="H118" s="47"/>
      <c r="I118" s="47"/>
      <c r="J118" s="47"/>
      <c r="K118" s="47"/>
      <c r="L118" s="47"/>
      <c r="M118" s="47"/>
      <c r="N118" s="47"/>
    </row>
    <row r="119" spans="6:14" s="43" customFormat="1" ht="12.75" x14ac:dyDescent="0.2">
      <c r="F119" s="47"/>
      <c r="G119" s="47"/>
      <c r="H119" s="47"/>
      <c r="I119" s="47"/>
      <c r="J119" s="47"/>
      <c r="K119" s="47"/>
      <c r="L119" s="47"/>
      <c r="M119" s="47"/>
      <c r="N119" s="47"/>
    </row>
    <row r="120" spans="6:14" s="43" customFormat="1" ht="12.75" x14ac:dyDescent="0.2">
      <c r="F120" s="47"/>
      <c r="G120" s="47"/>
      <c r="H120" s="47"/>
      <c r="I120" s="47"/>
      <c r="J120" s="47"/>
      <c r="K120" s="47"/>
      <c r="L120" s="47"/>
      <c r="M120" s="47"/>
      <c r="N120" s="47"/>
    </row>
    <row r="121" spans="6:14" s="43" customFormat="1" ht="12.75" x14ac:dyDescent="0.2">
      <c r="F121" s="47"/>
      <c r="G121" s="47"/>
      <c r="H121" s="47"/>
      <c r="I121" s="47"/>
      <c r="J121" s="47"/>
      <c r="K121" s="47"/>
      <c r="L121" s="47"/>
      <c r="M121" s="47"/>
      <c r="N121" s="47"/>
    </row>
    <row r="122" spans="6:14" s="43" customFormat="1" ht="12.75" x14ac:dyDescent="0.2">
      <c r="F122" s="47"/>
      <c r="G122" s="47"/>
      <c r="H122" s="47"/>
      <c r="I122" s="47"/>
      <c r="J122" s="47"/>
      <c r="K122" s="47"/>
      <c r="L122" s="47"/>
      <c r="M122" s="47"/>
      <c r="N122" s="47"/>
    </row>
    <row r="123" spans="6:14" s="43" customFormat="1" ht="12.75" x14ac:dyDescent="0.2">
      <c r="F123" s="47"/>
      <c r="G123" s="47"/>
      <c r="H123" s="47"/>
      <c r="I123" s="47"/>
      <c r="J123" s="47"/>
      <c r="K123" s="47"/>
      <c r="L123" s="47"/>
      <c r="M123" s="47"/>
      <c r="N123" s="47"/>
    </row>
    <row r="124" spans="6:14" s="43" customFormat="1" ht="12.75" x14ac:dyDescent="0.2">
      <c r="F124" s="47"/>
      <c r="G124" s="47"/>
      <c r="H124" s="47"/>
      <c r="I124" s="47"/>
      <c r="J124" s="47"/>
      <c r="K124" s="47"/>
      <c r="L124" s="47"/>
      <c r="M124" s="47"/>
      <c r="N124" s="47"/>
    </row>
    <row r="125" spans="6:14" s="43" customFormat="1" ht="12.75" x14ac:dyDescent="0.2">
      <c r="F125" s="47"/>
      <c r="G125" s="47"/>
      <c r="H125" s="47"/>
      <c r="I125" s="47"/>
      <c r="J125" s="47"/>
      <c r="K125" s="47"/>
      <c r="L125" s="47"/>
      <c r="M125" s="47"/>
      <c r="N125" s="47"/>
    </row>
    <row r="126" spans="6:14" s="43" customFormat="1" ht="12.75" x14ac:dyDescent="0.2">
      <c r="F126" s="47"/>
      <c r="G126" s="47"/>
      <c r="H126" s="47"/>
      <c r="I126" s="47"/>
      <c r="J126" s="47"/>
      <c r="K126" s="47"/>
      <c r="L126" s="47"/>
      <c r="M126" s="47"/>
      <c r="N126" s="47"/>
    </row>
    <row r="127" spans="6:14" s="43" customFormat="1" ht="12.75" x14ac:dyDescent="0.2">
      <c r="F127" s="47"/>
      <c r="G127" s="47"/>
      <c r="H127" s="47"/>
      <c r="I127" s="47"/>
      <c r="J127" s="47"/>
      <c r="K127" s="47"/>
      <c r="L127" s="47"/>
      <c r="M127" s="47"/>
      <c r="N127" s="47"/>
    </row>
    <row r="128" spans="6:14" s="43" customFormat="1" ht="12.75" x14ac:dyDescent="0.2">
      <c r="F128" s="47"/>
      <c r="G128" s="47"/>
      <c r="H128" s="47"/>
      <c r="I128" s="47"/>
      <c r="J128" s="47"/>
      <c r="K128" s="47"/>
      <c r="L128" s="47"/>
      <c r="M128" s="47"/>
      <c r="N128" s="47"/>
    </row>
    <row r="129" spans="6:14" s="43" customFormat="1" ht="12.75" x14ac:dyDescent="0.2">
      <c r="F129" s="47"/>
      <c r="G129" s="47"/>
      <c r="H129" s="47"/>
      <c r="I129" s="47"/>
      <c r="J129" s="47"/>
      <c r="K129" s="47"/>
      <c r="L129" s="47"/>
      <c r="M129" s="47"/>
      <c r="N129" s="47"/>
    </row>
    <row r="130" spans="6:14" s="43" customFormat="1" ht="12.75" x14ac:dyDescent="0.2">
      <c r="F130" s="47"/>
      <c r="G130" s="47"/>
      <c r="H130" s="47"/>
      <c r="I130" s="47"/>
      <c r="J130" s="47"/>
      <c r="K130" s="47"/>
      <c r="L130" s="47"/>
      <c r="M130" s="47"/>
      <c r="N130" s="47"/>
    </row>
    <row r="131" spans="6:14" s="43" customFormat="1" ht="12.75" x14ac:dyDescent="0.2">
      <c r="F131" s="47"/>
      <c r="G131" s="47"/>
      <c r="H131" s="47"/>
      <c r="I131" s="47"/>
      <c r="J131" s="47"/>
      <c r="K131" s="47"/>
      <c r="L131" s="47"/>
      <c r="M131" s="47"/>
      <c r="N131" s="47"/>
    </row>
    <row r="132" spans="6:14" s="43" customFormat="1" ht="12.75" x14ac:dyDescent="0.2">
      <c r="F132" s="47"/>
      <c r="G132" s="47"/>
      <c r="H132" s="47"/>
      <c r="I132" s="47"/>
      <c r="J132" s="47"/>
      <c r="K132" s="47"/>
      <c r="L132" s="47"/>
      <c r="M132" s="47"/>
      <c r="N132" s="47"/>
    </row>
    <row r="133" spans="6:14" s="43" customFormat="1" ht="12.75" x14ac:dyDescent="0.2">
      <c r="F133" s="47"/>
      <c r="G133" s="47"/>
      <c r="H133" s="47"/>
      <c r="I133" s="47"/>
      <c r="J133" s="47"/>
      <c r="K133" s="47"/>
      <c r="L133" s="47"/>
      <c r="M133" s="47"/>
      <c r="N133" s="47"/>
    </row>
    <row r="134" spans="6:14" s="43" customFormat="1" ht="12.75" x14ac:dyDescent="0.2">
      <c r="F134" s="47"/>
      <c r="G134" s="47"/>
      <c r="H134" s="47"/>
      <c r="I134" s="47"/>
      <c r="J134" s="47"/>
      <c r="K134" s="47"/>
      <c r="L134" s="47"/>
      <c r="M134" s="47"/>
      <c r="N134" s="47"/>
    </row>
    <row r="135" spans="6:14" s="43" customFormat="1" ht="12.75" x14ac:dyDescent="0.2">
      <c r="F135" s="47"/>
      <c r="G135" s="47"/>
      <c r="H135" s="47"/>
      <c r="I135" s="47"/>
      <c r="J135" s="47"/>
      <c r="K135" s="47"/>
      <c r="L135" s="47"/>
      <c r="M135" s="47"/>
      <c r="N135" s="47"/>
    </row>
    <row r="136" spans="6:14" s="43" customFormat="1" ht="12.75" x14ac:dyDescent="0.2">
      <c r="F136" s="47"/>
      <c r="G136" s="47"/>
      <c r="H136" s="47"/>
      <c r="I136" s="47"/>
      <c r="J136" s="47"/>
      <c r="K136" s="47"/>
      <c r="L136" s="47"/>
      <c r="M136" s="47"/>
      <c r="N136" s="47"/>
    </row>
    <row r="137" spans="6:14" s="43" customFormat="1" ht="12.75" x14ac:dyDescent="0.2">
      <c r="F137" s="47"/>
      <c r="G137" s="47"/>
      <c r="H137" s="47"/>
      <c r="I137" s="47"/>
      <c r="J137" s="47"/>
      <c r="K137" s="47"/>
      <c r="L137" s="47"/>
      <c r="M137" s="47"/>
      <c r="N137" s="47"/>
    </row>
    <row r="138" spans="6:14" s="43" customFormat="1" ht="12.75" x14ac:dyDescent="0.2">
      <c r="F138" s="47"/>
      <c r="G138" s="47"/>
      <c r="H138" s="47"/>
      <c r="I138" s="47"/>
      <c r="J138" s="47"/>
      <c r="K138" s="47"/>
      <c r="L138" s="47"/>
      <c r="M138" s="47"/>
      <c r="N138" s="47"/>
    </row>
    <row r="139" spans="6:14" s="43" customFormat="1" ht="12.75" x14ac:dyDescent="0.2">
      <c r="F139" s="47"/>
      <c r="G139" s="47"/>
      <c r="H139" s="47"/>
      <c r="I139" s="47"/>
      <c r="J139" s="47"/>
      <c r="K139" s="47"/>
      <c r="L139" s="47"/>
      <c r="M139" s="47"/>
      <c r="N139" s="47"/>
    </row>
    <row r="140" spans="6:14" s="43" customFormat="1" ht="12.75" x14ac:dyDescent="0.2">
      <c r="F140" s="47"/>
      <c r="G140" s="47"/>
      <c r="H140" s="47"/>
      <c r="I140" s="47"/>
      <c r="J140" s="47"/>
      <c r="K140" s="47"/>
      <c r="L140" s="47"/>
      <c r="M140" s="47"/>
      <c r="N140" s="47"/>
    </row>
    <row r="141" spans="6:14" s="43" customFormat="1" ht="12.75" x14ac:dyDescent="0.2">
      <c r="F141" s="47"/>
      <c r="G141" s="47"/>
      <c r="H141" s="47"/>
      <c r="I141" s="47"/>
      <c r="J141" s="47"/>
      <c r="K141" s="47"/>
      <c r="L141" s="47"/>
      <c r="M141" s="47"/>
      <c r="N141" s="47"/>
    </row>
    <row r="142" spans="6:14" s="43" customFormat="1" ht="12.75" x14ac:dyDescent="0.2">
      <c r="F142" s="47"/>
      <c r="G142" s="47"/>
      <c r="H142" s="47"/>
      <c r="I142" s="47"/>
      <c r="J142" s="47"/>
      <c r="K142" s="47"/>
      <c r="L142" s="47"/>
      <c r="M142" s="47"/>
      <c r="N142" s="47"/>
    </row>
    <row r="143" spans="6:14" s="43" customFormat="1" ht="12.75" x14ac:dyDescent="0.2">
      <c r="F143" s="47"/>
      <c r="G143" s="47"/>
      <c r="H143" s="47"/>
      <c r="I143" s="47"/>
      <c r="J143" s="47"/>
      <c r="K143" s="47"/>
      <c r="L143" s="47"/>
      <c r="M143" s="47"/>
      <c r="N143" s="47"/>
    </row>
    <row r="144" spans="6:14" s="43" customFormat="1" ht="12.75" x14ac:dyDescent="0.2">
      <c r="F144" s="47"/>
      <c r="G144" s="47"/>
      <c r="H144" s="47"/>
      <c r="I144" s="47"/>
      <c r="J144" s="47"/>
      <c r="K144" s="47"/>
      <c r="L144" s="47"/>
      <c r="M144" s="47"/>
      <c r="N144" s="47"/>
    </row>
    <row r="145" spans="6:14" s="43" customFormat="1" ht="12.75" x14ac:dyDescent="0.2">
      <c r="F145" s="47"/>
      <c r="G145" s="47"/>
      <c r="H145" s="47"/>
      <c r="I145" s="47"/>
      <c r="J145" s="47"/>
      <c r="K145" s="47"/>
      <c r="L145" s="47"/>
      <c r="M145" s="47"/>
      <c r="N145" s="47"/>
    </row>
    <row r="146" spans="6:14" s="43" customFormat="1" ht="12.75" x14ac:dyDescent="0.2">
      <c r="F146" s="47"/>
      <c r="G146" s="47"/>
      <c r="H146" s="47"/>
      <c r="I146" s="47"/>
      <c r="J146" s="47"/>
      <c r="K146" s="47"/>
      <c r="L146" s="47"/>
      <c r="M146" s="47"/>
      <c r="N146" s="47"/>
    </row>
    <row r="147" spans="6:14" s="43" customFormat="1" ht="12.75" x14ac:dyDescent="0.2">
      <c r="F147" s="47"/>
      <c r="G147" s="47"/>
      <c r="H147" s="47"/>
      <c r="I147" s="47"/>
      <c r="J147" s="47"/>
      <c r="K147" s="47"/>
      <c r="L147" s="47"/>
      <c r="M147" s="47"/>
      <c r="N147" s="47"/>
    </row>
    <row r="148" spans="6:14" s="43" customFormat="1" ht="12.75" x14ac:dyDescent="0.2">
      <c r="F148" s="47"/>
      <c r="G148" s="47"/>
      <c r="H148" s="47"/>
      <c r="I148" s="47"/>
      <c r="J148" s="47"/>
      <c r="K148" s="47"/>
      <c r="L148" s="47"/>
      <c r="M148" s="47"/>
      <c r="N148" s="47"/>
    </row>
    <row r="149" spans="6:14" s="43" customFormat="1" ht="12.75" x14ac:dyDescent="0.2">
      <c r="F149" s="47"/>
      <c r="G149" s="47"/>
      <c r="H149" s="47"/>
      <c r="I149" s="47"/>
      <c r="J149" s="47"/>
      <c r="K149" s="47"/>
      <c r="L149" s="47"/>
      <c r="M149" s="47"/>
      <c r="N149" s="47"/>
    </row>
    <row r="150" spans="6:14" s="43" customFormat="1" ht="12.75" x14ac:dyDescent="0.2">
      <c r="F150" s="47"/>
      <c r="G150" s="47"/>
      <c r="H150" s="47"/>
      <c r="I150" s="47"/>
      <c r="J150" s="47"/>
      <c r="K150" s="47"/>
      <c r="L150" s="47"/>
      <c r="M150" s="47"/>
      <c r="N150" s="47"/>
    </row>
    <row r="151" spans="6:14" s="43" customFormat="1" ht="12.75" x14ac:dyDescent="0.2">
      <c r="F151" s="47"/>
      <c r="G151" s="47"/>
      <c r="H151" s="47"/>
      <c r="I151" s="47"/>
      <c r="J151" s="47"/>
      <c r="K151" s="47"/>
      <c r="L151" s="47"/>
      <c r="M151" s="47"/>
      <c r="N151" s="47"/>
    </row>
    <row r="152" spans="6:14" s="43" customFormat="1" ht="12.75" x14ac:dyDescent="0.2">
      <c r="F152" s="47"/>
      <c r="G152" s="47"/>
      <c r="H152" s="47"/>
      <c r="I152" s="47"/>
      <c r="J152" s="47"/>
      <c r="K152" s="47"/>
      <c r="L152" s="47"/>
      <c r="M152" s="47"/>
      <c r="N152" s="47"/>
    </row>
    <row r="153" spans="6:14" s="43" customFormat="1" ht="12.75" x14ac:dyDescent="0.2">
      <c r="F153" s="47"/>
      <c r="G153" s="47"/>
      <c r="H153" s="47"/>
      <c r="I153" s="47"/>
      <c r="J153" s="47"/>
      <c r="K153" s="47"/>
      <c r="L153" s="47"/>
      <c r="M153" s="47"/>
      <c r="N153" s="47"/>
    </row>
    <row r="154" spans="6:14" s="43" customFormat="1" ht="12.75" x14ac:dyDescent="0.2">
      <c r="F154" s="47"/>
      <c r="G154" s="47"/>
      <c r="H154" s="47"/>
      <c r="I154" s="47"/>
      <c r="J154" s="47"/>
      <c r="K154" s="47"/>
      <c r="L154" s="47"/>
      <c r="M154" s="47"/>
      <c r="N154" s="47"/>
    </row>
    <row r="155" spans="6:14" s="43" customFormat="1" ht="12.75" x14ac:dyDescent="0.2">
      <c r="F155" s="47"/>
      <c r="G155" s="47"/>
      <c r="H155" s="47"/>
      <c r="I155" s="47"/>
      <c r="J155" s="47"/>
      <c r="K155" s="47"/>
      <c r="L155" s="47"/>
      <c r="M155" s="47"/>
      <c r="N155" s="47"/>
    </row>
    <row r="156" spans="6:14" s="43" customFormat="1" ht="12.75" x14ac:dyDescent="0.2">
      <c r="F156" s="47"/>
      <c r="G156" s="47"/>
      <c r="H156" s="47"/>
      <c r="I156" s="47"/>
      <c r="J156" s="47"/>
      <c r="K156" s="47"/>
      <c r="L156" s="47"/>
      <c r="M156" s="47"/>
      <c r="N156" s="47"/>
    </row>
    <row r="157" spans="6:14" s="43" customFormat="1" ht="12.75" x14ac:dyDescent="0.2">
      <c r="F157" s="47"/>
      <c r="G157" s="47"/>
      <c r="H157" s="47"/>
      <c r="I157" s="47"/>
      <c r="J157" s="47"/>
      <c r="K157" s="47"/>
      <c r="L157" s="47"/>
      <c r="M157" s="47"/>
      <c r="N157" s="47"/>
    </row>
    <row r="158" spans="6:14" s="43" customFormat="1" ht="12.75" x14ac:dyDescent="0.2">
      <c r="F158" s="47"/>
      <c r="G158" s="47"/>
      <c r="H158" s="47"/>
      <c r="I158" s="47"/>
      <c r="J158" s="47"/>
      <c r="K158" s="47"/>
      <c r="L158" s="47"/>
      <c r="M158" s="47"/>
      <c r="N158" s="47"/>
    </row>
    <row r="159" spans="6:14" s="43" customFormat="1" ht="12.75" x14ac:dyDescent="0.2">
      <c r="F159" s="47"/>
      <c r="G159" s="47"/>
      <c r="H159" s="47"/>
      <c r="I159" s="47"/>
      <c r="J159" s="47"/>
      <c r="K159" s="47"/>
      <c r="L159" s="47"/>
      <c r="M159" s="47"/>
      <c r="N159" s="47"/>
    </row>
    <row r="160" spans="6:14" s="43" customFormat="1" ht="12.75" x14ac:dyDescent="0.2">
      <c r="F160" s="47"/>
      <c r="G160" s="47"/>
      <c r="H160" s="47"/>
      <c r="I160" s="47"/>
      <c r="J160" s="47"/>
      <c r="K160" s="47"/>
      <c r="L160" s="47"/>
      <c r="M160" s="47"/>
      <c r="N160" s="47"/>
    </row>
    <row r="161" spans="6:14" s="43" customFormat="1" ht="12.75" x14ac:dyDescent="0.2">
      <c r="F161" s="47"/>
      <c r="G161" s="47"/>
      <c r="H161" s="47"/>
      <c r="I161" s="47"/>
      <c r="J161" s="47"/>
      <c r="K161" s="47"/>
      <c r="L161" s="47"/>
      <c r="M161" s="47"/>
      <c r="N161" s="47"/>
    </row>
    <row r="162" spans="6:14" s="43" customFormat="1" ht="12.75" x14ac:dyDescent="0.2">
      <c r="F162" s="47"/>
      <c r="G162" s="47"/>
      <c r="H162" s="47"/>
      <c r="I162" s="47"/>
      <c r="J162" s="47"/>
      <c r="K162" s="47"/>
      <c r="L162" s="47"/>
      <c r="M162" s="47"/>
      <c r="N162" s="47"/>
    </row>
    <row r="163" spans="6:14" s="43" customFormat="1" ht="12.75" x14ac:dyDescent="0.2">
      <c r="F163" s="47"/>
      <c r="G163" s="47"/>
      <c r="H163" s="47"/>
      <c r="I163" s="47"/>
      <c r="J163" s="47"/>
      <c r="K163" s="47"/>
      <c r="L163" s="47"/>
      <c r="M163" s="47"/>
      <c r="N163" s="47"/>
    </row>
    <row r="164" spans="6:14" s="43" customFormat="1" ht="12.75" x14ac:dyDescent="0.2">
      <c r="F164" s="47"/>
      <c r="G164" s="47"/>
      <c r="H164" s="47"/>
      <c r="I164" s="47"/>
      <c r="J164" s="47"/>
      <c r="K164" s="47"/>
      <c r="L164" s="47"/>
      <c r="M164" s="47"/>
      <c r="N164" s="47"/>
    </row>
    <row r="165" spans="6:14" s="43" customFormat="1" ht="12.75" x14ac:dyDescent="0.2">
      <c r="F165" s="47"/>
      <c r="G165" s="47"/>
      <c r="H165" s="47"/>
      <c r="I165" s="47"/>
      <c r="J165" s="47"/>
      <c r="K165" s="47"/>
      <c r="L165" s="47"/>
      <c r="M165" s="47"/>
      <c r="N165" s="47"/>
    </row>
    <row r="166" spans="6:14" s="43" customFormat="1" ht="12.75" x14ac:dyDescent="0.2">
      <c r="F166" s="47"/>
      <c r="G166" s="47"/>
      <c r="H166" s="47"/>
      <c r="I166" s="47"/>
      <c r="J166" s="47"/>
      <c r="K166" s="47"/>
      <c r="L166" s="47"/>
      <c r="M166" s="47"/>
      <c r="N166" s="47"/>
    </row>
    <row r="167" spans="6:14" s="43" customFormat="1" ht="12.75" x14ac:dyDescent="0.2">
      <c r="F167" s="47"/>
      <c r="G167" s="47"/>
      <c r="H167" s="47"/>
      <c r="I167" s="47"/>
      <c r="J167" s="47"/>
      <c r="K167" s="47"/>
      <c r="L167" s="47"/>
      <c r="M167" s="47"/>
      <c r="N167" s="47"/>
    </row>
    <row r="168" spans="6:14" s="43" customFormat="1" ht="12.75" x14ac:dyDescent="0.2">
      <c r="F168" s="47"/>
      <c r="G168" s="47"/>
      <c r="H168" s="47"/>
      <c r="I168" s="47"/>
      <c r="J168" s="47"/>
      <c r="K168" s="47"/>
      <c r="L168" s="47"/>
      <c r="M168" s="47"/>
      <c r="N168" s="47"/>
    </row>
    <row r="169" spans="6:14" s="43" customFormat="1" ht="12.75" x14ac:dyDescent="0.2">
      <c r="F169" s="47"/>
      <c r="G169" s="47"/>
      <c r="H169" s="47"/>
      <c r="I169" s="47"/>
      <c r="J169" s="47"/>
      <c r="K169" s="47"/>
      <c r="L169" s="47"/>
      <c r="M169" s="47"/>
      <c r="N169" s="47"/>
    </row>
    <row r="170" spans="6:14" s="43" customFormat="1" ht="12.75" x14ac:dyDescent="0.2">
      <c r="F170" s="47"/>
      <c r="G170" s="47"/>
      <c r="H170" s="47"/>
      <c r="I170" s="47"/>
      <c r="J170" s="47"/>
      <c r="K170" s="47"/>
      <c r="L170" s="47"/>
      <c r="M170" s="47"/>
      <c r="N170" s="47"/>
    </row>
    <row r="171" spans="6:14" s="43" customFormat="1" ht="12.75" x14ac:dyDescent="0.2">
      <c r="F171" s="47"/>
      <c r="G171" s="47"/>
      <c r="H171" s="47"/>
      <c r="I171" s="47"/>
      <c r="J171" s="47"/>
      <c r="K171" s="47"/>
      <c r="L171" s="47"/>
      <c r="M171" s="47"/>
      <c r="N171" s="47"/>
    </row>
    <row r="172" spans="6:14" s="43" customFormat="1" ht="12.75" x14ac:dyDescent="0.2">
      <c r="F172" s="47"/>
      <c r="G172" s="47"/>
      <c r="H172" s="47"/>
      <c r="I172" s="47"/>
      <c r="J172" s="47"/>
      <c r="K172" s="47"/>
      <c r="L172" s="47"/>
      <c r="M172" s="47"/>
      <c r="N172" s="47"/>
    </row>
    <row r="173" spans="6:14" s="43" customFormat="1" ht="12.75" x14ac:dyDescent="0.2">
      <c r="F173" s="47"/>
      <c r="G173" s="47"/>
      <c r="H173" s="47"/>
      <c r="I173" s="47"/>
      <c r="J173" s="47"/>
      <c r="K173" s="47"/>
      <c r="L173" s="47"/>
      <c r="M173" s="47"/>
      <c r="N173" s="47"/>
    </row>
    <row r="174" spans="6:14" s="43" customFormat="1" ht="12.75" x14ac:dyDescent="0.2">
      <c r="F174" s="47"/>
      <c r="G174" s="47"/>
      <c r="H174" s="47"/>
      <c r="I174" s="47"/>
      <c r="J174" s="47"/>
      <c r="K174" s="47"/>
      <c r="L174" s="47"/>
      <c r="M174" s="47"/>
      <c r="N174" s="47"/>
    </row>
    <row r="175" spans="6:14" s="43" customFormat="1" ht="12.75" x14ac:dyDescent="0.2">
      <c r="F175" s="47"/>
      <c r="G175" s="47"/>
      <c r="H175" s="47"/>
      <c r="I175" s="47"/>
      <c r="J175" s="47"/>
      <c r="K175" s="47"/>
      <c r="L175" s="47"/>
      <c r="M175" s="47"/>
      <c r="N175" s="47"/>
    </row>
    <row r="176" spans="6:14" s="43" customFormat="1" ht="12.75" x14ac:dyDescent="0.2">
      <c r="F176" s="47"/>
      <c r="G176" s="47"/>
      <c r="H176" s="47"/>
      <c r="I176" s="47"/>
      <c r="J176" s="47"/>
      <c r="K176" s="47"/>
      <c r="L176" s="47"/>
      <c r="M176" s="47"/>
      <c r="N176" s="47"/>
    </row>
    <row r="177" spans="6:14" s="43" customFormat="1" ht="12.75" x14ac:dyDescent="0.2">
      <c r="F177" s="47"/>
      <c r="G177" s="47"/>
      <c r="H177" s="47"/>
      <c r="I177" s="47"/>
      <c r="J177" s="47"/>
      <c r="K177" s="47"/>
      <c r="L177" s="47"/>
      <c r="M177" s="47"/>
      <c r="N177" s="47"/>
    </row>
    <row r="178" spans="6:14" s="43" customFormat="1" ht="12.75" x14ac:dyDescent="0.2">
      <c r="F178" s="47"/>
      <c r="G178" s="47"/>
      <c r="H178" s="47"/>
      <c r="I178" s="47"/>
      <c r="J178" s="47"/>
      <c r="K178" s="47"/>
      <c r="L178" s="47"/>
      <c r="M178" s="47"/>
      <c r="N178" s="47"/>
    </row>
    <row r="179" spans="6:14" s="43" customFormat="1" ht="12.75" x14ac:dyDescent="0.2">
      <c r="F179" s="47"/>
      <c r="G179" s="47"/>
      <c r="H179" s="47"/>
      <c r="I179" s="47"/>
      <c r="J179" s="47"/>
      <c r="K179" s="47"/>
      <c r="L179" s="47"/>
      <c r="M179" s="47"/>
      <c r="N179" s="47"/>
    </row>
    <row r="180" spans="6:14" s="43" customFormat="1" ht="12.75" x14ac:dyDescent="0.2">
      <c r="F180" s="47"/>
      <c r="G180" s="47"/>
      <c r="H180" s="47"/>
      <c r="I180" s="47"/>
      <c r="J180" s="47"/>
      <c r="K180" s="47"/>
      <c r="L180" s="47"/>
      <c r="M180" s="47"/>
      <c r="N180" s="47"/>
    </row>
    <row r="181" spans="6:14" s="43" customFormat="1" ht="12.75" x14ac:dyDescent="0.2">
      <c r="F181" s="47"/>
      <c r="G181" s="47"/>
      <c r="H181" s="47"/>
      <c r="I181" s="47"/>
      <c r="J181" s="47"/>
      <c r="K181" s="47"/>
      <c r="L181" s="47"/>
      <c r="M181" s="47"/>
      <c r="N181" s="47"/>
    </row>
    <row r="182" spans="6:14" s="43" customFormat="1" ht="12.75" x14ac:dyDescent="0.2">
      <c r="F182" s="47"/>
      <c r="G182" s="47"/>
      <c r="H182" s="47"/>
      <c r="I182" s="47"/>
      <c r="J182" s="47"/>
      <c r="K182" s="47"/>
      <c r="L182" s="47"/>
      <c r="M182" s="47"/>
      <c r="N182" s="47"/>
    </row>
    <row r="183" spans="6:14" s="43" customFormat="1" ht="12.75" x14ac:dyDescent="0.2">
      <c r="F183" s="47"/>
      <c r="G183" s="47"/>
      <c r="H183" s="47"/>
      <c r="I183" s="47"/>
      <c r="J183" s="47"/>
      <c r="K183" s="47"/>
      <c r="L183" s="47"/>
      <c r="M183" s="47"/>
      <c r="N183" s="47"/>
    </row>
    <row r="184" spans="6:14" s="43" customFormat="1" ht="12.75" x14ac:dyDescent="0.2">
      <c r="F184" s="47"/>
      <c r="G184" s="47"/>
      <c r="H184" s="47"/>
      <c r="I184" s="47"/>
      <c r="J184" s="47"/>
      <c r="K184" s="47"/>
      <c r="L184" s="47"/>
      <c r="M184" s="47"/>
      <c r="N184" s="47"/>
    </row>
    <row r="185" spans="6:14" s="43" customFormat="1" ht="12.75" x14ac:dyDescent="0.2">
      <c r="F185" s="47"/>
      <c r="G185" s="47"/>
      <c r="H185" s="47"/>
      <c r="I185" s="47"/>
      <c r="J185" s="47"/>
      <c r="K185" s="47"/>
      <c r="L185" s="47"/>
      <c r="M185" s="47"/>
      <c r="N185" s="47"/>
    </row>
    <row r="186" spans="6:14" s="43" customFormat="1" ht="12.75" x14ac:dyDescent="0.2">
      <c r="F186" s="47"/>
      <c r="G186" s="47"/>
      <c r="H186" s="47"/>
      <c r="I186" s="47"/>
      <c r="J186" s="47"/>
      <c r="K186" s="47"/>
      <c r="L186" s="47"/>
      <c r="M186" s="47"/>
      <c r="N186" s="47"/>
    </row>
    <row r="187" spans="6:14" s="43" customFormat="1" ht="12.75" x14ac:dyDescent="0.2">
      <c r="F187" s="47"/>
      <c r="G187" s="47"/>
      <c r="H187" s="47"/>
      <c r="I187" s="47"/>
      <c r="J187" s="47"/>
      <c r="K187" s="47"/>
      <c r="L187" s="47"/>
      <c r="M187" s="47"/>
      <c r="N187" s="47"/>
    </row>
    <row r="188" spans="6:14" s="43" customFormat="1" ht="12.75" x14ac:dyDescent="0.2">
      <c r="F188" s="47"/>
      <c r="G188" s="47"/>
      <c r="H188" s="47"/>
      <c r="I188" s="47"/>
      <c r="J188" s="47"/>
      <c r="K188" s="47"/>
      <c r="L188" s="47"/>
      <c r="M188" s="47"/>
      <c r="N188" s="47"/>
    </row>
    <row r="189" spans="6:14" s="43" customFormat="1" ht="12.75" x14ac:dyDescent="0.2">
      <c r="F189" s="47"/>
      <c r="G189" s="47"/>
      <c r="H189" s="47"/>
      <c r="I189" s="47"/>
      <c r="J189" s="47"/>
      <c r="K189" s="47"/>
      <c r="L189" s="47"/>
      <c r="M189" s="47"/>
      <c r="N189" s="47"/>
    </row>
    <row r="190" spans="6:14" s="43" customFormat="1" ht="12.75" x14ac:dyDescent="0.2">
      <c r="F190" s="47"/>
      <c r="G190" s="47"/>
      <c r="H190" s="47"/>
      <c r="I190" s="47"/>
      <c r="J190" s="47"/>
      <c r="K190" s="47"/>
      <c r="L190" s="47"/>
      <c r="M190" s="47"/>
      <c r="N190" s="47"/>
    </row>
    <row r="191" spans="6:14" s="43" customFormat="1" ht="12.75" x14ac:dyDescent="0.2">
      <c r="F191" s="47"/>
      <c r="G191" s="47"/>
      <c r="H191" s="47"/>
      <c r="I191" s="47"/>
      <c r="J191" s="47"/>
      <c r="K191" s="47"/>
      <c r="L191" s="47"/>
      <c r="M191" s="47"/>
      <c r="N191" s="47"/>
    </row>
    <row r="192" spans="6:14" s="43" customFormat="1" ht="12.75" x14ac:dyDescent="0.2">
      <c r="F192" s="47"/>
      <c r="G192" s="47"/>
      <c r="H192" s="47"/>
      <c r="I192" s="47"/>
      <c r="J192" s="47"/>
      <c r="K192" s="47"/>
      <c r="L192" s="47"/>
      <c r="M192" s="47"/>
      <c r="N192" s="47"/>
    </row>
    <row r="193" spans="6:14" s="43" customFormat="1" ht="12.75" x14ac:dyDescent="0.2">
      <c r="F193" s="47"/>
      <c r="G193" s="47"/>
      <c r="H193" s="47"/>
      <c r="I193" s="47"/>
      <c r="J193" s="47"/>
      <c r="K193" s="47"/>
      <c r="L193" s="47"/>
      <c r="M193" s="47"/>
      <c r="N193" s="47"/>
    </row>
    <row r="194" spans="6:14" s="43" customFormat="1" ht="12.75" x14ac:dyDescent="0.2">
      <c r="F194" s="47"/>
      <c r="G194" s="47"/>
      <c r="H194" s="47"/>
      <c r="I194" s="47"/>
      <c r="J194" s="47"/>
      <c r="K194" s="47"/>
      <c r="L194" s="47"/>
      <c r="M194" s="47"/>
      <c r="N194" s="47"/>
    </row>
    <row r="195" spans="6:14" s="43" customFormat="1" ht="12.75" x14ac:dyDescent="0.2">
      <c r="F195" s="47"/>
      <c r="G195" s="47"/>
      <c r="H195" s="47"/>
      <c r="I195" s="47"/>
      <c r="J195" s="47"/>
      <c r="K195" s="47"/>
      <c r="L195" s="47"/>
      <c r="M195" s="47"/>
      <c r="N195" s="47"/>
    </row>
    <row r="196" spans="6:14" s="43" customFormat="1" ht="12.75" x14ac:dyDescent="0.2">
      <c r="F196" s="47"/>
      <c r="G196" s="47"/>
      <c r="H196" s="47"/>
      <c r="I196" s="47"/>
      <c r="J196" s="47"/>
      <c r="K196" s="47"/>
      <c r="L196" s="47"/>
      <c r="M196" s="47"/>
      <c r="N196" s="47"/>
    </row>
    <row r="197" spans="6:14" s="43" customFormat="1" ht="12.75" x14ac:dyDescent="0.2">
      <c r="F197" s="47"/>
      <c r="G197" s="47"/>
      <c r="H197" s="47"/>
      <c r="I197" s="47"/>
      <c r="J197" s="47"/>
      <c r="K197" s="47"/>
      <c r="L197" s="47"/>
      <c r="M197" s="47"/>
      <c r="N197" s="47"/>
    </row>
    <row r="198" spans="6:14" s="43" customFormat="1" ht="12.75" x14ac:dyDescent="0.2">
      <c r="F198" s="47"/>
      <c r="G198" s="47"/>
      <c r="H198" s="47"/>
      <c r="I198" s="47"/>
      <c r="J198" s="47"/>
      <c r="K198" s="47"/>
      <c r="L198" s="47"/>
      <c r="M198" s="47"/>
      <c r="N198" s="47"/>
    </row>
    <row r="199" spans="6:14" s="43" customFormat="1" ht="12.75" x14ac:dyDescent="0.2">
      <c r="F199" s="47"/>
      <c r="G199" s="47"/>
      <c r="H199" s="47"/>
      <c r="I199" s="47"/>
      <c r="J199" s="47"/>
      <c r="K199" s="47"/>
      <c r="L199" s="47"/>
      <c r="M199" s="47"/>
      <c r="N199" s="47"/>
    </row>
    <row r="200" spans="6:14" s="43" customFormat="1" ht="12.75" x14ac:dyDescent="0.2">
      <c r="F200" s="47"/>
      <c r="G200" s="47"/>
      <c r="H200" s="47"/>
      <c r="I200" s="47"/>
      <c r="J200" s="47"/>
      <c r="K200" s="47"/>
      <c r="L200" s="47"/>
      <c r="M200" s="47"/>
      <c r="N200" s="47"/>
    </row>
    <row r="201" spans="6:14" s="43" customFormat="1" ht="12.75" x14ac:dyDescent="0.2">
      <c r="F201" s="47"/>
      <c r="G201" s="47"/>
      <c r="H201" s="47"/>
      <c r="I201" s="47"/>
      <c r="J201" s="47"/>
      <c r="K201" s="47"/>
      <c r="L201" s="47"/>
      <c r="M201" s="47"/>
      <c r="N201" s="47"/>
    </row>
    <row r="202" spans="6:14" s="43" customFormat="1" ht="12.75" x14ac:dyDescent="0.2">
      <c r="F202" s="47"/>
      <c r="G202" s="47"/>
      <c r="H202" s="47"/>
      <c r="I202" s="47"/>
      <c r="J202" s="47"/>
      <c r="K202" s="47"/>
      <c r="L202" s="47"/>
      <c r="M202" s="47"/>
      <c r="N202" s="47"/>
    </row>
    <row r="203" spans="6:14" s="43" customFormat="1" ht="12.75" x14ac:dyDescent="0.2">
      <c r="F203" s="47"/>
      <c r="G203" s="47"/>
      <c r="H203" s="47"/>
      <c r="I203" s="47"/>
      <c r="J203" s="47"/>
      <c r="K203" s="47"/>
      <c r="L203" s="47"/>
      <c r="M203" s="47"/>
      <c r="N203" s="47"/>
    </row>
    <row r="204" spans="6:14" s="43" customFormat="1" ht="12.75" x14ac:dyDescent="0.2">
      <c r="F204" s="47"/>
      <c r="G204" s="47"/>
      <c r="H204" s="47"/>
      <c r="I204" s="47"/>
      <c r="J204" s="47"/>
      <c r="K204" s="47"/>
      <c r="L204" s="47"/>
      <c r="M204" s="47"/>
      <c r="N204" s="47"/>
    </row>
    <row r="205" spans="6:14" s="43" customFormat="1" ht="12.75" x14ac:dyDescent="0.2">
      <c r="F205" s="47"/>
      <c r="G205" s="47"/>
      <c r="H205" s="47"/>
      <c r="I205" s="47"/>
      <c r="J205" s="47"/>
      <c r="K205" s="47"/>
      <c r="L205" s="47"/>
      <c r="M205" s="47"/>
      <c r="N205" s="47"/>
    </row>
    <row r="206" spans="6:14" s="43" customFormat="1" ht="12.75" x14ac:dyDescent="0.2">
      <c r="F206" s="47"/>
      <c r="G206" s="47"/>
      <c r="H206" s="47"/>
      <c r="I206" s="47"/>
      <c r="J206" s="47"/>
      <c r="K206" s="47"/>
      <c r="L206" s="47"/>
      <c r="M206" s="47"/>
      <c r="N206" s="47"/>
    </row>
    <row r="207" spans="6:14" s="43" customFormat="1" ht="12.75" x14ac:dyDescent="0.2">
      <c r="F207" s="47"/>
      <c r="G207" s="47"/>
      <c r="H207" s="47"/>
      <c r="I207" s="47"/>
      <c r="J207" s="47"/>
      <c r="K207" s="47"/>
      <c r="L207" s="47"/>
      <c r="M207" s="47"/>
      <c r="N207" s="47"/>
    </row>
    <row r="208" spans="6:14" s="43" customFormat="1" ht="12.75" x14ac:dyDescent="0.2">
      <c r="F208" s="47"/>
      <c r="G208" s="47"/>
      <c r="H208" s="47"/>
      <c r="I208" s="47"/>
      <c r="J208" s="47"/>
      <c r="K208" s="47"/>
      <c r="L208" s="47"/>
      <c r="M208" s="47"/>
      <c r="N208" s="47"/>
    </row>
    <row r="209" spans="6:14" s="43" customFormat="1" ht="12.75" x14ac:dyDescent="0.2">
      <c r="F209" s="47"/>
      <c r="G209" s="47"/>
      <c r="H209" s="47"/>
      <c r="I209" s="47"/>
      <c r="J209" s="47"/>
      <c r="K209" s="47"/>
      <c r="L209" s="47"/>
      <c r="M209" s="47"/>
      <c r="N209" s="47"/>
    </row>
    <row r="210" spans="6:14" s="43" customFormat="1" ht="12.75" x14ac:dyDescent="0.2">
      <c r="F210" s="47"/>
      <c r="G210" s="47"/>
      <c r="H210" s="47"/>
      <c r="I210" s="47"/>
      <c r="J210" s="47"/>
      <c r="K210" s="47"/>
      <c r="L210" s="47"/>
      <c r="M210" s="47"/>
      <c r="N210" s="47"/>
    </row>
    <row r="211" spans="6:14" s="43" customFormat="1" ht="12.75" x14ac:dyDescent="0.2">
      <c r="F211" s="47"/>
      <c r="G211" s="47"/>
      <c r="H211" s="47"/>
      <c r="I211" s="47"/>
      <c r="J211" s="47"/>
      <c r="K211" s="47"/>
      <c r="L211" s="47"/>
      <c r="M211" s="47"/>
      <c r="N211" s="47"/>
    </row>
    <row r="212" spans="6:14" s="43" customFormat="1" ht="12.75" x14ac:dyDescent="0.2">
      <c r="F212" s="47"/>
      <c r="G212" s="47"/>
      <c r="H212" s="47"/>
      <c r="I212" s="47"/>
      <c r="J212" s="47"/>
      <c r="K212" s="47"/>
      <c r="L212" s="47"/>
      <c r="M212" s="47"/>
      <c r="N212" s="47"/>
    </row>
    <row r="213" spans="6:14" s="43" customFormat="1" ht="12.75" x14ac:dyDescent="0.2">
      <c r="F213" s="47"/>
      <c r="G213" s="47"/>
      <c r="H213" s="47"/>
      <c r="I213" s="47"/>
      <c r="J213" s="47"/>
      <c r="K213" s="47"/>
      <c r="L213" s="47"/>
      <c r="M213" s="47"/>
      <c r="N213" s="47"/>
    </row>
    <row r="214" spans="6:14" s="43" customFormat="1" ht="12.75" x14ac:dyDescent="0.2">
      <c r="F214" s="47"/>
      <c r="G214" s="47"/>
      <c r="H214" s="47"/>
      <c r="I214" s="47"/>
      <c r="J214" s="47"/>
      <c r="K214" s="47"/>
      <c r="L214" s="47"/>
      <c r="M214" s="47"/>
      <c r="N214" s="47"/>
    </row>
    <row r="215" spans="6:14" s="43" customFormat="1" ht="12.75" x14ac:dyDescent="0.2">
      <c r="F215" s="47"/>
      <c r="G215" s="47"/>
      <c r="H215" s="47"/>
      <c r="I215" s="47"/>
      <c r="J215" s="47"/>
      <c r="K215" s="47"/>
      <c r="L215" s="47"/>
      <c r="M215" s="47"/>
      <c r="N215" s="47"/>
    </row>
    <row r="216" spans="6:14" s="43" customFormat="1" ht="12.75" x14ac:dyDescent="0.2">
      <c r="F216" s="47"/>
      <c r="G216" s="47"/>
      <c r="H216" s="47"/>
      <c r="I216" s="47"/>
      <c r="J216" s="47"/>
      <c r="K216" s="47"/>
      <c r="L216" s="47"/>
      <c r="M216" s="47"/>
      <c r="N216" s="47"/>
    </row>
    <row r="217" spans="6:14" s="43" customFormat="1" ht="12.75" x14ac:dyDescent="0.2">
      <c r="F217" s="47"/>
      <c r="G217" s="47"/>
      <c r="H217" s="47"/>
      <c r="I217" s="47"/>
      <c r="J217" s="47"/>
      <c r="K217" s="47"/>
      <c r="L217" s="47"/>
      <c r="M217" s="47"/>
      <c r="N217" s="47"/>
    </row>
    <row r="218" spans="6:14" s="43" customFormat="1" ht="12.75" x14ac:dyDescent="0.2">
      <c r="F218" s="47"/>
      <c r="G218" s="47"/>
      <c r="H218" s="47"/>
      <c r="I218" s="47"/>
      <c r="J218" s="47"/>
      <c r="K218" s="47"/>
      <c r="L218" s="47"/>
      <c r="M218" s="47"/>
      <c r="N218" s="47"/>
    </row>
    <row r="219" spans="6:14" s="43" customFormat="1" ht="12.75" x14ac:dyDescent="0.2">
      <c r="F219" s="47"/>
      <c r="G219" s="47"/>
      <c r="H219" s="47"/>
      <c r="I219" s="47"/>
      <c r="J219" s="47"/>
      <c r="K219" s="47"/>
      <c r="L219" s="47"/>
      <c r="M219" s="47"/>
      <c r="N219" s="47"/>
    </row>
    <row r="220" spans="6:14" s="43" customFormat="1" ht="12.75" x14ac:dyDescent="0.2">
      <c r="F220" s="47"/>
      <c r="G220" s="47"/>
      <c r="H220" s="47"/>
      <c r="I220" s="47"/>
      <c r="J220" s="47"/>
      <c r="K220" s="47"/>
      <c r="L220" s="47"/>
      <c r="M220" s="47"/>
      <c r="N220" s="47"/>
    </row>
    <row r="221" spans="6:14" s="43" customFormat="1" ht="12.75" x14ac:dyDescent="0.2">
      <c r="F221" s="47"/>
      <c r="G221" s="47"/>
      <c r="H221" s="47"/>
      <c r="I221" s="47"/>
      <c r="J221" s="47"/>
      <c r="K221" s="47"/>
      <c r="L221" s="47"/>
      <c r="M221" s="47"/>
      <c r="N221" s="47"/>
    </row>
    <row r="222" spans="6:14" s="43" customFormat="1" ht="12.75" x14ac:dyDescent="0.2">
      <c r="F222" s="47"/>
      <c r="G222" s="47"/>
      <c r="H222" s="47"/>
      <c r="I222" s="47"/>
      <c r="J222" s="47"/>
      <c r="K222" s="47"/>
      <c r="L222" s="47"/>
      <c r="M222" s="47"/>
      <c r="N222" s="47"/>
    </row>
    <row r="223" spans="6:14" s="43" customFormat="1" ht="12.75" x14ac:dyDescent="0.2">
      <c r="F223" s="47"/>
      <c r="G223" s="47"/>
      <c r="H223" s="47"/>
      <c r="I223" s="47"/>
      <c r="J223" s="47"/>
      <c r="K223" s="47"/>
      <c r="L223" s="47"/>
      <c r="M223" s="47"/>
      <c r="N223" s="47"/>
    </row>
    <row r="224" spans="6:14" s="43" customFormat="1" ht="12.75" x14ac:dyDescent="0.2">
      <c r="F224" s="47"/>
      <c r="G224" s="47"/>
      <c r="H224" s="47"/>
      <c r="I224" s="47"/>
      <c r="J224" s="47"/>
      <c r="K224" s="47"/>
      <c r="L224" s="47"/>
      <c r="M224" s="47"/>
      <c r="N224" s="47"/>
    </row>
    <row r="225" spans="6:14" s="43" customFormat="1" ht="12.75" x14ac:dyDescent="0.2">
      <c r="F225" s="47"/>
      <c r="G225" s="47"/>
      <c r="H225" s="47"/>
      <c r="I225" s="47"/>
      <c r="J225" s="47"/>
      <c r="K225" s="47"/>
      <c r="L225" s="47"/>
      <c r="M225" s="47"/>
      <c r="N225" s="47"/>
    </row>
    <row r="226" spans="6:14" s="43" customFormat="1" ht="12.75" x14ac:dyDescent="0.2">
      <c r="F226" s="47"/>
      <c r="G226" s="47"/>
      <c r="H226" s="47"/>
      <c r="I226" s="47"/>
      <c r="J226" s="47"/>
      <c r="K226" s="47"/>
      <c r="L226" s="47"/>
      <c r="M226" s="47"/>
      <c r="N226" s="47"/>
    </row>
    <row r="227" spans="6:14" s="43" customFormat="1" ht="12.75" x14ac:dyDescent="0.2">
      <c r="F227" s="47"/>
      <c r="G227" s="47"/>
      <c r="H227" s="47"/>
      <c r="I227" s="47"/>
      <c r="J227" s="47"/>
      <c r="K227" s="47"/>
      <c r="L227" s="47"/>
      <c r="M227" s="47"/>
      <c r="N227" s="47"/>
    </row>
    <row r="228" spans="6:14" s="43" customFormat="1" ht="12.75" x14ac:dyDescent="0.2">
      <c r="F228" s="47"/>
      <c r="G228" s="47"/>
      <c r="H228" s="47"/>
      <c r="I228" s="47"/>
      <c r="J228" s="47"/>
      <c r="K228" s="47"/>
      <c r="L228" s="47"/>
      <c r="M228" s="47"/>
      <c r="N228" s="47"/>
    </row>
    <row r="229" spans="6:14" s="43" customFormat="1" ht="12.75" x14ac:dyDescent="0.2">
      <c r="F229" s="47"/>
      <c r="G229" s="47"/>
      <c r="H229" s="47"/>
      <c r="I229" s="47"/>
      <c r="J229" s="47"/>
      <c r="K229" s="47"/>
      <c r="L229" s="47"/>
      <c r="M229" s="47"/>
      <c r="N229" s="47"/>
    </row>
    <row r="230" spans="6:14" s="43" customFormat="1" ht="12.75" x14ac:dyDescent="0.2">
      <c r="F230" s="47"/>
      <c r="G230" s="47"/>
      <c r="H230" s="47"/>
      <c r="I230" s="47"/>
      <c r="J230" s="47"/>
      <c r="K230" s="47"/>
      <c r="L230" s="47"/>
      <c r="M230" s="47"/>
      <c r="N230" s="47"/>
    </row>
    <row r="231" spans="6:14" s="43" customFormat="1" ht="12.75" x14ac:dyDescent="0.2">
      <c r="F231" s="47"/>
      <c r="G231" s="47"/>
      <c r="H231" s="47"/>
      <c r="I231" s="47"/>
      <c r="J231" s="47"/>
      <c r="K231" s="47"/>
      <c r="L231" s="47"/>
      <c r="M231" s="47"/>
      <c r="N231" s="47"/>
    </row>
    <row r="232" spans="6:14" s="43" customFormat="1" ht="12.75" x14ac:dyDescent="0.2">
      <c r="F232" s="47"/>
      <c r="G232" s="47"/>
      <c r="H232" s="47"/>
      <c r="I232" s="47"/>
      <c r="J232" s="47"/>
      <c r="K232" s="47"/>
      <c r="L232" s="47"/>
      <c r="M232" s="47"/>
      <c r="N232" s="47"/>
    </row>
    <row r="233" spans="6:14" s="43" customFormat="1" ht="12.75" x14ac:dyDescent="0.2">
      <c r="F233" s="47"/>
      <c r="G233" s="47"/>
      <c r="H233" s="47"/>
      <c r="I233" s="47"/>
      <c r="J233" s="47"/>
      <c r="K233" s="47"/>
      <c r="L233" s="47"/>
      <c r="M233" s="47"/>
      <c r="N233" s="47"/>
    </row>
    <row r="234" spans="6:14" s="43" customFormat="1" ht="12.75" x14ac:dyDescent="0.2">
      <c r="F234" s="47"/>
      <c r="G234" s="47"/>
      <c r="H234" s="47"/>
      <c r="I234" s="47"/>
      <c r="J234" s="47"/>
      <c r="K234" s="47"/>
      <c r="L234" s="47"/>
      <c r="M234" s="47"/>
      <c r="N234" s="47"/>
    </row>
    <row r="235" spans="6:14" s="43" customFormat="1" ht="12.75" x14ac:dyDescent="0.2">
      <c r="F235" s="47"/>
      <c r="G235" s="47"/>
      <c r="H235" s="47"/>
      <c r="I235" s="47"/>
      <c r="J235" s="47"/>
      <c r="K235" s="47"/>
      <c r="L235" s="47"/>
      <c r="M235" s="47"/>
      <c r="N235" s="47"/>
    </row>
    <row r="236" spans="6:14" s="43" customFormat="1" ht="12.75" x14ac:dyDescent="0.2">
      <c r="F236" s="47"/>
      <c r="G236" s="47"/>
      <c r="H236" s="47"/>
      <c r="I236" s="47"/>
      <c r="J236" s="47"/>
      <c r="K236" s="47"/>
      <c r="L236" s="47"/>
      <c r="M236" s="47"/>
      <c r="N236" s="47"/>
    </row>
    <row r="237" spans="6:14" s="43" customFormat="1" ht="12.75" x14ac:dyDescent="0.2">
      <c r="F237" s="47"/>
      <c r="G237" s="47"/>
      <c r="H237" s="47"/>
      <c r="I237" s="47"/>
      <c r="J237" s="47"/>
      <c r="K237" s="47"/>
      <c r="L237" s="47"/>
      <c r="M237" s="47"/>
      <c r="N237" s="47"/>
    </row>
    <row r="238" spans="6:14" s="43" customFormat="1" ht="12.75" x14ac:dyDescent="0.2">
      <c r="F238" s="47"/>
      <c r="G238" s="47"/>
      <c r="H238" s="47"/>
      <c r="I238" s="47"/>
      <c r="J238" s="47"/>
      <c r="K238" s="47"/>
      <c r="L238" s="47"/>
      <c r="M238" s="47"/>
      <c r="N238" s="47"/>
    </row>
    <row r="239" spans="6:14" s="43" customFormat="1" ht="12.75" x14ac:dyDescent="0.2">
      <c r="F239" s="47"/>
      <c r="G239" s="47"/>
      <c r="H239" s="47"/>
      <c r="I239" s="47"/>
      <c r="J239" s="47"/>
      <c r="K239" s="47"/>
      <c r="L239" s="47"/>
      <c r="M239" s="47"/>
      <c r="N239" s="47"/>
    </row>
    <row r="240" spans="6:14" s="43" customFormat="1" ht="12.75" x14ac:dyDescent="0.2">
      <c r="F240" s="47"/>
      <c r="G240" s="47"/>
      <c r="H240" s="47"/>
      <c r="I240" s="47"/>
      <c r="J240" s="47"/>
      <c r="K240" s="47"/>
      <c r="L240" s="47"/>
      <c r="M240" s="47"/>
      <c r="N240" s="47"/>
    </row>
    <row r="241" spans="6:14" s="43" customFormat="1" ht="12.75" x14ac:dyDescent="0.2">
      <c r="F241" s="47"/>
      <c r="G241" s="47"/>
      <c r="H241" s="47"/>
      <c r="I241" s="47"/>
      <c r="J241" s="47"/>
      <c r="K241" s="47"/>
      <c r="L241" s="47"/>
      <c r="M241" s="47"/>
      <c r="N241" s="47"/>
    </row>
    <row r="242" spans="6:14" s="43" customFormat="1" ht="12.75" x14ac:dyDescent="0.2">
      <c r="F242" s="47"/>
      <c r="G242" s="47"/>
      <c r="H242" s="47"/>
      <c r="I242" s="47"/>
      <c r="J242" s="47"/>
      <c r="K242" s="47"/>
      <c r="L242" s="47"/>
      <c r="M242" s="47"/>
      <c r="N242" s="47"/>
    </row>
    <row r="243" spans="6:14" s="43" customFormat="1" ht="12.75" x14ac:dyDescent="0.2">
      <c r="F243" s="47"/>
      <c r="G243" s="47"/>
      <c r="H243" s="47"/>
      <c r="I243" s="47"/>
      <c r="J243" s="47"/>
      <c r="K243" s="47"/>
      <c r="L243" s="47"/>
      <c r="M243" s="47"/>
      <c r="N243" s="47"/>
    </row>
    <row r="244" spans="6:14" s="43" customFormat="1" ht="12.75" x14ac:dyDescent="0.2">
      <c r="F244" s="47"/>
      <c r="G244" s="47"/>
      <c r="H244" s="47"/>
      <c r="I244" s="47"/>
      <c r="J244" s="47"/>
      <c r="K244" s="47"/>
      <c r="L244" s="47"/>
      <c r="M244" s="47"/>
      <c r="N244" s="47"/>
    </row>
    <row r="245" spans="6:14" s="43" customFormat="1" ht="12.75" x14ac:dyDescent="0.2">
      <c r="F245" s="47"/>
      <c r="G245" s="47"/>
      <c r="H245" s="47"/>
      <c r="I245" s="47"/>
      <c r="J245" s="47"/>
      <c r="K245" s="47"/>
      <c r="L245" s="47"/>
      <c r="M245" s="47"/>
      <c r="N245" s="47"/>
    </row>
    <row r="246" spans="6:14" s="43" customFormat="1" ht="12.75" x14ac:dyDescent="0.2">
      <c r="F246" s="47"/>
      <c r="G246" s="47"/>
      <c r="H246" s="47"/>
      <c r="I246" s="47"/>
      <c r="J246" s="47"/>
      <c r="K246" s="47"/>
      <c r="L246" s="47"/>
      <c r="M246" s="47"/>
      <c r="N246" s="47"/>
    </row>
    <row r="247" spans="6:14" s="43" customFormat="1" ht="12.75" x14ac:dyDescent="0.2">
      <c r="F247" s="47"/>
      <c r="G247" s="47"/>
      <c r="H247" s="47"/>
      <c r="I247" s="47"/>
      <c r="J247" s="47"/>
      <c r="K247" s="47"/>
      <c r="L247" s="47"/>
      <c r="M247" s="47"/>
      <c r="N247" s="47"/>
    </row>
    <row r="248" spans="6:14" s="43" customFormat="1" ht="12.75" x14ac:dyDescent="0.2">
      <c r="F248" s="47"/>
      <c r="G248" s="47"/>
      <c r="H248" s="47"/>
      <c r="I248" s="47"/>
      <c r="J248" s="47"/>
      <c r="K248" s="47"/>
      <c r="L248" s="47"/>
      <c r="M248" s="47"/>
      <c r="N248" s="47"/>
    </row>
    <row r="249" spans="6:14" s="43" customFormat="1" ht="12.75" x14ac:dyDescent="0.2">
      <c r="F249" s="47"/>
      <c r="G249" s="47"/>
      <c r="H249" s="47"/>
      <c r="I249" s="47"/>
      <c r="J249" s="47"/>
      <c r="K249" s="47"/>
      <c r="L249" s="47"/>
      <c r="M249" s="47"/>
      <c r="N249" s="47"/>
    </row>
    <row r="250" spans="6:14" s="43" customFormat="1" ht="12.75" x14ac:dyDescent="0.2">
      <c r="F250" s="47"/>
      <c r="G250" s="47"/>
      <c r="H250" s="47"/>
      <c r="I250" s="47"/>
      <c r="J250" s="47"/>
      <c r="K250" s="47"/>
      <c r="L250" s="47"/>
      <c r="M250" s="47"/>
      <c r="N250" s="47"/>
    </row>
    <row r="251" spans="6:14" s="43" customFormat="1" ht="12.75" x14ac:dyDescent="0.2">
      <c r="F251" s="47"/>
      <c r="G251" s="47"/>
      <c r="H251" s="47"/>
      <c r="I251" s="47"/>
      <c r="J251" s="47"/>
      <c r="K251" s="47"/>
      <c r="L251" s="47"/>
      <c r="M251" s="47"/>
      <c r="N251" s="47"/>
    </row>
    <row r="252" spans="6:14" s="43" customFormat="1" ht="12.75" x14ac:dyDescent="0.2">
      <c r="F252" s="47"/>
      <c r="G252" s="47"/>
      <c r="H252" s="47"/>
      <c r="I252" s="47"/>
      <c r="J252" s="47"/>
      <c r="K252" s="47"/>
      <c r="L252" s="47"/>
      <c r="M252" s="47"/>
      <c r="N252" s="47"/>
    </row>
    <row r="253" spans="6:14" s="43" customFormat="1" ht="12.75" x14ac:dyDescent="0.2">
      <c r="F253" s="47"/>
      <c r="G253" s="47"/>
      <c r="H253" s="47"/>
      <c r="I253" s="47"/>
      <c r="J253" s="47"/>
      <c r="K253" s="47"/>
      <c r="L253" s="47"/>
      <c r="M253" s="47"/>
      <c r="N253" s="47"/>
    </row>
    <row r="254" spans="6:14" s="43" customFormat="1" ht="12.75" x14ac:dyDescent="0.2">
      <c r="F254" s="47"/>
      <c r="G254" s="47"/>
      <c r="H254" s="47"/>
      <c r="I254" s="47"/>
      <c r="J254" s="47"/>
      <c r="K254" s="47"/>
      <c r="L254" s="47"/>
      <c r="M254" s="47"/>
      <c r="N254" s="47"/>
    </row>
    <row r="255" spans="6:14" s="43" customFormat="1" ht="12.75" x14ac:dyDescent="0.2">
      <c r="F255" s="47"/>
      <c r="G255" s="47"/>
      <c r="H255" s="47"/>
      <c r="I255" s="47"/>
      <c r="J255" s="47"/>
      <c r="K255" s="47"/>
      <c r="L255" s="47"/>
      <c r="M255" s="47"/>
      <c r="N255" s="47"/>
    </row>
    <row r="256" spans="6:14" s="43" customFormat="1" ht="12.75" x14ac:dyDescent="0.2">
      <c r="F256" s="47"/>
      <c r="G256" s="47"/>
      <c r="H256" s="47"/>
      <c r="I256" s="47"/>
      <c r="J256" s="47"/>
      <c r="K256" s="47"/>
      <c r="L256" s="47"/>
      <c r="M256" s="47"/>
      <c r="N256" s="47"/>
    </row>
    <row r="257" spans="6:14" s="43" customFormat="1" ht="12.75" x14ac:dyDescent="0.2">
      <c r="F257" s="47"/>
      <c r="G257" s="47"/>
      <c r="H257" s="47"/>
      <c r="I257" s="47"/>
      <c r="J257" s="47"/>
      <c r="K257" s="47"/>
      <c r="L257" s="47"/>
      <c r="M257" s="47"/>
      <c r="N257" s="47"/>
    </row>
    <row r="258" spans="6:14" s="43" customFormat="1" ht="12.75" x14ac:dyDescent="0.2">
      <c r="F258" s="47"/>
      <c r="G258" s="47"/>
      <c r="H258" s="47"/>
      <c r="I258" s="47"/>
      <c r="J258" s="47"/>
      <c r="K258" s="47"/>
      <c r="L258" s="47"/>
      <c r="M258" s="47"/>
      <c r="N258" s="47"/>
    </row>
    <row r="259" spans="6:14" s="43" customFormat="1" ht="12.75" x14ac:dyDescent="0.2">
      <c r="F259" s="47"/>
      <c r="G259" s="47"/>
      <c r="H259" s="47"/>
      <c r="I259" s="47"/>
      <c r="J259" s="47"/>
      <c r="K259" s="47"/>
      <c r="L259" s="47"/>
      <c r="M259" s="47"/>
      <c r="N259" s="47"/>
    </row>
    <row r="260" spans="6:14" s="43" customFormat="1" ht="12.75" x14ac:dyDescent="0.2">
      <c r="F260" s="47"/>
      <c r="G260" s="47"/>
      <c r="H260" s="47"/>
      <c r="I260" s="47"/>
      <c r="J260" s="47"/>
      <c r="K260" s="47"/>
      <c r="L260" s="47"/>
      <c r="M260" s="47"/>
      <c r="N260" s="47"/>
    </row>
    <row r="261" spans="6:14" s="43" customFormat="1" ht="12.75" x14ac:dyDescent="0.2">
      <c r="F261" s="47"/>
      <c r="G261" s="47"/>
      <c r="H261" s="47"/>
      <c r="I261" s="47"/>
      <c r="J261" s="47"/>
      <c r="K261" s="47"/>
      <c r="L261" s="47"/>
      <c r="M261" s="47"/>
      <c r="N261" s="47"/>
    </row>
    <row r="262" spans="6:14" s="43" customFormat="1" ht="12.75" x14ac:dyDescent="0.2">
      <c r="F262" s="47"/>
      <c r="G262" s="47"/>
      <c r="H262" s="47"/>
      <c r="I262" s="47"/>
      <c r="J262" s="47"/>
      <c r="K262" s="47"/>
      <c r="L262" s="47"/>
      <c r="M262" s="47"/>
      <c r="N262" s="47"/>
    </row>
    <row r="263" spans="6:14" s="43" customFormat="1" ht="12.75" x14ac:dyDescent="0.2">
      <c r="F263" s="47"/>
      <c r="G263" s="47"/>
      <c r="H263" s="47"/>
      <c r="I263" s="47"/>
      <c r="J263" s="47"/>
      <c r="K263" s="47"/>
      <c r="L263" s="47"/>
      <c r="M263" s="47"/>
      <c r="N263" s="47"/>
    </row>
    <row r="264" spans="6:14" s="43" customFormat="1" ht="12.75" x14ac:dyDescent="0.2">
      <c r="F264" s="47"/>
      <c r="G264" s="47"/>
      <c r="H264" s="47"/>
      <c r="I264" s="47"/>
      <c r="J264" s="47"/>
      <c r="K264" s="47"/>
      <c r="L264" s="47"/>
      <c r="M264" s="47"/>
      <c r="N264" s="47"/>
    </row>
    <row r="265" spans="6:14" s="43" customFormat="1" ht="12.75" x14ac:dyDescent="0.2">
      <c r="F265" s="47"/>
      <c r="G265" s="47"/>
      <c r="H265" s="47"/>
      <c r="I265" s="47"/>
      <c r="J265" s="47"/>
      <c r="K265" s="47"/>
      <c r="L265" s="47"/>
      <c r="M265" s="47"/>
      <c r="N265" s="47"/>
    </row>
    <row r="266" spans="6:14" s="43" customFormat="1" ht="12.75" x14ac:dyDescent="0.2">
      <c r="F266" s="47"/>
      <c r="G266" s="47"/>
      <c r="H266" s="47"/>
      <c r="I266" s="47"/>
      <c r="J266" s="47"/>
      <c r="K266" s="47"/>
      <c r="L266" s="47"/>
      <c r="M266" s="47"/>
      <c r="N266" s="47"/>
    </row>
    <row r="267" spans="6:14" s="43" customFormat="1" ht="12.75" x14ac:dyDescent="0.2">
      <c r="F267" s="47"/>
      <c r="G267" s="47"/>
      <c r="H267" s="47"/>
      <c r="I267" s="47"/>
      <c r="J267" s="47"/>
      <c r="K267" s="47"/>
      <c r="L267" s="47"/>
      <c r="M267" s="47"/>
      <c r="N267" s="47"/>
    </row>
    <row r="268" spans="6:14" s="43" customFormat="1" ht="12.75" x14ac:dyDescent="0.2">
      <c r="F268" s="47"/>
      <c r="G268" s="47"/>
      <c r="H268" s="47"/>
      <c r="I268" s="47"/>
      <c r="J268" s="47"/>
      <c r="K268" s="47"/>
      <c r="L268" s="47"/>
      <c r="M268" s="47"/>
      <c r="N268" s="47"/>
    </row>
    <row r="269" spans="6:14" s="43" customFormat="1" ht="12.75" x14ac:dyDescent="0.2">
      <c r="F269" s="47"/>
      <c r="G269" s="47"/>
      <c r="H269" s="47"/>
      <c r="I269" s="47"/>
      <c r="J269" s="47"/>
      <c r="K269" s="47"/>
      <c r="L269" s="47"/>
      <c r="M269" s="47"/>
      <c r="N269" s="47"/>
    </row>
    <row r="270" spans="6:14" s="43" customFormat="1" ht="12.75" x14ac:dyDescent="0.2">
      <c r="F270" s="47"/>
      <c r="G270" s="47"/>
      <c r="H270" s="47"/>
      <c r="I270" s="47"/>
      <c r="J270" s="47"/>
      <c r="K270" s="47"/>
      <c r="L270" s="47"/>
      <c r="M270" s="47"/>
      <c r="N270" s="47"/>
    </row>
    <row r="271" spans="6:14" s="43" customFormat="1" ht="12.75" x14ac:dyDescent="0.2">
      <c r="F271" s="47"/>
      <c r="G271" s="47"/>
      <c r="H271" s="47"/>
      <c r="I271" s="47"/>
      <c r="J271" s="47"/>
      <c r="K271" s="47"/>
      <c r="L271" s="47"/>
      <c r="M271" s="47"/>
      <c r="N271" s="47"/>
    </row>
    <row r="272" spans="6:14" s="43" customFormat="1" ht="12.75" x14ac:dyDescent="0.2">
      <c r="F272" s="47"/>
      <c r="G272" s="47"/>
      <c r="H272" s="47"/>
      <c r="I272" s="47"/>
      <c r="J272" s="47"/>
      <c r="K272" s="47"/>
      <c r="L272" s="47"/>
      <c r="M272" s="47"/>
      <c r="N272" s="47"/>
    </row>
    <row r="273" spans="6:14" s="43" customFormat="1" ht="12.75" x14ac:dyDescent="0.2">
      <c r="F273" s="47"/>
      <c r="G273" s="47"/>
      <c r="H273" s="47"/>
      <c r="I273" s="47"/>
      <c r="J273" s="47"/>
      <c r="K273" s="47"/>
      <c r="L273" s="47"/>
      <c r="M273" s="47"/>
      <c r="N273" s="47"/>
    </row>
    <row r="274" spans="6:14" s="43" customFormat="1" ht="12.75" x14ac:dyDescent="0.2">
      <c r="F274" s="47"/>
      <c r="G274" s="47"/>
      <c r="H274" s="47"/>
      <c r="I274" s="47"/>
      <c r="J274" s="47"/>
      <c r="K274" s="47"/>
      <c r="L274" s="47"/>
      <c r="M274" s="47"/>
      <c r="N274" s="47"/>
    </row>
    <row r="275" spans="6:14" s="43" customFormat="1" ht="12.75" x14ac:dyDescent="0.2">
      <c r="F275" s="47"/>
      <c r="G275" s="47"/>
      <c r="H275" s="47"/>
      <c r="I275" s="47"/>
      <c r="J275" s="47"/>
      <c r="K275" s="47"/>
      <c r="L275" s="47"/>
      <c r="M275" s="47"/>
      <c r="N275" s="47"/>
    </row>
    <row r="276" spans="6:14" s="43" customFormat="1" ht="12.75" x14ac:dyDescent="0.2">
      <c r="F276" s="47"/>
      <c r="G276" s="47"/>
      <c r="H276" s="47"/>
      <c r="I276" s="47"/>
      <c r="J276" s="47"/>
      <c r="K276" s="47"/>
      <c r="L276" s="47"/>
      <c r="M276" s="47"/>
      <c r="N276" s="47"/>
    </row>
    <row r="277" spans="6:14" s="43" customFormat="1" ht="12.75" x14ac:dyDescent="0.2">
      <c r="F277" s="47"/>
      <c r="G277" s="47"/>
      <c r="H277" s="47"/>
      <c r="I277" s="47"/>
      <c r="J277" s="47"/>
      <c r="K277" s="47"/>
      <c r="L277" s="47"/>
      <c r="M277" s="47"/>
      <c r="N277" s="47"/>
    </row>
    <row r="278" spans="6:14" s="43" customFormat="1" ht="12.75" x14ac:dyDescent="0.2">
      <c r="F278" s="47"/>
      <c r="G278" s="47"/>
      <c r="H278" s="47"/>
      <c r="I278" s="47"/>
      <c r="J278" s="47"/>
      <c r="K278" s="47"/>
      <c r="L278" s="47"/>
      <c r="M278" s="47"/>
      <c r="N278" s="47"/>
    </row>
    <row r="279" spans="6:14" s="43" customFormat="1" ht="12.75" x14ac:dyDescent="0.2">
      <c r="F279" s="47"/>
      <c r="G279" s="47"/>
      <c r="H279" s="47"/>
      <c r="I279" s="47"/>
      <c r="J279" s="47"/>
      <c r="K279" s="47"/>
      <c r="L279" s="47"/>
      <c r="M279" s="47"/>
      <c r="N279" s="47"/>
    </row>
    <row r="280" spans="6:14" s="43" customFormat="1" ht="12.75" x14ac:dyDescent="0.2">
      <c r="F280" s="47"/>
      <c r="G280" s="47"/>
      <c r="H280" s="47"/>
      <c r="I280" s="47"/>
      <c r="J280" s="47"/>
      <c r="K280" s="47"/>
      <c r="L280" s="47"/>
      <c r="M280" s="47"/>
      <c r="N280" s="47"/>
    </row>
    <row r="281" spans="6:14" s="43" customFormat="1" ht="12.75" x14ac:dyDescent="0.2">
      <c r="F281" s="47"/>
      <c r="G281" s="47"/>
      <c r="H281" s="47"/>
      <c r="I281" s="47"/>
      <c r="J281" s="47"/>
      <c r="K281" s="47"/>
      <c r="L281" s="47"/>
      <c r="M281" s="47"/>
      <c r="N281" s="47"/>
    </row>
    <row r="282" spans="6:14" s="43" customFormat="1" ht="12.75" x14ac:dyDescent="0.2">
      <c r="F282" s="47"/>
      <c r="G282" s="47"/>
      <c r="H282" s="47"/>
      <c r="I282" s="47"/>
      <c r="J282" s="47"/>
      <c r="K282" s="47"/>
      <c r="L282" s="47"/>
      <c r="M282" s="47"/>
      <c r="N282" s="47"/>
    </row>
    <row r="283" spans="6:14" s="43" customFormat="1" ht="12.75" x14ac:dyDescent="0.2">
      <c r="F283" s="47"/>
      <c r="G283" s="47"/>
      <c r="H283" s="47"/>
      <c r="I283" s="47"/>
      <c r="J283" s="47"/>
      <c r="K283" s="47"/>
      <c r="L283" s="47"/>
      <c r="M283" s="47"/>
      <c r="N283" s="47"/>
    </row>
    <row r="284" spans="6:14" s="43" customFormat="1" ht="12.75" x14ac:dyDescent="0.2">
      <c r="F284" s="47"/>
      <c r="G284" s="47"/>
      <c r="H284" s="47"/>
      <c r="I284" s="47"/>
      <c r="J284" s="47"/>
      <c r="K284" s="47"/>
      <c r="L284" s="47"/>
      <c r="M284" s="47"/>
      <c r="N284" s="47"/>
    </row>
    <row r="285" spans="6:14" s="43" customFormat="1" ht="12.75" x14ac:dyDescent="0.2">
      <c r="F285" s="47"/>
      <c r="G285" s="47"/>
      <c r="H285" s="47"/>
      <c r="I285" s="47"/>
      <c r="J285" s="47"/>
      <c r="K285" s="47"/>
      <c r="L285" s="47"/>
      <c r="M285" s="47"/>
      <c r="N285" s="47"/>
    </row>
    <row r="286" spans="6:14" s="43" customFormat="1" ht="12.75" x14ac:dyDescent="0.2">
      <c r="F286" s="47"/>
      <c r="G286" s="47"/>
      <c r="H286" s="47"/>
      <c r="I286" s="47"/>
      <c r="J286" s="47"/>
      <c r="K286" s="47"/>
      <c r="L286" s="47"/>
      <c r="M286" s="47"/>
      <c r="N286" s="47"/>
    </row>
    <row r="287" spans="6:14" s="43" customFormat="1" ht="12.75" x14ac:dyDescent="0.2">
      <c r="F287" s="47"/>
      <c r="G287" s="47"/>
      <c r="H287" s="47"/>
      <c r="I287" s="47"/>
      <c r="J287" s="47"/>
      <c r="K287" s="47"/>
      <c r="L287" s="47"/>
      <c r="M287" s="47"/>
      <c r="N287" s="47"/>
    </row>
    <row r="288" spans="6:14" s="43" customFormat="1" ht="12.75" x14ac:dyDescent="0.2">
      <c r="F288" s="47"/>
      <c r="G288" s="47"/>
      <c r="H288" s="47"/>
      <c r="I288" s="47"/>
      <c r="J288" s="47"/>
      <c r="K288" s="47"/>
      <c r="L288" s="47"/>
      <c r="M288" s="47"/>
      <c r="N288" s="47"/>
    </row>
    <row r="289" spans="6:14" s="43" customFormat="1" ht="12.75" x14ac:dyDescent="0.2">
      <c r="F289" s="47"/>
      <c r="G289" s="47"/>
      <c r="H289" s="47"/>
      <c r="I289" s="47"/>
      <c r="J289" s="47"/>
      <c r="K289" s="47"/>
      <c r="L289" s="47"/>
      <c r="M289" s="47"/>
      <c r="N289" s="47"/>
    </row>
    <row r="290" spans="6:14" s="43" customFormat="1" ht="12.75" x14ac:dyDescent="0.2">
      <c r="F290" s="47"/>
      <c r="G290" s="47"/>
      <c r="H290" s="47"/>
      <c r="I290" s="47"/>
      <c r="J290" s="47"/>
      <c r="K290" s="47"/>
      <c r="L290" s="47"/>
      <c r="M290" s="47"/>
      <c r="N290" s="47"/>
    </row>
    <row r="291" spans="6:14" s="43" customFormat="1" ht="12.75" x14ac:dyDescent="0.2">
      <c r="F291" s="47"/>
      <c r="G291" s="47"/>
      <c r="H291" s="47"/>
      <c r="I291" s="47"/>
      <c r="J291" s="47"/>
      <c r="K291" s="47"/>
      <c r="L291" s="47"/>
      <c r="M291" s="47"/>
      <c r="N291" s="47"/>
    </row>
    <row r="292" spans="6:14" s="43" customFormat="1" ht="12.75" x14ac:dyDescent="0.2">
      <c r="F292" s="47"/>
      <c r="G292" s="47"/>
      <c r="H292" s="47"/>
      <c r="I292" s="47"/>
      <c r="J292" s="47"/>
      <c r="K292" s="47"/>
      <c r="L292" s="47"/>
      <c r="M292" s="47"/>
      <c r="N292" s="47"/>
    </row>
    <row r="293" spans="6:14" s="43" customFormat="1" ht="12.75" x14ac:dyDescent="0.2">
      <c r="F293" s="47"/>
      <c r="G293" s="47"/>
      <c r="H293" s="47"/>
      <c r="I293" s="47"/>
      <c r="J293" s="47"/>
      <c r="K293" s="47"/>
      <c r="L293" s="47"/>
      <c r="M293" s="47"/>
      <c r="N293" s="47"/>
    </row>
    <row r="294" spans="6:14" s="43" customFormat="1" ht="12.75" x14ac:dyDescent="0.2">
      <c r="F294" s="47"/>
      <c r="G294" s="47"/>
      <c r="H294" s="47"/>
      <c r="I294" s="47"/>
      <c r="J294" s="47"/>
      <c r="K294" s="47"/>
      <c r="L294" s="47"/>
      <c r="M294" s="47"/>
      <c r="N294" s="47"/>
    </row>
    <row r="295" spans="6:14" s="43" customFormat="1" ht="12.75" x14ac:dyDescent="0.2">
      <c r="F295" s="47"/>
      <c r="G295" s="47"/>
      <c r="H295" s="47"/>
      <c r="I295" s="47"/>
      <c r="J295" s="47"/>
      <c r="K295" s="47"/>
      <c r="L295" s="47"/>
      <c r="M295" s="47"/>
      <c r="N295" s="47"/>
    </row>
    <row r="296" spans="6:14" s="43" customFormat="1" ht="12.75" x14ac:dyDescent="0.2">
      <c r="F296" s="47"/>
      <c r="G296" s="47"/>
      <c r="H296" s="47"/>
      <c r="I296" s="47"/>
      <c r="J296" s="47"/>
      <c r="K296" s="47"/>
      <c r="L296" s="47"/>
      <c r="M296" s="47"/>
      <c r="N296" s="47"/>
    </row>
    <row r="297" spans="6:14" s="43" customFormat="1" ht="12.75" x14ac:dyDescent="0.2">
      <c r="F297" s="47"/>
      <c r="G297" s="47"/>
      <c r="H297" s="47"/>
      <c r="I297" s="47"/>
      <c r="J297" s="47"/>
      <c r="K297" s="47"/>
      <c r="L297" s="47"/>
      <c r="M297" s="47"/>
      <c r="N297" s="47"/>
    </row>
    <row r="298" spans="6:14" s="43" customFormat="1" ht="12.75" x14ac:dyDescent="0.2">
      <c r="F298" s="47"/>
      <c r="G298" s="47"/>
      <c r="H298" s="47"/>
      <c r="I298" s="47"/>
      <c r="J298" s="47"/>
      <c r="K298" s="47"/>
      <c r="L298" s="47"/>
      <c r="M298" s="47"/>
      <c r="N298" s="47"/>
    </row>
    <row r="299" spans="6:14" s="43" customFormat="1" ht="12.75" x14ac:dyDescent="0.2">
      <c r="F299" s="47"/>
      <c r="G299" s="47"/>
      <c r="H299" s="47"/>
      <c r="I299" s="47"/>
      <c r="J299" s="47"/>
      <c r="K299" s="47"/>
      <c r="L299" s="47"/>
      <c r="M299" s="47"/>
      <c r="N299" s="47"/>
    </row>
    <row r="300" spans="6:14" s="43" customFormat="1" ht="12.75" x14ac:dyDescent="0.2">
      <c r="F300" s="47"/>
      <c r="G300" s="47"/>
      <c r="H300" s="47"/>
      <c r="I300" s="47"/>
      <c r="J300" s="47"/>
      <c r="K300" s="47"/>
      <c r="L300" s="47"/>
      <c r="M300" s="47"/>
      <c r="N300" s="47"/>
    </row>
    <row r="301" spans="6:14" s="43" customFormat="1" ht="12.75" x14ac:dyDescent="0.2">
      <c r="F301" s="47"/>
      <c r="G301" s="47"/>
      <c r="H301" s="47"/>
      <c r="I301" s="47"/>
      <c r="J301" s="47"/>
      <c r="K301" s="47"/>
      <c r="L301" s="47"/>
      <c r="M301" s="47"/>
      <c r="N301" s="47"/>
    </row>
    <row r="302" spans="6:14" s="43" customFormat="1" ht="12.75" x14ac:dyDescent="0.2">
      <c r="F302" s="47"/>
      <c r="G302" s="47"/>
      <c r="H302" s="47"/>
      <c r="I302" s="47"/>
      <c r="J302" s="47"/>
      <c r="K302" s="47"/>
      <c r="L302" s="47"/>
      <c r="M302" s="47"/>
      <c r="N302" s="47"/>
    </row>
    <row r="303" spans="6:14" s="43" customFormat="1" ht="12.75" x14ac:dyDescent="0.2">
      <c r="F303" s="47"/>
      <c r="G303" s="47"/>
      <c r="H303" s="47"/>
      <c r="I303" s="47"/>
      <c r="J303" s="47"/>
      <c r="K303" s="47"/>
      <c r="L303" s="47"/>
      <c r="M303" s="47"/>
      <c r="N303" s="47"/>
    </row>
    <row r="304" spans="6:14" s="43" customFormat="1" ht="12.75" x14ac:dyDescent="0.2">
      <c r="F304" s="47"/>
      <c r="G304" s="47"/>
      <c r="H304" s="47"/>
      <c r="I304" s="47"/>
      <c r="J304" s="47"/>
      <c r="K304" s="47"/>
      <c r="L304" s="47"/>
      <c r="M304" s="47"/>
      <c r="N304" s="47"/>
    </row>
    <row r="305" spans="6:14" s="43" customFormat="1" ht="12.75" x14ac:dyDescent="0.2">
      <c r="F305" s="47"/>
      <c r="G305" s="47"/>
      <c r="H305" s="47"/>
      <c r="I305" s="47"/>
      <c r="J305" s="47"/>
      <c r="K305" s="47"/>
      <c r="L305" s="47"/>
      <c r="M305" s="47"/>
      <c r="N305" s="47"/>
    </row>
    <row r="306" spans="6:14" s="43" customFormat="1" ht="12.75" x14ac:dyDescent="0.2">
      <c r="F306" s="47"/>
      <c r="G306" s="47"/>
      <c r="H306" s="47"/>
      <c r="I306" s="47"/>
      <c r="J306" s="47"/>
      <c r="K306" s="47"/>
      <c r="L306" s="47"/>
      <c r="M306" s="47"/>
      <c r="N306" s="47"/>
    </row>
    <row r="307" spans="6:14" s="43" customFormat="1" ht="12.75" x14ac:dyDescent="0.2">
      <c r="F307" s="47"/>
      <c r="G307" s="47"/>
      <c r="H307" s="47"/>
      <c r="I307" s="47"/>
      <c r="J307" s="47"/>
      <c r="K307" s="47"/>
      <c r="L307" s="47"/>
      <c r="M307" s="47"/>
      <c r="N307" s="47"/>
    </row>
    <row r="308" spans="6:14" s="43" customFormat="1" ht="12.75" x14ac:dyDescent="0.2">
      <c r="F308" s="47"/>
      <c r="G308" s="47"/>
      <c r="H308" s="47"/>
      <c r="I308" s="47"/>
      <c r="J308" s="47"/>
      <c r="K308" s="47"/>
      <c r="L308" s="47"/>
      <c r="M308" s="47"/>
      <c r="N308" s="47"/>
    </row>
    <row r="309" spans="6:14" s="43" customFormat="1" ht="12.75" x14ac:dyDescent="0.2">
      <c r="F309" s="47"/>
      <c r="G309" s="47"/>
      <c r="H309" s="47"/>
      <c r="I309" s="47"/>
      <c r="J309" s="47"/>
      <c r="K309" s="47"/>
      <c r="L309" s="47"/>
      <c r="M309" s="47"/>
      <c r="N309" s="47"/>
    </row>
    <row r="310" spans="6:14" s="43" customFormat="1" ht="12.75" x14ac:dyDescent="0.2">
      <c r="F310" s="47"/>
      <c r="G310" s="47"/>
      <c r="H310" s="47"/>
      <c r="I310" s="47"/>
      <c r="J310" s="47"/>
      <c r="K310" s="47"/>
      <c r="L310" s="47"/>
      <c r="M310" s="47"/>
      <c r="N310" s="47"/>
    </row>
    <row r="311" spans="6:14" s="43" customFormat="1" ht="12.75" x14ac:dyDescent="0.2">
      <c r="F311" s="47"/>
      <c r="G311" s="47"/>
      <c r="H311" s="47"/>
      <c r="I311" s="47"/>
      <c r="J311" s="47"/>
      <c r="K311" s="47"/>
      <c r="L311" s="47"/>
      <c r="M311" s="47"/>
      <c r="N311" s="47"/>
    </row>
    <row r="312" spans="6:14" s="43" customFormat="1" ht="12.75" x14ac:dyDescent="0.2">
      <c r="F312" s="47"/>
      <c r="G312" s="47"/>
      <c r="H312" s="47"/>
      <c r="I312" s="47"/>
      <c r="J312" s="47"/>
      <c r="K312" s="47"/>
      <c r="L312" s="47"/>
      <c r="M312" s="47"/>
      <c r="N312" s="47"/>
    </row>
    <row r="313" spans="6:14" s="43" customFormat="1" ht="12.75" x14ac:dyDescent="0.2">
      <c r="F313" s="47"/>
      <c r="G313" s="47"/>
      <c r="H313" s="47"/>
      <c r="I313" s="47"/>
      <c r="J313" s="47"/>
      <c r="K313" s="47"/>
      <c r="L313" s="47"/>
      <c r="M313" s="47"/>
      <c r="N313" s="47"/>
    </row>
    <row r="314" spans="6:14" s="43" customFormat="1" ht="12.75" x14ac:dyDescent="0.2">
      <c r="F314" s="47"/>
      <c r="G314" s="47"/>
      <c r="H314" s="47"/>
      <c r="I314" s="47"/>
      <c r="J314" s="47"/>
      <c r="K314" s="47"/>
      <c r="L314" s="47"/>
      <c r="M314" s="47"/>
      <c r="N314" s="47"/>
    </row>
    <row r="315" spans="6:14" s="43" customFormat="1" ht="12.75" x14ac:dyDescent="0.2">
      <c r="F315" s="47"/>
      <c r="G315" s="47"/>
      <c r="H315" s="47"/>
      <c r="I315" s="47"/>
      <c r="J315" s="47"/>
      <c r="K315" s="47"/>
      <c r="L315" s="47"/>
      <c r="M315" s="47"/>
      <c r="N315" s="47"/>
    </row>
    <row r="316" spans="6:14" s="43" customFormat="1" ht="12.75" x14ac:dyDescent="0.2">
      <c r="F316" s="47"/>
      <c r="G316" s="47"/>
      <c r="H316" s="47"/>
      <c r="I316" s="47"/>
      <c r="J316" s="47"/>
      <c r="K316" s="47"/>
      <c r="L316" s="47"/>
      <c r="M316" s="47"/>
      <c r="N316" s="47"/>
    </row>
    <row r="317" spans="6:14" s="43" customFormat="1" ht="12.75" x14ac:dyDescent="0.2">
      <c r="F317" s="47"/>
      <c r="G317" s="47"/>
      <c r="H317" s="47"/>
      <c r="I317" s="47"/>
      <c r="J317" s="47"/>
      <c r="K317" s="47"/>
      <c r="L317" s="47"/>
      <c r="M317" s="47"/>
      <c r="N317" s="47"/>
    </row>
    <row r="318" spans="6:14" s="43" customFormat="1" ht="12.75" x14ac:dyDescent="0.2">
      <c r="F318" s="47"/>
      <c r="G318" s="47"/>
      <c r="H318" s="47"/>
      <c r="I318" s="47"/>
      <c r="J318" s="47"/>
      <c r="K318" s="47"/>
      <c r="L318" s="47"/>
      <c r="M318" s="47"/>
      <c r="N318" s="47"/>
    </row>
    <row r="319" spans="6:14" s="43" customFormat="1" ht="12.75" x14ac:dyDescent="0.2">
      <c r="F319" s="47"/>
      <c r="G319" s="47"/>
      <c r="H319" s="47"/>
      <c r="I319" s="47"/>
      <c r="J319" s="47"/>
      <c r="K319" s="47"/>
      <c r="L319" s="47"/>
      <c r="M319" s="47"/>
      <c r="N319" s="47"/>
    </row>
    <row r="320" spans="6:14" s="43" customFormat="1" ht="12.75" x14ac:dyDescent="0.2">
      <c r="F320" s="47"/>
      <c r="G320" s="47"/>
      <c r="H320" s="47"/>
      <c r="I320" s="47"/>
      <c r="J320" s="47"/>
      <c r="K320" s="47"/>
      <c r="L320" s="47"/>
      <c r="M320" s="47"/>
      <c r="N320" s="47"/>
    </row>
    <row r="321" spans="6:14" s="43" customFormat="1" ht="12.75" x14ac:dyDescent="0.2">
      <c r="F321" s="47"/>
      <c r="G321" s="47"/>
      <c r="H321" s="47"/>
      <c r="I321" s="47"/>
      <c r="J321" s="47"/>
      <c r="K321" s="47"/>
      <c r="L321" s="47"/>
      <c r="M321" s="47"/>
      <c r="N321" s="47"/>
    </row>
    <row r="322" spans="6:14" s="43" customFormat="1" ht="12.75" x14ac:dyDescent="0.2">
      <c r="F322" s="47"/>
      <c r="G322" s="47"/>
      <c r="H322" s="47"/>
      <c r="I322" s="47"/>
      <c r="J322" s="47"/>
      <c r="K322" s="47"/>
      <c r="L322" s="47"/>
      <c r="M322" s="47"/>
      <c r="N322" s="47"/>
    </row>
    <row r="323" spans="6:14" s="43" customFormat="1" ht="12.75" x14ac:dyDescent="0.2">
      <c r="F323" s="47"/>
      <c r="G323" s="47"/>
      <c r="H323" s="47"/>
      <c r="I323" s="47"/>
      <c r="J323" s="47"/>
      <c r="K323" s="47"/>
      <c r="L323" s="47"/>
      <c r="M323" s="47"/>
      <c r="N323" s="47"/>
    </row>
    <row r="324" spans="6:14" s="43" customFormat="1" ht="12.75" x14ac:dyDescent="0.2">
      <c r="F324" s="47"/>
      <c r="G324" s="47"/>
      <c r="H324" s="47"/>
      <c r="I324" s="47"/>
      <c r="J324" s="47"/>
      <c r="K324" s="47"/>
      <c r="L324" s="47"/>
      <c r="M324" s="47"/>
      <c r="N324" s="47"/>
    </row>
    <row r="325" spans="6:14" s="43" customFormat="1" ht="12.75" x14ac:dyDescent="0.2">
      <c r="F325" s="47"/>
      <c r="G325" s="47"/>
      <c r="H325" s="47"/>
      <c r="I325" s="47"/>
      <c r="J325" s="47"/>
      <c r="K325" s="47"/>
      <c r="L325" s="47"/>
      <c r="M325" s="47"/>
      <c r="N325" s="47"/>
    </row>
    <row r="326" spans="6:14" s="43" customFormat="1" ht="12.75" x14ac:dyDescent="0.2">
      <c r="F326" s="47"/>
      <c r="G326" s="47"/>
      <c r="H326" s="47"/>
      <c r="I326" s="47"/>
      <c r="J326" s="47"/>
      <c r="K326" s="47"/>
      <c r="L326" s="47"/>
      <c r="M326" s="47"/>
      <c r="N326" s="47"/>
    </row>
    <row r="327" spans="6:14" s="43" customFormat="1" ht="12.75" x14ac:dyDescent="0.2">
      <c r="F327" s="47"/>
      <c r="G327" s="47"/>
      <c r="H327" s="47"/>
      <c r="I327" s="47"/>
      <c r="J327" s="47"/>
      <c r="K327" s="47"/>
      <c r="L327" s="47"/>
      <c r="M327" s="47"/>
      <c r="N327" s="47"/>
    </row>
    <row r="328" spans="6:14" s="43" customFormat="1" ht="12.75" x14ac:dyDescent="0.2">
      <c r="F328" s="47"/>
      <c r="G328" s="47"/>
      <c r="H328" s="47"/>
      <c r="I328" s="47"/>
      <c r="J328" s="47"/>
      <c r="K328" s="47"/>
      <c r="L328" s="47"/>
      <c r="M328" s="47"/>
      <c r="N328" s="47"/>
    </row>
    <row r="329" spans="6:14" s="43" customFormat="1" ht="12.75" x14ac:dyDescent="0.2">
      <c r="F329" s="47"/>
      <c r="G329" s="47"/>
      <c r="H329" s="47"/>
      <c r="I329" s="47"/>
      <c r="J329" s="47"/>
      <c r="K329" s="47"/>
      <c r="L329" s="47"/>
      <c r="M329" s="47"/>
      <c r="N329" s="47"/>
    </row>
    <row r="330" spans="6:14" s="43" customFormat="1" ht="12.75" x14ac:dyDescent="0.2">
      <c r="F330" s="47"/>
      <c r="G330" s="47"/>
      <c r="H330" s="47"/>
      <c r="I330" s="47"/>
      <c r="J330" s="47"/>
      <c r="K330" s="47"/>
      <c r="L330" s="47"/>
      <c r="M330" s="47"/>
      <c r="N330" s="47"/>
    </row>
    <row r="331" spans="6:14" s="43" customFormat="1" ht="12.75" x14ac:dyDescent="0.2">
      <c r="F331" s="47"/>
      <c r="G331" s="47"/>
      <c r="H331" s="47"/>
      <c r="I331" s="47"/>
      <c r="J331" s="47"/>
      <c r="K331" s="47"/>
      <c r="L331" s="47"/>
      <c r="M331" s="47"/>
      <c r="N331" s="47"/>
    </row>
    <row r="332" spans="6:14" s="43" customFormat="1" ht="12.75" x14ac:dyDescent="0.2">
      <c r="F332" s="47"/>
      <c r="G332" s="47"/>
      <c r="H332" s="47"/>
      <c r="I332" s="47"/>
      <c r="J332" s="47"/>
      <c r="K332" s="47"/>
      <c r="L332" s="47"/>
      <c r="M332" s="47"/>
      <c r="N332" s="47"/>
    </row>
    <row r="333" spans="6:14" s="43" customFormat="1" ht="12.75" x14ac:dyDescent="0.2">
      <c r="F333" s="47"/>
      <c r="G333" s="47"/>
      <c r="H333" s="47"/>
      <c r="I333" s="47"/>
      <c r="J333" s="47"/>
      <c r="K333" s="47"/>
      <c r="L333" s="47"/>
      <c r="M333" s="47"/>
      <c r="N333" s="47"/>
    </row>
    <row r="334" spans="6:14" s="43" customFormat="1" ht="12.75" x14ac:dyDescent="0.2">
      <c r="F334" s="47"/>
      <c r="G334" s="47"/>
      <c r="H334" s="47"/>
      <c r="I334" s="47"/>
      <c r="J334" s="47"/>
      <c r="K334" s="47"/>
      <c r="L334" s="47"/>
      <c r="M334" s="47"/>
      <c r="N334" s="47"/>
    </row>
    <row r="335" spans="6:14" s="43" customFormat="1" ht="12.75" x14ac:dyDescent="0.2">
      <c r="F335" s="47"/>
      <c r="G335" s="47"/>
      <c r="H335" s="47"/>
      <c r="I335" s="47"/>
      <c r="J335" s="47"/>
      <c r="K335" s="47"/>
      <c r="L335" s="47"/>
      <c r="M335" s="47"/>
      <c r="N335" s="47"/>
    </row>
    <row r="336" spans="6:14" s="43" customFormat="1" ht="12.75" x14ac:dyDescent="0.2">
      <c r="F336" s="47"/>
      <c r="G336" s="47"/>
      <c r="H336" s="47"/>
      <c r="I336" s="47"/>
      <c r="J336" s="47"/>
      <c r="K336" s="47"/>
      <c r="L336" s="47"/>
      <c r="M336" s="47"/>
      <c r="N336" s="47"/>
    </row>
    <row r="337" spans="6:14" s="43" customFormat="1" ht="12.75" x14ac:dyDescent="0.2">
      <c r="F337" s="47"/>
      <c r="G337" s="47"/>
      <c r="H337" s="47"/>
      <c r="I337" s="47"/>
      <c r="J337" s="47"/>
      <c r="K337" s="47"/>
      <c r="L337" s="47"/>
      <c r="M337" s="47"/>
      <c r="N337" s="47"/>
    </row>
    <row r="338" spans="6:14" s="43" customFormat="1" ht="12.75" x14ac:dyDescent="0.2">
      <c r="F338" s="47"/>
      <c r="G338" s="47"/>
      <c r="H338" s="47"/>
      <c r="I338" s="47"/>
      <c r="J338" s="47"/>
      <c r="K338" s="47"/>
      <c r="L338" s="47"/>
      <c r="M338" s="47"/>
      <c r="N338" s="47"/>
    </row>
    <row r="339" spans="6:14" s="43" customFormat="1" ht="12.75" x14ac:dyDescent="0.2">
      <c r="F339" s="47"/>
      <c r="G339" s="47"/>
      <c r="H339" s="47"/>
      <c r="I339" s="47"/>
      <c r="J339" s="47"/>
      <c r="K339" s="47"/>
      <c r="L339" s="47"/>
      <c r="M339" s="47"/>
      <c r="N339" s="47"/>
    </row>
    <row r="340" spans="6:14" s="43" customFormat="1" ht="12.75" x14ac:dyDescent="0.2">
      <c r="F340" s="47"/>
      <c r="G340" s="47"/>
      <c r="H340" s="47"/>
      <c r="I340" s="47"/>
      <c r="J340" s="47"/>
      <c r="K340" s="47"/>
      <c r="L340" s="47"/>
      <c r="M340" s="47"/>
      <c r="N340" s="47"/>
    </row>
    <row r="341" spans="6:14" s="43" customFormat="1" ht="12.75" x14ac:dyDescent="0.2">
      <c r="F341" s="47"/>
      <c r="G341" s="47"/>
      <c r="H341" s="47"/>
      <c r="I341" s="47"/>
      <c r="J341" s="47"/>
      <c r="K341" s="47"/>
      <c r="L341" s="47"/>
      <c r="M341" s="47"/>
      <c r="N341" s="47"/>
    </row>
    <row r="342" spans="6:14" s="43" customFormat="1" ht="12.75" x14ac:dyDescent="0.2">
      <c r="F342" s="47"/>
      <c r="G342" s="47"/>
      <c r="H342" s="47"/>
      <c r="I342" s="47"/>
      <c r="J342" s="47"/>
      <c r="K342" s="47"/>
      <c r="L342" s="47"/>
      <c r="M342" s="47"/>
      <c r="N342" s="47"/>
    </row>
    <row r="343" spans="6:14" s="43" customFormat="1" ht="12.75" x14ac:dyDescent="0.2">
      <c r="F343" s="47"/>
      <c r="G343" s="47"/>
      <c r="H343" s="47"/>
      <c r="I343" s="47"/>
      <c r="J343" s="47"/>
      <c r="K343" s="47"/>
      <c r="L343" s="47"/>
      <c r="M343" s="47"/>
      <c r="N343" s="47"/>
    </row>
    <row r="344" spans="6:14" s="43" customFormat="1" ht="12.75" x14ac:dyDescent="0.2">
      <c r="F344" s="47"/>
      <c r="G344" s="47"/>
      <c r="H344" s="47"/>
      <c r="I344" s="47"/>
      <c r="J344" s="47"/>
      <c r="K344" s="47"/>
      <c r="L344" s="47"/>
      <c r="M344" s="47"/>
      <c r="N344" s="47"/>
    </row>
    <row r="345" spans="6:14" s="43" customFormat="1" ht="12.75" x14ac:dyDescent="0.2">
      <c r="F345" s="47"/>
      <c r="G345" s="47"/>
      <c r="H345" s="47"/>
      <c r="I345" s="47"/>
      <c r="J345" s="47"/>
      <c r="K345" s="47"/>
      <c r="L345" s="47"/>
      <c r="M345" s="47"/>
      <c r="N345" s="47"/>
    </row>
    <row r="346" spans="6:14" s="43" customFormat="1" ht="12.75" x14ac:dyDescent="0.2">
      <c r="F346" s="47"/>
      <c r="G346" s="47"/>
      <c r="H346" s="47"/>
      <c r="I346" s="47"/>
      <c r="J346" s="47"/>
      <c r="K346" s="47"/>
      <c r="L346" s="47"/>
      <c r="M346" s="47"/>
      <c r="N346" s="47"/>
    </row>
    <row r="347" spans="6:14" s="43" customFormat="1" ht="12.75" x14ac:dyDescent="0.2">
      <c r="F347" s="47"/>
      <c r="G347" s="47"/>
      <c r="H347" s="47"/>
      <c r="I347" s="47"/>
      <c r="J347" s="47"/>
      <c r="K347" s="47"/>
      <c r="L347" s="47"/>
      <c r="M347" s="47"/>
      <c r="N347" s="47"/>
    </row>
    <row r="348" spans="6:14" s="43" customFormat="1" ht="12.75" x14ac:dyDescent="0.2">
      <c r="F348" s="47"/>
      <c r="G348" s="47"/>
      <c r="H348" s="47"/>
      <c r="I348" s="47"/>
      <c r="J348" s="47"/>
      <c r="K348" s="47"/>
      <c r="L348" s="47"/>
      <c r="M348" s="47"/>
      <c r="N348" s="47"/>
    </row>
    <row r="349" spans="6:14" s="43" customFormat="1" ht="12.75" x14ac:dyDescent="0.2">
      <c r="F349" s="47"/>
      <c r="G349" s="47"/>
      <c r="H349" s="47"/>
      <c r="I349" s="47"/>
      <c r="J349" s="47"/>
      <c r="K349" s="47"/>
      <c r="L349" s="47"/>
      <c r="M349" s="47"/>
      <c r="N349" s="47"/>
    </row>
    <row r="350" spans="6:14" s="43" customFormat="1" ht="12.75" x14ac:dyDescent="0.2">
      <c r="F350" s="47"/>
      <c r="G350" s="47"/>
      <c r="H350" s="47"/>
      <c r="I350" s="47"/>
      <c r="J350" s="47"/>
      <c r="K350" s="47"/>
      <c r="L350" s="47"/>
      <c r="M350" s="47"/>
      <c r="N350" s="47"/>
    </row>
    <row r="351" spans="6:14" s="43" customFormat="1" ht="12.75" x14ac:dyDescent="0.2">
      <c r="F351" s="47"/>
      <c r="G351" s="47"/>
      <c r="H351" s="47"/>
      <c r="I351" s="47"/>
      <c r="J351" s="47"/>
      <c r="K351" s="47"/>
      <c r="L351" s="47"/>
      <c r="M351" s="47"/>
      <c r="N351" s="47"/>
    </row>
    <row r="352" spans="6:14" s="43" customFormat="1" ht="12.75" x14ac:dyDescent="0.2">
      <c r="F352" s="47"/>
      <c r="G352" s="47"/>
      <c r="H352" s="47"/>
      <c r="I352" s="47"/>
      <c r="J352" s="47"/>
      <c r="K352" s="47"/>
      <c r="L352" s="47"/>
      <c r="M352" s="47"/>
      <c r="N352" s="47"/>
    </row>
    <row r="353" spans="6:14" s="43" customFormat="1" ht="12.75" x14ac:dyDescent="0.2">
      <c r="F353" s="47"/>
      <c r="G353" s="47"/>
      <c r="H353" s="47"/>
      <c r="I353" s="47"/>
      <c r="J353" s="47"/>
      <c r="K353" s="47"/>
      <c r="L353" s="47"/>
      <c r="M353" s="47"/>
      <c r="N353" s="47"/>
    </row>
    <row r="354" spans="6:14" s="43" customFormat="1" ht="12.75" x14ac:dyDescent="0.2">
      <c r="F354" s="47"/>
      <c r="G354" s="47"/>
      <c r="H354" s="47"/>
      <c r="I354" s="47"/>
      <c r="J354" s="47"/>
      <c r="K354" s="47"/>
      <c r="L354" s="47"/>
      <c r="M354" s="47"/>
      <c r="N354" s="47"/>
    </row>
    <row r="355" spans="6:14" s="43" customFormat="1" ht="12.75" x14ac:dyDescent="0.2">
      <c r="F355" s="47"/>
      <c r="G355" s="47"/>
      <c r="H355" s="47"/>
      <c r="I355" s="47"/>
      <c r="J355" s="47"/>
      <c r="K355" s="47"/>
      <c r="L355" s="47"/>
      <c r="M355" s="47"/>
      <c r="N355" s="47"/>
    </row>
    <row r="356" spans="6:14" s="43" customFormat="1" ht="12.75" x14ac:dyDescent="0.2">
      <c r="F356" s="47"/>
      <c r="G356" s="47"/>
      <c r="H356" s="47"/>
      <c r="I356" s="47"/>
      <c r="J356" s="47"/>
      <c r="K356" s="47"/>
      <c r="L356" s="47"/>
      <c r="M356" s="47"/>
      <c r="N356" s="47"/>
    </row>
    <row r="357" spans="6:14" s="43" customFormat="1" ht="12.75" x14ac:dyDescent="0.2">
      <c r="F357" s="47"/>
      <c r="G357" s="47"/>
      <c r="H357" s="47"/>
      <c r="I357" s="47"/>
      <c r="J357" s="47"/>
      <c r="K357" s="47"/>
      <c r="L357" s="47"/>
      <c r="M357" s="47"/>
      <c r="N357" s="47"/>
    </row>
    <row r="358" spans="6:14" s="43" customFormat="1" ht="12.75" x14ac:dyDescent="0.2">
      <c r="F358" s="47"/>
      <c r="G358" s="47"/>
      <c r="H358" s="47"/>
      <c r="I358" s="47"/>
      <c r="J358" s="47"/>
      <c r="K358" s="47"/>
      <c r="L358" s="47"/>
      <c r="M358" s="47"/>
      <c r="N358" s="47"/>
    </row>
    <row r="359" spans="6:14" s="43" customFormat="1" ht="12.75" x14ac:dyDescent="0.2">
      <c r="F359" s="47"/>
      <c r="G359" s="47"/>
      <c r="H359" s="47"/>
      <c r="I359" s="47"/>
      <c r="J359" s="47"/>
      <c r="K359" s="47"/>
      <c r="L359" s="47"/>
      <c r="M359" s="47"/>
      <c r="N359" s="47"/>
    </row>
    <row r="360" spans="6:14" s="43" customFormat="1" ht="12.75" x14ac:dyDescent="0.2">
      <c r="F360" s="47"/>
      <c r="G360" s="47"/>
      <c r="H360" s="47"/>
      <c r="I360" s="47"/>
      <c r="J360" s="47"/>
      <c r="K360" s="47"/>
      <c r="L360" s="47"/>
      <c r="M360" s="47"/>
      <c r="N360" s="47"/>
    </row>
    <row r="361" spans="6:14" s="43" customFormat="1" ht="12.75" x14ac:dyDescent="0.2">
      <c r="F361" s="47"/>
      <c r="G361" s="47"/>
      <c r="H361" s="47"/>
      <c r="I361" s="47"/>
      <c r="J361" s="47"/>
      <c r="K361" s="47"/>
      <c r="L361" s="47"/>
      <c r="M361" s="47"/>
      <c r="N361" s="47"/>
    </row>
    <row r="362" spans="6:14" s="43" customFormat="1" ht="12.75" x14ac:dyDescent="0.2">
      <c r="F362" s="47"/>
      <c r="G362" s="47"/>
      <c r="H362" s="47"/>
      <c r="I362" s="47"/>
      <c r="J362" s="47"/>
      <c r="K362" s="47"/>
      <c r="L362" s="47"/>
      <c r="M362" s="47"/>
      <c r="N362" s="47"/>
    </row>
    <row r="363" spans="6:14" s="43" customFormat="1" ht="12.75" x14ac:dyDescent="0.2">
      <c r="F363" s="47"/>
      <c r="G363" s="47"/>
      <c r="H363" s="47"/>
      <c r="I363" s="47"/>
      <c r="J363" s="47"/>
      <c r="K363" s="47"/>
      <c r="L363" s="47"/>
      <c r="M363" s="47"/>
      <c r="N363" s="47"/>
    </row>
    <row r="364" spans="6:14" s="43" customFormat="1" ht="12.75" x14ac:dyDescent="0.2">
      <c r="F364" s="47"/>
      <c r="G364" s="47"/>
      <c r="H364" s="47"/>
      <c r="I364" s="47"/>
      <c r="J364" s="47"/>
      <c r="K364" s="47"/>
      <c r="L364" s="47"/>
      <c r="M364" s="47"/>
      <c r="N364" s="47"/>
    </row>
    <row r="365" spans="6:14" s="43" customFormat="1" ht="12.75" x14ac:dyDescent="0.2">
      <c r="F365" s="47"/>
      <c r="G365" s="47"/>
      <c r="H365" s="47"/>
      <c r="I365" s="47"/>
      <c r="J365" s="47"/>
      <c r="K365" s="47"/>
      <c r="L365" s="47"/>
      <c r="M365" s="47"/>
      <c r="N365" s="47"/>
    </row>
    <row r="366" spans="6:14" s="43" customFormat="1" ht="12.75" x14ac:dyDescent="0.2">
      <c r="F366" s="47"/>
      <c r="G366" s="47"/>
      <c r="H366" s="47"/>
      <c r="I366" s="47"/>
      <c r="J366" s="47"/>
      <c r="K366" s="47"/>
      <c r="L366" s="47"/>
      <c r="M366" s="47"/>
      <c r="N366" s="47"/>
    </row>
    <row r="367" spans="6:14" s="43" customFormat="1" ht="12.75" x14ac:dyDescent="0.2">
      <c r="F367" s="47"/>
      <c r="G367" s="47"/>
      <c r="H367" s="47"/>
      <c r="I367" s="47"/>
      <c r="J367" s="47"/>
      <c r="K367" s="47"/>
      <c r="L367" s="47"/>
      <c r="M367" s="47"/>
      <c r="N367" s="47"/>
    </row>
    <row r="368" spans="6:14" s="43" customFormat="1" ht="12.75" x14ac:dyDescent="0.2">
      <c r="F368" s="47"/>
      <c r="G368" s="47"/>
      <c r="H368" s="47"/>
      <c r="I368" s="47"/>
      <c r="J368" s="47"/>
      <c r="K368" s="47"/>
      <c r="L368" s="47"/>
      <c r="M368" s="47"/>
      <c r="N368" s="47"/>
    </row>
    <row r="369" spans="6:14" s="43" customFormat="1" ht="12.75" x14ac:dyDescent="0.2">
      <c r="F369" s="47"/>
      <c r="G369" s="47"/>
      <c r="H369" s="47"/>
      <c r="I369" s="47"/>
      <c r="J369" s="47"/>
      <c r="K369" s="47"/>
      <c r="L369" s="47"/>
      <c r="M369" s="47"/>
      <c r="N369" s="47"/>
    </row>
    <row r="370" spans="6:14" s="43" customFormat="1" ht="12.75" x14ac:dyDescent="0.2">
      <c r="F370" s="47"/>
      <c r="G370" s="47"/>
      <c r="H370" s="47"/>
      <c r="I370" s="47"/>
      <c r="J370" s="47"/>
      <c r="K370" s="47"/>
      <c r="L370" s="47"/>
      <c r="M370" s="47"/>
      <c r="N370" s="47"/>
    </row>
    <row r="371" spans="6:14" s="43" customFormat="1" ht="12.75" x14ac:dyDescent="0.2">
      <c r="F371" s="47"/>
      <c r="G371" s="47"/>
      <c r="H371" s="47"/>
      <c r="I371" s="47"/>
      <c r="J371" s="47"/>
      <c r="K371" s="47"/>
      <c r="L371" s="47"/>
      <c r="M371" s="47"/>
      <c r="N371" s="47"/>
    </row>
    <row r="372" spans="6:14" s="43" customFormat="1" ht="12.75" x14ac:dyDescent="0.2">
      <c r="F372" s="47"/>
      <c r="G372" s="47"/>
      <c r="H372" s="47"/>
      <c r="I372" s="47"/>
      <c r="J372" s="47"/>
      <c r="K372" s="47"/>
      <c r="L372" s="47"/>
      <c r="M372" s="47"/>
      <c r="N372" s="47"/>
    </row>
    <row r="373" spans="6:14" s="43" customFormat="1" ht="12.75" x14ac:dyDescent="0.2">
      <c r="F373" s="47"/>
      <c r="G373" s="47"/>
      <c r="H373" s="47"/>
      <c r="I373" s="47"/>
      <c r="J373" s="47"/>
      <c r="K373" s="47"/>
      <c r="L373" s="47"/>
      <c r="M373" s="47"/>
      <c r="N373" s="47"/>
    </row>
    <row r="374" spans="6:14" s="43" customFormat="1" ht="12.75" x14ac:dyDescent="0.2">
      <c r="F374" s="47"/>
      <c r="G374" s="47"/>
      <c r="H374" s="47"/>
      <c r="I374" s="47"/>
      <c r="J374" s="47"/>
      <c r="K374" s="47"/>
      <c r="L374" s="47"/>
      <c r="M374" s="47"/>
      <c r="N374" s="47"/>
    </row>
    <row r="375" spans="6:14" s="43" customFormat="1" ht="12.75" x14ac:dyDescent="0.2">
      <c r="F375" s="47"/>
      <c r="G375" s="47"/>
      <c r="H375" s="47"/>
      <c r="I375" s="47"/>
      <c r="J375" s="47"/>
      <c r="K375" s="47"/>
      <c r="L375" s="47"/>
      <c r="M375" s="47"/>
      <c r="N375" s="47"/>
    </row>
    <row r="376" spans="6:14" s="43" customFormat="1" ht="12.75" x14ac:dyDescent="0.2">
      <c r="F376" s="47"/>
      <c r="G376" s="47"/>
      <c r="H376" s="47"/>
      <c r="I376" s="47"/>
      <c r="J376" s="47"/>
      <c r="K376" s="47"/>
      <c r="L376" s="47"/>
      <c r="M376" s="47"/>
      <c r="N376" s="47"/>
    </row>
    <row r="377" spans="6:14" s="43" customFormat="1" ht="12.75" x14ac:dyDescent="0.2">
      <c r="F377" s="47"/>
      <c r="G377" s="47"/>
      <c r="H377" s="47"/>
      <c r="I377" s="47"/>
      <c r="J377" s="47"/>
      <c r="K377" s="47"/>
      <c r="L377" s="47"/>
      <c r="M377" s="47"/>
      <c r="N377" s="47"/>
    </row>
    <row r="378" spans="6:14" s="43" customFormat="1" ht="12.75" x14ac:dyDescent="0.2">
      <c r="F378" s="47"/>
      <c r="G378" s="47"/>
      <c r="H378" s="47"/>
      <c r="I378" s="47"/>
      <c r="J378" s="47"/>
      <c r="K378" s="47"/>
      <c r="L378" s="47"/>
      <c r="M378" s="47"/>
      <c r="N378" s="47"/>
    </row>
    <row r="379" spans="6:14" s="43" customFormat="1" ht="12.75" x14ac:dyDescent="0.2">
      <c r="F379" s="47"/>
      <c r="G379" s="47"/>
      <c r="H379" s="47"/>
      <c r="I379" s="47"/>
      <c r="J379" s="47"/>
      <c r="K379" s="47"/>
      <c r="L379" s="47"/>
      <c r="M379" s="47"/>
      <c r="N379" s="47"/>
    </row>
    <row r="380" spans="6:14" s="43" customFormat="1" ht="12.75" x14ac:dyDescent="0.2">
      <c r="F380" s="47"/>
      <c r="G380" s="47"/>
      <c r="H380" s="47"/>
      <c r="I380" s="47"/>
      <c r="J380" s="47"/>
      <c r="K380" s="47"/>
      <c r="L380" s="47"/>
      <c r="M380" s="47"/>
      <c r="N380" s="47"/>
    </row>
    <row r="381" spans="6:14" s="43" customFormat="1" ht="12.75" x14ac:dyDescent="0.2">
      <c r="F381" s="47"/>
      <c r="G381" s="47"/>
      <c r="H381" s="47"/>
      <c r="I381" s="47"/>
      <c r="J381" s="47"/>
      <c r="K381" s="47"/>
      <c r="L381" s="47"/>
      <c r="M381" s="47"/>
      <c r="N381" s="47"/>
    </row>
    <row r="382" spans="6:14" s="43" customFormat="1" ht="12.75" x14ac:dyDescent="0.2">
      <c r="F382" s="47"/>
      <c r="G382" s="47"/>
      <c r="H382" s="47"/>
      <c r="I382" s="47"/>
      <c r="J382" s="47"/>
      <c r="K382" s="47"/>
      <c r="L382" s="47"/>
      <c r="M382" s="47"/>
      <c r="N382" s="47"/>
    </row>
    <row r="383" spans="6:14" s="43" customFormat="1" ht="12.75" x14ac:dyDescent="0.2">
      <c r="F383" s="47"/>
      <c r="G383" s="47"/>
      <c r="H383" s="47"/>
      <c r="I383" s="47"/>
      <c r="J383" s="47"/>
      <c r="K383" s="47"/>
      <c r="L383" s="47"/>
      <c r="M383" s="47"/>
      <c r="N383" s="47"/>
    </row>
    <row r="384" spans="6:14" s="43" customFormat="1" ht="12.75" x14ac:dyDescent="0.2">
      <c r="F384" s="47"/>
      <c r="G384" s="47"/>
      <c r="H384" s="47"/>
      <c r="I384" s="47"/>
      <c r="J384" s="47"/>
      <c r="K384" s="47"/>
      <c r="L384" s="47"/>
      <c r="M384" s="47"/>
      <c r="N384" s="47"/>
    </row>
    <row r="385" spans="6:14" s="43" customFormat="1" ht="12.75" x14ac:dyDescent="0.2">
      <c r="F385" s="47"/>
      <c r="G385" s="47"/>
      <c r="H385" s="47"/>
      <c r="I385" s="47"/>
      <c r="J385" s="47"/>
      <c r="K385" s="47"/>
      <c r="L385" s="47"/>
      <c r="M385" s="47"/>
      <c r="N385" s="47"/>
    </row>
    <row r="386" spans="6:14" s="43" customFormat="1" ht="12.75" x14ac:dyDescent="0.2">
      <c r="F386" s="47"/>
      <c r="G386" s="47"/>
      <c r="H386" s="47"/>
      <c r="I386" s="47"/>
      <c r="J386" s="47"/>
      <c r="K386" s="47"/>
      <c r="L386" s="47"/>
      <c r="M386" s="47"/>
      <c r="N386" s="47"/>
    </row>
    <row r="387" spans="6:14" s="43" customFormat="1" ht="12.75" x14ac:dyDescent="0.2">
      <c r="F387" s="47"/>
      <c r="G387" s="47"/>
      <c r="H387" s="47"/>
      <c r="I387" s="47"/>
      <c r="J387" s="47"/>
      <c r="K387" s="47"/>
      <c r="L387" s="47"/>
      <c r="M387" s="47"/>
      <c r="N387" s="47"/>
    </row>
    <row r="388" spans="6:14" s="43" customFormat="1" ht="12.75" x14ac:dyDescent="0.2">
      <c r="F388" s="47"/>
      <c r="G388" s="47"/>
      <c r="H388" s="47"/>
      <c r="I388" s="47"/>
      <c r="J388" s="47"/>
      <c r="K388" s="47"/>
      <c r="L388" s="47"/>
      <c r="M388" s="47"/>
      <c r="N388" s="47"/>
    </row>
    <row r="389" spans="6:14" s="43" customFormat="1" ht="12.75" x14ac:dyDescent="0.2">
      <c r="F389" s="47"/>
      <c r="G389" s="47"/>
      <c r="H389" s="47"/>
      <c r="I389" s="47"/>
      <c r="J389" s="47"/>
      <c r="K389" s="47"/>
      <c r="L389" s="47"/>
      <c r="M389" s="47"/>
      <c r="N389" s="47"/>
    </row>
    <row r="390" spans="6:14" s="43" customFormat="1" ht="12.75" x14ac:dyDescent="0.2">
      <c r="F390" s="47"/>
      <c r="G390" s="47"/>
      <c r="H390" s="47"/>
      <c r="I390" s="47"/>
      <c r="J390" s="47"/>
      <c r="K390" s="47"/>
      <c r="L390" s="47"/>
      <c r="M390" s="47"/>
      <c r="N390" s="47"/>
    </row>
    <row r="391" spans="6:14" s="43" customFormat="1" ht="12.75" x14ac:dyDescent="0.2">
      <c r="F391" s="47"/>
      <c r="G391" s="47"/>
      <c r="H391" s="47"/>
      <c r="I391" s="47"/>
      <c r="J391" s="47"/>
      <c r="K391" s="47"/>
      <c r="L391" s="47"/>
      <c r="M391" s="47"/>
      <c r="N391" s="47"/>
    </row>
    <row r="392" spans="6:14" s="43" customFormat="1" ht="12.75" x14ac:dyDescent="0.2">
      <c r="F392" s="47"/>
      <c r="G392" s="47"/>
      <c r="H392" s="47"/>
      <c r="I392" s="47"/>
      <c r="J392" s="47"/>
      <c r="K392" s="47"/>
      <c r="L392" s="47"/>
      <c r="M392" s="47"/>
      <c r="N392" s="47"/>
    </row>
    <row r="393" spans="6:14" s="43" customFormat="1" ht="12.75" x14ac:dyDescent="0.2">
      <c r="F393" s="47"/>
      <c r="G393" s="47"/>
      <c r="H393" s="47"/>
      <c r="I393" s="47"/>
      <c r="J393" s="47"/>
      <c r="K393" s="47"/>
      <c r="L393" s="47"/>
      <c r="M393" s="47"/>
      <c r="N393" s="47"/>
    </row>
    <row r="394" spans="6:14" s="43" customFormat="1" ht="12.75" x14ac:dyDescent="0.2">
      <c r="F394" s="47"/>
      <c r="G394" s="47"/>
      <c r="H394" s="47"/>
      <c r="I394" s="47"/>
      <c r="J394" s="47"/>
      <c r="K394" s="47"/>
      <c r="L394" s="47"/>
      <c r="M394" s="47"/>
      <c r="N394" s="47"/>
    </row>
    <row r="395" spans="6:14" s="43" customFormat="1" ht="12.75" x14ac:dyDescent="0.2">
      <c r="F395" s="47"/>
      <c r="G395" s="47"/>
      <c r="H395" s="47"/>
      <c r="I395" s="47"/>
      <c r="J395" s="47"/>
      <c r="K395" s="47"/>
      <c r="L395" s="47"/>
      <c r="M395" s="47"/>
      <c r="N395" s="47"/>
    </row>
    <row r="396" spans="6:14" s="43" customFormat="1" ht="12.75" x14ac:dyDescent="0.2">
      <c r="F396" s="47"/>
      <c r="G396" s="47"/>
      <c r="H396" s="47"/>
      <c r="I396" s="47"/>
      <c r="J396" s="47"/>
      <c r="K396" s="47"/>
      <c r="L396" s="47"/>
      <c r="M396" s="47"/>
      <c r="N396" s="47"/>
    </row>
    <row r="397" spans="6:14" s="43" customFormat="1" ht="12.75" x14ac:dyDescent="0.2">
      <c r="F397" s="47"/>
      <c r="G397" s="47"/>
      <c r="H397" s="47"/>
      <c r="I397" s="47"/>
      <c r="J397" s="47"/>
      <c r="K397" s="47"/>
      <c r="L397" s="47"/>
      <c r="M397" s="47"/>
      <c r="N397" s="47"/>
    </row>
    <row r="398" spans="6:14" s="43" customFormat="1" ht="12.75" x14ac:dyDescent="0.2">
      <c r="F398" s="47"/>
      <c r="G398" s="47"/>
      <c r="H398" s="47"/>
      <c r="I398" s="47"/>
      <c r="J398" s="47"/>
      <c r="K398" s="47"/>
      <c r="L398" s="47"/>
      <c r="M398" s="47"/>
      <c r="N398" s="47"/>
    </row>
    <row r="399" spans="6:14" s="43" customFormat="1" ht="12.75" x14ac:dyDescent="0.2">
      <c r="F399" s="47"/>
      <c r="G399" s="47"/>
      <c r="H399" s="47"/>
      <c r="I399" s="47"/>
      <c r="J399" s="47"/>
      <c r="K399" s="47"/>
      <c r="L399" s="47"/>
      <c r="M399" s="47"/>
      <c r="N399" s="47"/>
    </row>
    <row r="400" spans="6:14" s="43" customFormat="1" ht="12.75" x14ac:dyDescent="0.2">
      <c r="F400" s="47"/>
      <c r="G400" s="47"/>
      <c r="H400" s="47"/>
      <c r="I400" s="47"/>
      <c r="J400" s="47"/>
      <c r="K400" s="47"/>
      <c r="L400" s="47"/>
      <c r="M400" s="47"/>
      <c r="N400" s="47"/>
    </row>
    <row r="401" spans="6:14" s="43" customFormat="1" ht="12.75" x14ac:dyDescent="0.2">
      <c r="F401" s="47"/>
      <c r="G401" s="47"/>
      <c r="H401" s="47"/>
      <c r="I401" s="47"/>
      <c r="J401" s="47"/>
      <c r="K401" s="47"/>
      <c r="L401" s="47"/>
      <c r="M401" s="47"/>
      <c r="N401" s="47"/>
    </row>
    <row r="402" spans="6:14" s="43" customFormat="1" ht="12.75" x14ac:dyDescent="0.2">
      <c r="F402" s="47"/>
      <c r="G402" s="47"/>
      <c r="H402" s="47"/>
      <c r="I402" s="47"/>
      <c r="J402" s="47"/>
      <c r="K402" s="47"/>
      <c r="L402" s="47"/>
      <c r="M402" s="47"/>
      <c r="N402" s="47"/>
    </row>
    <row r="403" spans="6:14" s="43" customFormat="1" ht="12.75" x14ac:dyDescent="0.2">
      <c r="F403" s="47"/>
      <c r="G403" s="47"/>
      <c r="H403" s="47"/>
      <c r="I403" s="47"/>
      <c r="J403" s="47"/>
      <c r="K403" s="47"/>
      <c r="L403" s="47"/>
      <c r="M403" s="47"/>
      <c r="N403" s="47"/>
    </row>
    <row r="404" spans="6:14" s="43" customFormat="1" ht="12.75" x14ac:dyDescent="0.2">
      <c r="F404" s="47"/>
      <c r="G404" s="47"/>
      <c r="H404" s="47"/>
      <c r="I404" s="47"/>
      <c r="J404" s="47"/>
      <c r="K404" s="47"/>
      <c r="L404" s="47"/>
      <c r="M404" s="47"/>
      <c r="N404" s="47"/>
    </row>
    <row r="405" spans="6:14" s="43" customFormat="1" ht="12.75" x14ac:dyDescent="0.2">
      <c r="F405" s="47"/>
      <c r="G405" s="47"/>
      <c r="H405" s="47"/>
      <c r="I405" s="47"/>
      <c r="J405" s="47"/>
      <c r="K405" s="47"/>
      <c r="L405" s="47"/>
      <c r="M405" s="47"/>
      <c r="N405" s="47"/>
    </row>
    <row r="406" spans="6:14" s="43" customFormat="1" ht="12.75" x14ac:dyDescent="0.2">
      <c r="F406" s="47"/>
      <c r="G406" s="47"/>
      <c r="H406" s="47"/>
      <c r="I406" s="47"/>
      <c r="J406" s="47"/>
      <c r="K406" s="47"/>
      <c r="L406" s="47"/>
      <c r="M406" s="47"/>
      <c r="N406" s="47"/>
    </row>
    <row r="407" spans="6:14" s="43" customFormat="1" ht="12.75" x14ac:dyDescent="0.2">
      <c r="F407" s="47"/>
      <c r="G407" s="47"/>
      <c r="H407" s="47"/>
      <c r="I407" s="47"/>
      <c r="J407" s="47"/>
      <c r="K407" s="47"/>
      <c r="L407" s="47"/>
      <c r="M407" s="47"/>
      <c r="N407" s="47"/>
    </row>
    <row r="408" spans="6:14" s="43" customFormat="1" ht="12.75" x14ac:dyDescent="0.2">
      <c r="F408" s="47"/>
      <c r="G408" s="47"/>
      <c r="H408" s="47"/>
      <c r="I408" s="47"/>
      <c r="J408" s="47"/>
      <c r="K408" s="47"/>
      <c r="L408" s="47"/>
      <c r="M408" s="47"/>
      <c r="N408" s="47"/>
    </row>
    <row r="409" spans="6:14" s="43" customFormat="1" ht="12.75" x14ac:dyDescent="0.2">
      <c r="F409" s="47"/>
      <c r="G409" s="47"/>
      <c r="H409" s="47"/>
      <c r="I409" s="47"/>
      <c r="J409" s="47"/>
      <c r="K409" s="47"/>
      <c r="L409" s="47"/>
      <c r="M409" s="47"/>
      <c r="N409" s="47"/>
    </row>
    <row r="410" spans="6:14" s="43" customFormat="1" ht="12.75" x14ac:dyDescent="0.2">
      <c r="F410" s="47"/>
      <c r="G410" s="47"/>
      <c r="H410" s="47"/>
      <c r="I410" s="47"/>
      <c r="J410" s="47"/>
      <c r="K410" s="47"/>
      <c r="L410" s="47"/>
      <c r="M410" s="47"/>
      <c r="N410" s="47"/>
    </row>
    <row r="411" spans="6:14" s="43" customFormat="1" ht="12.75" x14ac:dyDescent="0.2">
      <c r="F411" s="47"/>
      <c r="G411" s="47"/>
      <c r="H411" s="47"/>
      <c r="I411" s="47"/>
      <c r="J411" s="47"/>
      <c r="K411" s="47"/>
      <c r="L411" s="47"/>
      <c r="M411" s="47"/>
      <c r="N411" s="47"/>
    </row>
    <row r="412" spans="6:14" s="43" customFormat="1" ht="12.75" x14ac:dyDescent="0.2">
      <c r="F412" s="47"/>
      <c r="G412" s="47"/>
      <c r="H412" s="47"/>
      <c r="I412" s="47"/>
      <c r="J412" s="47"/>
      <c r="K412" s="47"/>
      <c r="L412" s="47"/>
      <c r="M412" s="47"/>
      <c r="N412" s="47"/>
    </row>
    <row r="413" spans="6:14" s="43" customFormat="1" ht="12.75" x14ac:dyDescent="0.2">
      <c r="F413" s="47"/>
      <c r="G413" s="47"/>
      <c r="H413" s="47"/>
      <c r="I413" s="47"/>
      <c r="J413" s="47"/>
      <c r="K413" s="47"/>
      <c r="L413" s="47"/>
      <c r="M413" s="47"/>
      <c r="N413" s="47"/>
    </row>
    <row r="414" spans="6:14" s="43" customFormat="1" ht="12.75" x14ac:dyDescent="0.2">
      <c r="F414" s="47"/>
      <c r="G414" s="47"/>
      <c r="H414" s="47"/>
      <c r="I414" s="47"/>
      <c r="J414" s="47"/>
      <c r="K414" s="47"/>
      <c r="L414" s="47"/>
      <c r="M414" s="47"/>
      <c r="N414" s="47"/>
    </row>
    <row r="415" spans="6:14" s="43" customFormat="1" ht="12.75" x14ac:dyDescent="0.2">
      <c r="F415" s="47"/>
      <c r="G415" s="47"/>
      <c r="H415" s="47"/>
      <c r="I415" s="47"/>
      <c r="J415" s="47"/>
      <c r="K415" s="47"/>
      <c r="L415" s="47"/>
      <c r="M415" s="47"/>
      <c r="N415" s="47"/>
    </row>
    <row r="416" spans="6:14" s="43" customFormat="1" ht="12.75" x14ac:dyDescent="0.2">
      <c r="F416" s="47"/>
      <c r="G416" s="47"/>
      <c r="H416" s="47"/>
      <c r="I416" s="47"/>
      <c r="J416" s="47"/>
      <c r="K416" s="47"/>
      <c r="L416" s="47"/>
      <c r="M416" s="47"/>
      <c r="N416" s="47"/>
    </row>
    <row r="417" spans="6:14" s="43" customFormat="1" ht="12.75" x14ac:dyDescent="0.2">
      <c r="F417" s="47"/>
      <c r="G417" s="47"/>
      <c r="H417" s="47"/>
      <c r="I417" s="47"/>
      <c r="J417" s="47"/>
      <c r="K417" s="47"/>
      <c r="L417" s="47"/>
      <c r="M417" s="47"/>
      <c r="N417" s="47"/>
    </row>
    <row r="418" spans="6:14" s="43" customFormat="1" ht="12.75" x14ac:dyDescent="0.2">
      <c r="F418" s="47"/>
      <c r="G418" s="47"/>
      <c r="H418" s="47"/>
      <c r="I418" s="47"/>
      <c r="J418" s="47"/>
      <c r="K418" s="47"/>
      <c r="L418" s="47"/>
      <c r="M418" s="47"/>
      <c r="N418" s="47"/>
    </row>
    <row r="419" spans="6:14" s="43" customFormat="1" ht="12.75" x14ac:dyDescent="0.2">
      <c r="F419" s="47"/>
      <c r="G419" s="47"/>
      <c r="H419" s="47"/>
      <c r="I419" s="47"/>
      <c r="J419" s="47"/>
      <c r="K419" s="47"/>
      <c r="L419" s="47"/>
      <c r="M419" s="47"/>
      <c r="N419" s="47"/>
    </row>
    <row r="420" spans="6:14" s="43" customFormat="1" ht="12.75" x14ac:dyDescent="0.2">
      <c r="F420" s="47"/>
      <c r="G420" s="47"/>
      <c r="H420" s="47"/>
      <c r="I420" s="47"/>
      <c r="J420" s="47"/>
      <c r="K420" s="47"/>
      <c r="L420" s="47"/>
      <c r="M420" s="47"/>
      <c r="N420" s="47"/>
    </row>
    <row r="421" spans="6:14" s="43" customFormat="1" ht="12.75" x14ac:dyDescent="0.2">
      <c r="F421" s="47"/>
      <c r="G421" s="47"/>
      <c r="H421" s="47"/>
      <c r="I421" s="47"/>
      <c r="J421" s="47"/>
      <c r="K421" s="47"/>
      <c r="L421" s="47"/>
      <c r="M421" s="47"/>
      <c r="N421" s="47"/>
    </row>
    <row r="422" spans="6:14" s="43" customFormat="1" ht="12.75" x14ac:dyDescent="0.2">
      <c r="F422" s="47"/>
      <c r="G422" s="47"/>
      <c r="H422" s="47"/>
      <c r="I422" s="47"/>
      <c r="J422" s="47"/>
      <c r="K422" s="47"/>
      <c r="L422" s="47"/>
      <c r="M422" s="47"/>
      <c r="N422" s="47"/>
    </row>
    <row r="423" spans="6:14" s="43" customFormat="1" ht="12.75" x14ac:dyDescent="0.2">
      <c r="F423" s="47"/>
      <c r="G423" s="47"/>
      <c r="H423" s="47"/>
      <c r="I423" s="47"/>
      <c r="J423" s="47"/>
      <c r="K423" s="47"/>
      <c r="L423" s="47"/>
      <c r="M423" s="47"/>
      <c r="N423" s="47"/>
    </row>
    <row r="424" spans="6:14" s="43" customFormat="1" ht="12.75" x14ac:dyDescent="0.2">
      <c r="F424" s="47"/>
      <c r="G424" s="47"/>
      <c r="H424" s="47"/>
      <c r="I424" s="47"/>
      <c r="J424" s="47"/>
      <c r="K424" s="47"/>
      <c r="L424" s="47"/>
      <c r="M424" s="47"/>
      <c r="N424" s="47"/>
    </row>
    <row r="425" spans="6:14" s="43" customFormat="1" ht="12.75" x14ac:dyDescent="0.2">
      <c r="F425" s="47"/>
      <c r="G425" s="47"/>
      <c r="H425" s="47"/>
      <c r="I425" s="47"/>
      <c r="J425" s="47"/>
      <c r="K425" s="47"/>
      <c r="L425" s="47"/>
      <c r="M425" s="47"/>
      <c r="N425" s="47"/>
    </row>
    <row r="426" spans="6:14" s="43" customFormat="1" ht="12.75" x14ac:dyDescent="0.2">
      <c r="F426" s="47"/>
      <c r="G426" s="47"/>
      <c r="H426" s="47"/>
      <c r="I426" s="47"/>
      <c r="J426" s="47"/>
      <c r="K426" s="47"/>
      <c r="L426" s="47"/>
      <c r="M426" s="47"/>
      <c r="N426" s="47"/>
    </row>
    <row r="427" spans="6:14" s="43" customFormat="1" ht="12.75" x14ac:dyDescent="0.2">
      <c r="F427" s="47"/>
      <c r="G427" s="47"/>
      <c r="H427" s="47"/>
      <c r="I427" s="47"/>
      <c r="J427" s="47"/>
      <c r="K427" s="47"/>
      <c r="L427" s="47"/>
      <c r="M427" s="47"/>
      <c r="N427" s="47"/>
    </row>
    <row r="428" spans="6:14" s="43" customFormat="1" ht="12.75" x14ac:dyDescent="0.2">
      <c r="F428" s="47"/>
      <c r="G428" s="47"/>
      <c r="H428" s="47"/>
      <c r="I428" s="47"/>
      <c r="J428" s="47"/>
      <c r="K428" s="47"/>
      <c r="L428" s="47"/>
      <c r="M428" s="47"/>
      <c r="N428" s="47"/>
    </row>
    <row r="429" spans="6:14" s="43" customFormat="1" ht="12.75" x14ac:dyDescent="0.2">
      <c r="F429" s="47"/>
      <c r="G429" s="47"/>
      <c r="H429" s="47"/>
      <c r="I429" s="47"/>
      <c r="J429" s="47"/>
      <c r="K429" s="47"/>
      <c r="L429" s="47"/>
      <c r="M429" s="47"/>
      <c r="N429" s="47"/>
    </row>
    <row r="430" spans="6:14" s="43" customFormat="1" ht="12.75" x14ac:dyDescent="0.2">
      <c r="F430" s="47"/>
      <c r="G430" s="47"/>
      <c r="H430" s="47"/>
      <c r="I430" s="47"/>
      <c r="J430" s="47"/>
      <c r="K430" s="47"/>
      <c r="L430" s="47"/>
      <c r="M430" s="47"/>
      <c r="N430" s="47"/>
    </row>
    <row r="431" spans="6:14" s="43" customFormat="1" ht="12.75" x14ac:dyDescent="0.2">
      <c r="F431" s="47"/>
      <c r="G431" s="47"/>
      <c r="H431" s="47"/>
      <c r="I431" s="47"/>
      <c r="J431" s="47"/>
      <c r="K431" s="47"/>
      <c r="L431" s="47"/>
      <c r="M431" s="47"/>
      <c r="N431" s="47"/>
    </row>
    <row r="432" spans="6:14" s="43" customFormat="1" ht="12.75" x14ac:dyDescent="0.2">
      <c r="F432" s="47"/>
      <c r="G432" s="47"/>
      <c r="H432" s="47"/>
      <c r="I432" s="47"/>
      <c r="J432" s="47"/>
      <c r="K432" s="47"/>
      <c r="L432" s="47"/>
      <c r="M432" s="47"/>
      <c r="N432" s="47"/>
    </row>
    <row r="433" spans="6:14" s="43" customFormat="1" ht="12.75" x14ac:dyDescent="0.2">
      <c r="F433" s="47"/>
      <c r="G433" s="47"/>
      <c r="H433" s="47"/>
      <c r="I433" s="47"/>
      <c r="J433" s="47"/>
      <c r="K433" s="47"/>
      <c r="L433" s="47"/>
      <c r="M433" s="47"/>
      <c r="N433" s="47"/>
    </row>
    <row r="434" spans="6:14" s="43" customFormat="1" ht="12.75" x14ac:dyDescent="0.2">
      <c r="F434" s="47"/>
      <c r="G434" s="47"/>
      <c r="H434" s="47"/>
      <c r="I434" s="47"/>
      <c r="J434" s="47"/>
      <c r="K434" s="47"/>
      <c r="L434" s="47"/>
      <c r="M434" s="47"/>
      <c r="N434" s="47"/>
    </row>
    <row r="435" spans="6:14" s="43" customFormat="1" ht="12.75" x14ac:dyDescent="0.2">
      <c r="F435" s="47"/>
      <c r="G435" s="47"/>
      <c r="H435" s="47"/>
      <c r="I435" s="47"/>
      <c r="J435" s="47"/>
      <c r="K435" s="47"/>
      <c r="L435" s="47"/>
      <c r="M435" s="47"/>
      <c r="N435" s="47"/>
    </row>
    <row r="436" spans="6:14" s="43" customFormat="1" ht="12.75" x14ac:dyDescent="0.2">
      <c r="F436" s="47"/>
      <c r="G436" s="47"/>
      <c r="H436" s="47"/>
      <c r="I436" s="47"/>
      <c r="J436" s="47"/>
      <c r="K436" s="47"/>
      <c r="L436" s="47"/>
      <c r="M436" s="47"/>
      <c r="N436" s="47"/>
    </row>
    <row r="437" spans="6:14" s="43" customFormat="1" ht="12.75" x14ac:dyDescent="0.2">
      <c r="F437" s="47"/>
      <c r="G437" s="47"/>
      <c r="H437" s="47"/>
      <c r="I437" s="47"/>
      <c r="J437" s="47"/>
      <c r="K437" s="47"/>
      <c r="L437" s="47"/>
      <c r="M437" s="47"/>
      <c r="N437" s="47"/>
    </row>
    <row r="438" spans="6:14" s="43" customFormat="1" ht="12.75" x14ac:dyDescent="0.2">
      <c r="F438" s="47"/>
      <c r="G438" s="47"/>
      <c r="H438" s="47"/>
      <c r="I438" s="47"/>
      <c r="J438" s="47"/>
      <c r="K438" s="47"/>
      <c r="L438" s="47"/>
      <c r="M438" s="47"/>
      <c r="N438" s="47"/>
    </row>
    <row r="439" spans="6:14" s="43" customFormat="1" ht="12.75" x14ac:dyDescent="0.2">
      <c r="F439" s="47"/>
      <c r="G439" s="47"/>
      <c r="H439" s="47"/>
      <c r="I439" s="47"/>
      <c r="J439" s="47"/>
      <c r="K439" s="47"/>
      <c r="L439" s="47"/>
      <c r="M439" s="47"/>
      <c r="N439" s="47"/>
    </row>
    <row r="440" spans="6:14" s="43" customFormat="1" ht="12.75" x14ac:dyDescent="0.2">
      <c r="F440" s="47"/>
      <c r="G440" s="47"/>
      <c r="H440" s="47"/>
      <c r="I440" s="47"/>
      <c r="J440" s="47"/>
      <c r="K440" s="47"/>
      <c r="L440" s="47"/>
      <c r="M440" s="47"/>
      <c r="N440" s="47"/>
    </row>
    <row r="441" spans="6:14" s="43" customFormat="1" ht="12.75" x14ac:dyDescent="0.2">
      <c r="F441" s="47"/>
      <c r="G441" s="47"/>
      <c r="H441" s="47"/>
      <c r="I441" s="47"/>
      <c r="J441" s="47"/>
      <c r="K441" s="47"/>
      <c r="L441" s="47"/>
      <c r="M441" s="47"/>
      <c r="N441" s="47"/>
    </row>
    <row r="442" spans="6:14" s="43" customFormat="1" ht="12.75" x14ac:dyDescent="0.2">
      <c r="F442" s="47"/>
      <c r="G442" s="47"/>
      <c r="H442" s="47"/>
      <c r="I442" s="47"/>
      <c r="J442" s="47"/>
      <c r="K442" s="47"/>
      <c r="L442" s="47"/>
      <c r="M442" s="47"/>
      <c r="N442" s="47"/>
    </row>
    <row r="443" spans="6:14" s="43" customFormat="1" ht="12.75" x14ac:dyDescent="0.2">
      <c r="F443" s="47"/>
      <c r="G443" s="47"/>
      <c r="H443" s="47"/>
      <c r="I443" s="47"/>
      <c r="J443" s="47"/>
      <c r="K443" s="47"/>
      <c r="L443" s="47"/>
      <c r="M443" s="47"/>
      <c r="N443" s="47"/>
    </row>
    <row r="444" spans="6:14" s="43" customFormat="1" ht="12.75" x14ac:dyDescent="0.2">
      <c r="F444" s="47"/>
      <c r="G444" s="47"/>
      <c r="H444" s="47"/>
      <c r="I444" s="47"/>
      <c r="J444" s="47"/>
      <c r="K444" s="47"/>
      <c r="L444" s="47"/>
      <c r="M444" s="47"/>
      <c r="N444" s="47"/>
    </row>
    <row r="445" spans="6:14" s="43" customFormat="1" ht="12.75" x14ac:dyDescent="0.2">
      <c r="F445" s="47"/>
      <c r="G445" s="47"/>
      <c r="H445" s="47"/>
      <c r="I445" s="47"/>
      <c r="J445" s="47"/>
      <c r="K445" s="47"/>
      <c r="L445" s="47"/>
      <c r="M445" s="47"/>
      <c r="N445" s="47"/>
    </row>
    <row r="446" spans="6:14" s="43" customFormat="1" ht="12.75" x14ac:dyDescent="0.2">
      <c r="F446" s="47"/>
      <c r="G446" s="47"/>
      <c r="H446" s="47"/>
      <c r="I446" s="47"/>
      <c r="J446" s="47"/>
      <c r="K446" s="47"/>
      <c r="L446" s="47"/>
      <c r="M446" s="47"/>
      <c r="N446" s="47"/>
    </row>
    <row r="447" spans="6:14" s="43" customFormat="1" ht="12.75" x14ac:dyDescent="0.2">
      <c r="F447" s="47"/>
      <c r="G447" s="47"/>
      <c r="H447" s="47"/>
      <c r="I447" s="47"/>
      <c r="J447" s="47"/>
      <c r="K447" s="47"/>
      <c r="L447" s="47"/>
      <c r="M447" s="47"/>
      <c r="N447" s="47"/>
    </row>
    <row r="448" spans="6:14" s="43" customFormat="1" ht="12.75" x14ac:dyDescent="0.2">
      <c r="F448" s="47"/>
      <c r="G448" s="47"/>
      <c r="H448" s="47"/>
      <c r="I448" s="47"/>
      <c r="J448" s="47"/>
      <c r="K448" s="47"/>
      <c r="L448" s="47"/>
      <c r="M448" s="47"/>
      <c r="N448" s="47"/>
    </row>
    <row r="449" spans="6:14" s="43" customFormat="1" ht="12.75" x14ac:dyDescent="0.2">
      <c r="F449" s="47"/>
      <c r="G449" s="47"/>
      <c r="H449" s="47"/>
      <c r="I449" s="47"/>
      <c r="J449" s="47"/>
      <c r="K449" s="47"/>
      <c r="L449" s="47"/>
      <c r="M449" s="47"/>
      <c r="N449" s="47"/>
    </row>
    <row r="450" spans="6:14" s="43" customFormat="1" ht="12.75" x14ac:dyDescent="0.2">
      <c r="F450" s="47"/>
      <c r="G450" s="47"/>
      <c r="H450" s="47"/>
      <c r="I450" s="47"/>
      <c r="J450" s="47"/>
      <c r="K450" s="47"/>
      <c r="L450" s="47"/>
      <c r="M450" s="47"/>
      <c r="N450" s="47"/>
    </row>
    <row r="451" spans="6:14" s="43" customFormat="1" ht="12.75" x14ac:dyDescent="0.2">
      <c r="F451" s="47"/>
      <c r="G451" s="47"/>
      <c r="H451" s="47"/>
      <c r="I451" s="47"/>
      <c r="J451" s="47"/>
      <c r="K451" s="47"/>
      <c r="L451" s="47"/>
      <c r="M451" s="47"/>
      <c r="N451" s="47"/>
    </row>
    <row r="452" spans="6:14" s="43" customFormat="1" ht="12.75" x14ac:dyDescent="0.2">
      <c r="F452" s="47"/>
      <c r="G452" s="47"/>
      <c r="H452" s="47"/>
      <c r="I452" s="47"/>
      <c r="J452" s="47"/>
      <c r="K452" s="47"/>
      <c r="L452" s="47"/>
      <c r="M452" s="47"/>
      <c r="N452" s="47"/>
    </row>
    <row r="453" spans="6:14" s="43" customFormat="1" ht="12.75" x14ac:dyDescent="0.2">
      <c r="F453" s="47"/>
      <c r="G453" s="47"/>
      <c r="H453" s="47"/>
      <c r="I453" s="47"/>
      <c r="J453" s="47"/>
      <c r="K453" s="47"/>
      <c r="L453" s="47"/>
      <c r="M453" s="47"/>
      <c r="N453" s="47"/>
    </row>
    <row r="454" spans="6:14" s="43" customFormat="1" ht="12.75" x14ac:dyDescent="0.2">
      <c r="F454" s="47"/>
      <c r="G454" s="47"/>
      <c r="H454" s="47"/>
      <c r="I454" s="47"/>
      <c r="J454" s="47"/>
      <c r="K454" s="47"/>
      <c r="L454" s="47"/>
      <c r="M454" s="47"/>
      <c r="N454" s="47"/>
    </row>
    <row r="455" spans="6:14" s="43" customFormat="1" ht="12.75" x14ac:dyDescent="0.2">
      <c r="F455" s="47"/>
      <c r="G455" s="47"/>
      <c r="H455" s="47"/>
      <c r="I455" s="47"/>
      <c r="J455" s="47"/>
      <c r="K455" s="47"/>
      <c r="L455" s="47"/>
      <c r="M455" s="47"/>
      <c r="N455" s="47"/>
    </row>
    <row r="456" spans="6:14" s="43" customFormat="1" ht="12.75" x14ac:dyDescent="0.2">
      <c r="F456" s="47"/>
      <c r="G456" s="47"/>
      <c r="H456" s="47"/>
      <c r="I456" s="47"/>
      <c r="J456" s="47"/>
      <c r="K456" s="47"/>
      <c r="L456" s="47"/>
      <c r="M456" s="47"/>
      <c r="N456" s="47"/>
    </row>
    <row r="457" spans="6:14" s="43" customFormat="1" ht="12.75" x14ac:dyDescent="0.2">
      <c r="F457" s="47"/>
      <c r="G457" s="47"/>
      <c r="H457" s="47"/>
      <c r="I457" s="47"/>
      <c r="J457" s="47"/>
      <c r="K457" s="47"/>
      <c r="L457" s="47"/>
      <c r="M457" s="47"/>
      <c r="N457" s="47"/>
    </row>
    <row r="458" spans="6:14" s="43" customFormat="1" ht="12.75" x14ac:dyDescent="0.2">
      <c r="F458" s="47"/>
      <c r="G458" s="47"/>
      <c r="H458" s="47"/>
      <c r="I458" s="47"/>
      <c r="J458" s="47"/>
      <c r="K458" s="47"/>
      <c r="L458" s="47"/>
      <c r="M458" s="47"/>
      <c r="N458" s="47"/>
    </row>
    <row r="459" spans="6:14" s="43" customFormat="1" ht="12.75" x14ac:dyDescent="0.2">
      <c r="F459" s="47"/>
      <c r="G459" s="47"/>
      <c r="H459" s="47"/>
      <c r="I459" s="47"/>
      <c r="J459" s="47"/>
      <c r="K459" s="47"/>
      <c r="L459" s="47"/>
      <c r="M459" s="47"/>
      <c r="N459" s="47"/>
    </row>
    <row r="460" spans="6:14" s="43" customFormat="1" ht="12.75" x14ac:dyDescent="0.2">
      <c r="F460" s="47"/>
      <c r="G460" s="47"/>
      <c r="H460" s="47"/>
      <c r="I460" s="47"/>
      <c r="J460" s="47"/>
      <c r="K460" s="47"/>
      <c r="L460" s="47"/>
      <c r="M460" s="47"/>
      <c r="N460" s="47"/>
    </row>
    <row r="461" spans="6:14" s="43" customFormat="1" ht="12.75" x14ac:dyDescent="0.2">
      <c r="F461" s="47"/>
      <c r="G461" s="47"/>
      <c r="H461" s="47"/>
      <c r="I461" s="47"/>
      <c r="J461" s="47"/>
      <c r="K461" s="47"/>
      <c r="L461" s="47"/>
      <c r="M461" s="47"/>
      <c r="N461" s="47"/>
    </row>
    <row r="462" spans="6:14" s="43" customFormat="1" ht="12.75" x14ac:dyDescent="0.2">
      <c r="F462" s="47"/>
      <c r="G462" s="47"/>
      <c r="H462" s="47"/>
      <c r="I462" s="47"/>
      <c r="J462" s="47"/>
      <c r="K462" s="47"/>
      <c r="L462" s="47"/>
      <c r="M462" s="47"/>
      <c r="N462" s="47"/>
    </row>
    <row r="463" spans="6:14" s="43" customFormat="1" ht="12.75" x14ac:dyDescent="0.2">
      <c r="F463" s="47"/>
      <c r="G463" s="47"/>
      <c r="H463" s="47"/>
      <c r="I463" s="47"/>
      <c r="J463" s="47"/>
      <c r="K463" s="47"/>
      <c r="L463" s="47"/>
      <c r="M463" s="47"/>
      <c r="N463" s="47"/>
    </row>
    <row r="464" spans="6:14" s="43" customFormat="1" ht="12.75" x14ac:dyDescent="0.2">
      <c r="F464" s="47"/>
      <c r="G464" s="47"/>
      <c r="H464" s="47"/>
      <c r="I464" s="47"/>
      <c r="J464" s="47"/>
      <c r="K464" s="47"/>
      <c r="L464" s="47"/>
      <c r="M464" s="47"/>
      <c r="N464" s="47"/>
    </row>
    <row r="465" spans="6:14" s="43" customFormat="1" ht="12.75" x14ac:dyDescent="0.2">
      <c r="F465" s="47"/>
      <c r="G465" s="47"/>
      <c r="H465" s="47"/>
      <c r="I465" s="47"/>
      <c r="J465" s="47"/>
      <c r="K465" s="47"/>
      <c r="L465" s="47"/>
      <c r="M465" s="47"/>
      <c r="N465" s="47"/>
    </row>
    <row r="466" spans="6:14" s="43" customFormat="1" ht="12.75" x14ac:dyDescent="0.2">
      <c r="F466" s="47"/>
      <c r="G466" s="47"/>
      <c r="H466" s="47"/>
      <c r="I466" s="47"/>
      <c r="J466" s="47"/>
      <c r="K466" s="47"/>
      <c r="L466" s="47"/>
      <c r="M466" s="47"/>
      <c r="N466" s="47"/>
    </row>
    <row r="467" spans="6:14" s="43" customFormat="1" ht="12.75" x14ac:dyDescent="0.2">
      <c r="F467" s="47"/>
      <c r="G467" s="47"/>
      <c r="H467" s="47"/>
      <c r="I467" s="47"/>
      <c r="J467" s="47"/>
      <c r="K467" s="47"/>
      <c r="L467" s="47"/>
      <c r="M467" s="47"/>
      <c r="N467" s="47"/>
    </row>
    <row r="468" spans="6:14" s="43" customFormat="1" ht="12.75" x14ac:dyDescent="0.2">
      <c r="F468" s="47"/>
      <c r="G468" s="47"/>
      <c r="H468" s="47"/>
      <c r="I468" s="47"/>
      <c r="J468" s="47"/>
      <c r="K468" s="47"/>
      <c r="L468" s="47"/>
      <c r="M468" s="47"/>
      <c r="N468" s="47"/>
    </row>
    <row r="469" spans="6:14" s="43" customFormat="1" ht="12.75" x14ac:dyDescent="0.2">
      <c r="F469" s="47"/>
      <c r="G469" s="47"/>
      <c r="H469" s="47"/>
      <c r="I469" s="47"/>
      <c r="J469" s="47"/>
      <c r="K469" s="47"/>
      <c r="L469" s="47"/>
      <c r="M469" s="47"/>
      <c r="N469" s="47"/>
    </row>
    <row r="470" spans="6:14" s="43" customFormat="1" ht="12.75" x14ac:dyDescent="0.2">
      <c r="F470" s="47"/>
      <c r="G470" s="47"/>
      <c r="H470" s="47"/>
      <c r="I470" s="47"/>
      <c r="J470" s="47"/>
      <c r="K470" s="47"/>
      <c r="L470" s="47"/>
      <c r="M470" s="47"/>
      <c r="N470" s="47"/>
    </row>
    <row r="471" spans="6:14" s="43" customFormat="1" ht="12.75" x14ac:dyDescent="0.2">
      <c r="F471" s="47"/>
      <c r="G471" s="47"/>
      <c r="H471" s="47"/>
      <c r="I471" s="47"/>
      <c r="J471" s="47"/>
      <c r="K471" s="47"/>
      <c r="L471" s="47"/>
      <c r="M471" s="47"/>
      <c r="N471" s="47"/>
    </row>
    <row r="472" spans="6:14" s="43" customFormat="1" ht="12.75" x14ac:dyDescent="0.2">
      <c r="F472" s="47"/>
      <c r="G472" s="47"/>
      <c r="H472" s="47"/>
      <c r="I472" s="47"/>
      <c r="J472" s="47"/>
      <c r="K472" s="47"/>
      <c r="L472" s="47"/>
      <c r="M472" s="47"/>
      <c r="N472" s="47"/>
    </row>
    <row r="473" spans="6:14" s="43" customFormat="1" ht="12.75" x14ac:dyDescent="0.2">
      <c r="F473" s="47"/>
      <c r="G473" s="47"/>
      <c r="H473" s="47"/>
      <c r="I473" s="47"/>
      <c r="J473" s="47"/>
      <c r="K473" s="47"/>
      <c r="L473" s="47"/>
      <c r="M473" s="47"/>
      <c r="N473" s="47"/>
    </row>
    <row r="474" spans="6:14" s="43" customFormat="1" ht="12.75" x14ac:dyDescent="0.2">
      <c r="F474" s="47"/>
      <c r="G474" s="47"/>
      <c r="H474" s="47"/>
      <c r="I474" s="47"/>
      <c r="J474" s="47"/>
      <c r="K474" s="47"/>
      <c r="L474" s="47"/>
      <c r="M474" s="47"/>
      <c r="N474" s="47"/>
    </row>
    <row r="475" spans="6:14" s="43" customFormat="1" ht="12.75" x14ac:dyDescent="0.2">
      <c r="F475" s="47"/>
      <c r="G475" s="47"/>
      <c r="H475" s="47"/>
      <c r="I475" s="47"/>
      <c r="J475" s="47"/>
      <c r="K475" s="47"/>
      <c r="L475" s="47"/>
      <c r="M475" s="47"/>
      <c r="N475" s="47"/>
    </row>
    <row r="476" spans="6:14" s="43" customFormat="1" ht="12.75" x14ac:dyDescent="0.2">
      <c r="F476" s="47"/>
      <c r="G476" s="47"/>
      <c r="H476" s="47"/>
      <c r="I476" s="47"/>
      <c r="J476" s="47"/>
      <c r="K476" s="47"/>
      <c r="L476" s="47"/>
      <c r="M476" s="47"/>
      <c r="N476" s="47"/>
    </row>
    <row r="477" spans="6:14" s="43" customFormat="1" ht="12.75" x14ac:dyDescent="0.2">
      <c r="F477" s="47"/>
      <c r="G477" s="47"/>
      <c r="H477" s="47"/>
      <c r="I477" s="47"/>
      <c r="J477" s="47"/>
      <c r="K477" s="47"/>
      <c r="L477" s="47"/>
      <c r="M477" s="47"/>
      <c r="N477" s="47"/>
    </row>
    <row r="478" spans="6:14" s="43" customFormat="1" ht="12.75" x14ac:dyDescent="0.2">
      <c r="F478" s="47"/>
      <c r="G478" s="47"/>
      <c r="H478" s="47"/>
      <c r="I478" s="47"/>
      <c r="J478" s="47"/>
      <c r="K478" s="47"/>
      <c r="L478" s="47"/>
      <c r="M478" s="47"/>
      <c r="N478" s="47"/>
    </row>
    <row r="479" spans="6:14" s="43" customFormat="1" ht="12.75" x14ac:dyDescent="0.2">
      <c r="F479" s="47"/>
      <c r="G479" s="47"/>
      <c r="H479" s="47"/>
      <c r="I479" s="47"/>
      <c r="J479" s="47"/>
      <c r="K479" s="47"/>
      <c r="L479" s="47"/>
      <c r="M479" s="47"/>
      <c r="N479" s="47"/>
    </row>
    <row r="480" spans="6:14" s="43" customFormat="1" ht="12.75" x14ac:dyDescent="0.2">
      <c r="F480" s="47"/>
      <c r="G480" s="47"/>
      <c r="H480" s="47"/>
      <c r="I480" s="47"/>
      <c r="J480" s="47"/>
      <c r="K480" s="47"/>
      <c r="L480" s="47"/>
      <c r="M480" s="47"/>
      <c r="N480" s="47"/>
    </row>
    <row r="481" spans="6:14" s="43" customFormat="1" ht="12.75" x14ac:dyDescent="0.2">
      <c r="F481" s="47"/>
      <c r="G481" s="47"/>
      <c r="H481" s="47"/>
      <c r="I481" s="47"/>
      <c r="J481" s="47"/>
      <c r="K481" s="47"/>
      <c r="L481" s="47"/>
      <c r="M481" s="47"/>
      <c r="N481" s="47"/>
    </row>
    <row r="482" spans="6:14" s="43" customFormat="1" ht="12.75" x14ac:dyDescent="0.2">
      <c r="F482" s="47"/>
      <c r="G482" s="47"/>
      <c r="H482" s="47"/>
      <c r="I482" s="47"/>
      <c r="J482" s="47"/>
      <c r="K482" s="47"/>
      <c r="L482" s="47"/>
      <c r="M482" s="47"/>
      <c r="N482" s="47"/>
    </row>
    <row r="483" spans="6:14" s="43" customFormat="1" ht="12.75" x14ac:dyDescent="0.2">
      <c r="F483" s="47"/>
      <c r="G483" s="47"/>
      <c r="H483" s="47"/>
      <c r="I483" s="47"/>
      <c r="J483" s="47"/>
      <c r="K483" s="47"/>
      <c r="L483" s="47"/>
      <c r="M483" s="47"/>
      <c r="N483" s="47"/>
    </row>
    <row r="484" spans="6:14" s="43" customFormat="1" ht="12.75" x14ac:dyDescent="0.2">
      <c r="F484" s="47"/>
      <c r="G484" s="47"/>
      <c r="H484" s="47"/>
      <c r="I484" s="47"/>
      <c r="J484" s="47"/>
      <c r="K484" s="47"/>
      <c r="L484" s="47"/>
      <c r="M484" s="47"/>
      <c r="N484" s="47"/>
    </row>
    <row r="485" spans="6:14" s="43" customFormat="1" ht="12.75" x14ac:dyDescent="0.2">
      <c r="F485" s="47"/>
      <c r="G485" s="47"/>
      <c r="H485" s="47"/>
      <c r="I485" s="47"/>
      <c r="J485" s="47"/>
      <c r="K485" s="47"/>
      <c r="L485" s="47"/>
      <c r="M485" s="47"/>
      <c r="N485" s="47"/>
    </row>
    <row r="486" spans="6:14" s="43" customFormat="1" ht="12.75" x14ac:dyDescent="0.2">
      <c r="F486" s="47"/>
      <c r="G486" s="47"/>
      <c r="H486" s="47"/>
      <c r="I486" s="47"/>
      <c r="J486" s="47"/>
      <c r="K486" s="47"/>
      <c r="L486" s="47"/>
      <c r="M486" s="47"/>
      <c r="N486" s="47"/>
    </row>
    <row r="487" spans="6:14" s="43" customFormat="1" ht="12.75" x14ac:dyDescent="0.2">
      <c r="F487" s="47"/>
      <c r="G487" s="47"/>
      <c r="H487" s="47"/>
      <c r="I487" s="47"/>
      <c r="J487" s="47"/>
      <c r="K487" s="47"/>
      <c r="L487" s="47"/>
      <c r="M487" s="47"/>
      <c r="N487" s="47"/>
    </row>
    <row r="488" spans="6:14" s="43" customFormat="1" ht="12.75" x14ac:dyDescent="0.2">
      <c r="F488" s="47"/>
      <c r="G488" s="47"/>
      <c r="H488" s="47"/>
      <c r="I488" s="47"/>
      <c r="J488" s="47"/>
      <c r="K488" s="47"/>
      <c r="L488" s="47"/>
      <c r="M488" s="47"/>
      <c r="N488" s="47"/>
    </row>
    <row r="489" spans="6:14" s="43" customFormat="1" ht="12.75" x14ac:dyDescent="0.2">
      <c r="F489" s="47"/>
      <c r="G489" s="47"/>
      <c r="H489" s="47"/>
      <c r="I489" s="47"/>
      <c r="J489" s="47"/>
      <c r="K489" s="47"/>
      <c r="L489" s="47"/>
      <c r="M489" s="47"/>
      <c r="N489" s="47"/>
    </row>
    <row r="490" spans="6:14" s="43" customFormat="1" ht="12.75" x14ac:dyDescent="0.2">
      <c r="F490" s="47"/>
      <c r="G490" s="47"/>
      <c r="H490" s="47"/>
      <c r="I490" s="47"/>
      <c r="J490" s="47"/>
      <c r="K490" s="47"/>
      <c r="L490" s="47"/>
      <c r="M490" s="47"/>
      <c r="N490" s="47"/>
    </row>
    <row r="491" spans="6:14" s="43" customFormat="1" ht="12.75" x14ac:dyDescent="0.2">
      <c r="F491" s="47"/>
      <c r="G491" s="47"/>
      <c r="H491" s="47"/>
      <c r="I491" s="47"/>
      <c r="J491" s="47"/>
      <c r="K491" s="47"/>
      <c r="L491" s="47"/>
      <c r="M491" s="47"/>
      <c r="N491" s="47"/>
    </row>
    <row r="492" spans="6:14" s="43" customFormat="1" ht="12.75" x14ac:dyDescent="0.2">
      <c r="F492" s="47"/>
      <c r="G492" s="47"/>
      <c r="H492" s="47"/>
      <c r="I492" s="47"/>
      <c r="J492" s="47"/>
      <c r="K492" s="47"/>
      <c r="L492" s="47"/>
      <c r="M492" s="47"/>
      <c r="N492" s="47"/>
    </row>
    <row r="493" spans="6:14" s="43" customFormat="1" ht="12.75" x14ac:dyDescent="0.2">
      <c r="F493" s="47"/>
      <c r="G493" s="47"/>
      <c r="H493" s="47"/>
      <c r="I493" s="47"/>
      <c r="J493" s="47"/>
      <c r="K493" s="47"/>
      <c r="L493" s="47"/>
      <c r="M493" s="47"/>
      <c r="N493" s="47"/>
    </row>
    <row r="494" spans="6:14" s="43" customFormat="1" ht="12.75" x14ac:dyDescent="0.2">
      <c r="F494" s="47"/>
      <c r="G494" s="47"/>
      <c r="H494" s="47"/>
      <c r="I494" s="47"/>
      <c r="J494" s="47"/>
      <c r="K494" s="47"/>
      <c r="L494" s="47"/>
      <c r="M494" s="47"/>
      <c r="N494" s="47"/>
    </row>
    <row r="495" spans="6:14" s="43" customFormat="1" ht="12.75" x14ac:dyDescent="0.2">
      <c r="F495" s="47"/>
      <c r="G495" s="47"/>
      <c r="H495" s="47"/>
      <c r="I495" s="47"/>
      <c r="J495" s="47"/>
      <c r="K495" s="47"/>
      <c r="L495" s="47"/>
      <c r="M495" s="47"/>
      <c r="N495" s="47"/>
    </row>
    <row r="496" spans="6:14" s="43" customFormat="1" ht="12.75" x14ac:dyDescent="0.2">
      <c r="F496" s="47"/>
      <c r="G496" s="47"/>
      <c r="H496" s="47"/>
      <c r="I496" s="47"/>
      <c r="J496" s="47"/>
      <c r="K496" s="47"/>
      <c r="L496" s="47"/>
      <c r="M496" s="47"/>
      <c r="N496" s="47"/>
    </row>
    <row r="497" spans="6:14" s="43" customFormat="1" ht="12.75" x14ac:dyDescent="0.2">
      <c r="F497" s="47"/>
      <c r="G497" s="47"/>
      <c r="H497" s="47"/>
      <c r="I497" s="47"/>
      <c r="J497" s="47"/>
      <c r="K497" s="47"/>
      <c r="L497" s="47"/>
      <c r="M497" s="47"/>
      <c r="N497" s="47"/>
    </row>
    <row r="498" spans="6:14" s="43" customFormat="1" ht="12.75" x14ac:dyDescent="0.2">
      <c r="F498" s="47"/>
      <c r="G498" s="47"/>
      <c r="H498" s="47"/>
      <c r="I498" s="47"/>
      <c r="J498" s="47"/>
      <c r="K498" s="47"/>
      <c r="L498" s="47"/>
      <c r="M498" s="47"/>
      <c r="N498" s="47"/>
    </row>
    <row r="499" spans="6:14" s="43" customFormat="1" ht="12.75" x14ac:dyDescent="0.2">
      <c r="F499" s="47"/>
      <c r="G499" s="47"/>
      <c r="H499" s="47"/>
      <c r="I499" s="47"/>
      <c r="J499" s="47"/>
      <c r="K499" s="47"/>
      <c r="L499" s="47"/>
      <c r="M499" s="47"/>
      <c r="N499" s="47"/>
    </row>
    <row r="500" spans="6:14" s="43" customFormat="1" ht="12.75" x14ac:dyDescent="0.2">
      <c r="F500" s="47"/>
      <c r="G500" s="47"/>
      <c r="H500" s="47"/>
      <c r="I500" s="47"/>
      <c r="J500" s="47"/>
      <c r="K500" s="47"/>
      <c r="L500" s="47"/>
      <c r="M500" s="47"/>
      <c r="N500" s="47"/>
    </row>
    <row r="501" spans="6:14" s="43" customFormat="1" ht="12.75" x14ac:dyDescent="0.2">
      <c r="F501" s="47"/>
      <c r="G501" s="47"/>
      <c r="H501" s="47"/>
      <c r="I501" s="47"/>
      <c r="J501" s="47"/>
      <c r="K501" s="47"/>
      <c r="L501" s="47"/>
      <c r="M501" s="47"/>
      <c r="N501" s="47"/>
    </row>
    <row r="502" spans="6:14" s="43" customFormat="1" ht="12.75" x14ac:dyDescent="0.2">
      <c r="F502" s="47"/>
      <c r="G502" s="47"/>
      <c r="H502" s="47"/>
      <c r="I502" s="47"/>
      <c r="J502" s="47"/>
      <c r="K502" s="47"/>
      <c r="L502" s="47"/>
      <c r="M502" s="47"/>
      <c r="N502" s="47"/>
    </row>
    <row r="503" spans="6:14" s="43" customFormat="1" ht="12.75" x14ac:dyDescent="0.2">
      <c r="F503" s="47"/>
      <c r="G503" s="47"/>
      <c r="H503" s="47"/>
      <c r="I503" s="47"/>
      <c r="J503" s="47"/>
      <c r="K503" s="47"/>
      <c r="L503" s="47"/>
      <c r="M503" s="47"/>
      <c r="N503" s="47"/>
    </row>
    <row r="504" spans="6:14" s="43" customFormat="1" ht="12.75" x14ac:dyDescent="0.2">
      <c r="F504" s="47"/>
      <c r="G504" s="47"/>
      <c r="H504" s="47"/>
      <c r="I504" s="47"/>
      <c r="J504" s="47"/>
      <c r="K504" s="47"/>
      <c r="L504" s="47"/>
      <c r="M504" s="47"/>
      <c r="N504" s="47"/>
    </row>
    <row r="505" spans="6:14" s="43" customFormat="1" ht="12.75" x14ac:dyDescent="0.2">
      <c r="F505" s="47"/>
      <c r="G505" s="47"/>
      <c r="H505" s="47"/>
      <c r="I505" s="47"/>
      <c r="J505" s="47"/>
      <c r="K505" s="47"/>
      <c r="L505" s="47"/>
      <c r="M505" s="47"/>
      <c r="N505" s="47"/>
    </row>
    <row r="506" spans="6:14" s="43" customFormat="1" ht="12.75" x14ac:dyDescent="0.2">
      <c r="F506" s="47"/>
      <c r="G506" s="47"/>
      <c r="H506" s="47"/>
      <c r="I506" s="47"/>
      <c r="J506" s="47"/>
      <c r="K506" s="47"/>
      <c r="L506" s="47"/>
      <c r="M506" s="47"/>
      <c r="N506" s="47"/>
    </row>
    <row r="507" spans="6:14" s="43" customFormat="1" ht="12.75" x14ac:dyDescent="0.2">
      <c r="F507" s="47"/>
      <c r="G507" s="47"/>
      <c r="H507" s="47"/>
      <c r="I507" s="47"/>
      <c r="J507" s="47"/>
      <c r="K507" s="47"/>
      <c r="L507" s="47"/>
      <c r="M507" s="47"/>
      <c r="N507" s="47"/>
    </row>
    <row r="508" spans="6:14" s="43" customFormat="1" ht="12.75" x14ac:dyDescent="0.2">
      <c r="F508" s="47"/>
      <c r="G508" s="47"/>
      <c r="H508" s="47"/>
      <c r="I508" s="47"/>
      <c r="J508" s="47"/>
      <c r="K508" s="47"/>
      <c r="L508" s="47"/>
      <c r="M508" s="47"/>
      <c r="N508" s="47"/>
    </row>
    <row r="509" spans="6:14" s="43" customFormat="1" ht="12.75" x14ac:dyDescent="0.2">
      <c r="F509" s="47"/>
      <c r="G509" s="47"/>
      <c r="H509" s="47"/>
      <c r="I509" s="47"/>
      <c r="J509" s="47"/>
      <c r="K509" s="47"/>
      <c r="L509" s="47"/>
      <c r="M509" s="47"/>
      <c r="N509" s="47"/>
    </row>
    <row r="510" spans="6:14" s="43" customFormat="1" ht="12.75" x14ac:dyDescent="0.2">
      <c r="F510" s="47"/>
      <c r="G510" s="47"/>
      <c r="H510" s="47"/>
      <c r="I510" s="47"/>
      <c r="J510" s="47"/>
      <c r="K510" s="47"/>
      <c r="L510" s="47"/>
      <c r="M510" s="47"/>
      <c r="N510" s="47"/>
    </row>
    <row r="511" spans="6:14" s="43" customFormat="1" ht="12.75" x14ac:dyDescent="0.2">
      <c r="F511" s="47"/>
      <c r="G511" s="47"/>
      <c r="H511" s="47"/>
      <c r="I511" s="47"/>
      <c r="J511" s="47"/>
      <c r="K511" s="47"/>
      <c r="L511" s="47"/>
      <c r="M511" s="47"/>
      <c r="N511" s="47"/>
    </row>
    <row r="512" spans="6:14" s="43" customFormat="1" ht="12.75" x14ac:dyDescent="0.2">
      <c r="F512" s="47"/>
      <c r="G512" s="47"/>
      <c r="H512" s="47"/>
      <c r="I512" s="47"/>
      <c r="J512" s="47"/>
      <c r="K512" s="47"/>
      <c r="L512" s="47"/>
      <c r="M512" s="47"/>
      <c r="N512" s="47"/>
    </row>
    <row r="513" spans="6:14" s="43" customFormat="1" ht="12.75" x14ac:dyDescent="0.2">
      <c r="F513" s="47"/>
      <c r="G513" s="47"/>
      <c r="H513" s="47"/>
      <c r="I513" s="47"/>
      <c r="J513" s="47"/>
      <c r="K513" s="47"/>
      <c r="L513" s="47"/>
      <c r="M513" s="47"/>
      <c r="N513" s="47"/>
    </row>
    <row r="514" spans="6:14" s="43" customFormat="1" ht="12.75" x14ac:dyDescent="0.2">
      <c r="F514" s="47"/>
      <c r="G514" s="47"/>
      <c r="H514" s="47"/>
      <c r="I514" s="47"/>
      <c r="J514" s="47"/>
      <c r="K514" s="47"/>
      <c r="L514" s="47"/>
      <c r="M514" s="47"/>
      <c r="N514" s="47"/>
    </row>
    <row r="515" spans="6:14" s="43" customFormat="1" ht="12.75" x14ac:dyDescent="0.2">
      <c r="F515" s="47"/>
      <c r="G515" s="47"/>
      <c r="H515" s="47"/>
      <c r="I515" s="47"/>
      <c r="J515" s="47"/>
      <c r="K515" s="47"/>
      <c r="L515" s="47"/>
      <c r="M515" s="47"/>
      <c r="N515" s="47"/>
    </row>
    <row r="516" spans="6:14" s="43" customFormat="1" ht="12.75" x14ac:dyDescent="0.2">
      <c r="F516" s="47"/>
      <c r="G516" s="47"/>
      <c r="H516" s="47"/>
      <c r="I516" s="47"/>
      <c r="J516" s="47"/>
      <c r="K516" s="47"/>
      <c r="L516" s="47"/>
      <c r="M516" s="47"/>
      <c r="N516" s="47"/>
    </row>
    <row r="517" spans="6:14" s="43" customFormat="1" ht="12.75" x14ac:dyDescent="0.2">
      <c r="F517" s="47"/>
      <c r="G517" s="47"/>
      <c r="H517" s="47"/>
      <c r="I517" s="47"/>
      <c r="J517" s="47"/>
      <c r="K517" s="47"/>
      <c r="L517" s="47"/>
      <c r="M517" s="47"/>
      <c r="N517" s="47"/>
    </row>
    <row r="518" spans="6:14" s="43" customFormat="1" ht="12.75" x14ac:dyDescent="0.2">
      <c r="F518" s="47"/>
      <c r="G518" s="47"/>
      <c r="H518" s="47"/>
      <c r="I518" s="47"/>
      <c r="J518" s="47"/>
      <c r="K518" s="47"/>
      <c r="L518" s="47"/>
      <c r="M518" s="47"/>
      <c r="N518" s="47"/>
    </row>
    <row r="519" spans="6:14" s="43" customFormat="1" ht="12.75" x14ac:dyDescent="0.2">
      <c r="F519" s="47"/>
      <c r="G519" s="47"/>
      <c r="H519" s="47"/>
      <c r="I519" s="47"/>
      <c r="J519" s="47"/>
      <c r="K519" s="47"/>
      <c r="L519" s="47"/>
      <c r="M519" s="47"/>
      <c r="N519" s="47"/>
    </row>
    <row r="520" spans="6:14" s="43" customFormat="1" ht="12.75" x14ac:dyDescent="0.2">
      <c r="F520" s="47"/>
      <c r="G520" s="47"/>
      <c r="H520" s="47"/>
      <c r="I520" s="47"/>
      <c r="J520" s="47"/>
      <c r="K520" s="47"/>
      <c r="L520" s="47"/>
      <c r="M520" s="47"/>
      <c r="N520" s="47"/>
    </row>
    <row r="521" spans="6:14" s="43" customFormat="1" ht="12.75" x14ac:dyDescent="0.2">
      <c r="F521" s="47"/>
      <c r="G521" s="47"/>
      <c r="H521" s="47"/>
      <c r="I521" s="47"/>
      <c r="J521" s="47"/>
      <c r="K521" s="47"/>
      <c r="L521" s="47"/>
      <c r="M521" s="47"/>
      <c r="N521" s="47"/>
    </row>
    <row r="522" spans="6:14" s="43" customFormat="1" ht="12.75" x14ac:dyDescent="0.2">
      <c r="F522" s="47"/>
      <c r="G522" s="47"/>
      <c r="H522" s="47"/>
      <c r="I522" s="47"/>
      <c r="J522" s="47"/>
      <c r="K522" s="47"/>
      <c r="L522" s="47"/>
      <c r="M522" s="47"/>
      <c r="N522" s="47"/>
    </row>
    <row r="523" spans="6:14" s="43" customFormat="1" ht="12.75" x14ac:dyDescent="0.2">
      <c r="F523" s="47"/>
      <c r="G523" s="47"/>
      <c r="H523" s="47"/>
      <c r="I523" s="47"/>
      <c r="J523" s="47"/>
      <c r="K523" s="47"/>
      <c r="L523" s="47"/>
      <c r="M523" s="47"/>
      <c r="N523" s="47"/>
    </row>
    <row r="524" spans="6:14" s="43" customFormat="1" ht="12.75" x14ac:dyDescent="0.2">
      <c r="F524" s="47"/>
      <c r="G524" s="47"/>
      <c r="H524" s="47"/>
      <c r="I524" s="47"/>
      <c r="J524" s="47"/>
      <c r="K524" s="47"/>
      <c r="L524" s="47"/>
      <c r="M524" s="47"/>
      <c r="N524" s="47"/>
    </row>
    <row r="525" spans="6:14" s="43" customFormat="1" ht="12.75" x14ac:dyDescent="0.2">
      <c r="F525" s="47"/>
      <c r="G525" s="47"/>
      <c r="H525" s="47"/>
      <c r="I525" s="47"/>
      <c r="J525" s="47"/>
      <c r="K525" s="47"/>
      <c r="L525" s="47"/>
      <c r="M525" s="47"/>
      <c r="N525" s="47"/>
    </row>
    <row r="526" spans="6:14" s="43" customFormat="1" ht="12.75" x14ac:dyDescent="0.2">
      <c r="F526" s="47"/>
      <c r="G526" s="47"/>
      <c r="H526" s="47"/>
      <c r="I526" s="47"/>
      <c r="J526" s="47"/>
      <c r="K526" s="47"/>
      <c r="L526" s="47"/>
      <c r="M526" s="47"/>
      <c r="N526" s="47"/>
    </row>
    <row r="527" spans="6:14" s="43" customFormat="1" ht="12.75" x14ac:dyDescent="0.2">
      <c r="F527" s="47"/>
      <c r="G527" s="47"/>
      <c r="H527" s="47"/>
      <c r="I527" s="47"/>
      <c r="J527" s="47"/>
      <c r="K527" s="47"/>
      <c r="L527" s="47"/>
      <c r="M527" s="47"/>
      <c r="N527" s="47"/>
    </row>
    <row r="528" spans="6:14" s="43" customFormat="1" ht="12.75" x14ac:dyDescent="0.2">
      <c r="F528" s="47"/>
      <c r="G528" s="47"/>
      <c r="H528" s="47"/>
      <c r="I528" s="47"/>
      <c r="J528" s="47"/>
      <c r="K528" s="47"/>
      <c r="L528" s="47"/>
      <c r="M528" s="47"/>
      <c r="N528" s="47"/>
    </row>
    <row r="529" spans="6:14" s="43" customFormat="1" ht="12.75" x14ac:dyDescent="0.2">
      <c r="F529" s="47"/>
      <c r="G529" s="47"/>
      <c r="H529" s="47"/>
      <c r="I529" s="47"/>
      <c r="J529" s="47"/>
      <c r="K529" s="47"/>
      <c r="L529" s="47"/>
      <c r="M529" s="47"/>
      <c r="N529" s="47"/>
    </row>
    <row r="530" spans="6:14" s="43" customFormat="1" ht="12.75" x14ac:dyDescent="0.2">
      <c r="F530" s="47"/>
      <c r="G530" s="47"/>
      <c r="H530" s="47"/>
      <c r="I530" s="47"/>
      <c r="J530" s="47"/>
      <c r="K530" s="47"/>
      <c r="L530" s="47"/>
      <c r="M530" s="47"/>
      <c r="N530" s="47"/>
    </row>
    <row r="531" spans="6:14" s="43" customFormat="1" ht="12.75" x14ac:dyDescent="0.2">
      <c r="F531" s="47"/>
      <c r="G531" s="47"/>
      <c r="H531" s="47"/>
      <c r="I531" s="47"/>
      <c r="J531" s="47"/>
      <c r="K531" s="47"/>
      <c r="L531" s="47"/>
      <c r="M531" s="47"/>
      <c r="N531" s="47"/>
    </row>
    <row r="532" spans="6:14" s="43" customFormat="1" ht="12.75" x14ac:dyDescent="0.2">
      <c r="F532" s="47"/>
      <c r="G532" s="47"/>
      <c r="H532" s="47"/>
      <c r="I532" s="47"/>
      <c r="J532" s="47"/>
      <c r="K532" s="47"/>
      <c r="L532" s="47"/>
      <c r="M532" s="47"/>
      <c r="N532" s="47"/>
    </row>
    <row r="533" spans="6:14" s="43" customFormat="1" ht="12.75" x14ac:dyDescent="0.2">
      <c r="F533" s="47"/>
      <c r="G533" s="47"/>
      <c r="H533" s="47"/>
      <c r="I533" s="47"/>
      <c r="J533" s="47"/>
      <c r="K533" s="47"/>
      <c r="L533" s="47"/>
      <c r="M533" s="47"/>
      <c r="N533" s="47"/>
    </row>
    <row r="534" spans="6:14" s="43" customFormat="1" ht="12.75" x14ac:dyDescent="0.2">
      <c r="F534" s="47"/>
      <c r="G534" s="47"/>
      <c r="H534" s="47"/>
      <c r="I534" s="47"/>
      <c r="J534" s="47"/>
      <c r="K534" s="47"/>
      <c r="L534" s="47"/>
      <c r="M534" s="47"/>
      <c r="N534" s="47"/>
    </row>
    <row r="535" spans="6:14" s="43" customFormat="1" ht="12.75" x14ac:dyDescent="0.2">
      <c r="F535" s="47"/>
      <c r="G535" s="47"/>
      <c r="H535" s="47"/>
      <c r="I535" s="47"/>
      <c r="J535" s="47"/>
      <c r="K535" s="47"/>
      <c r="L535" s="47"/>
      <c r="M535" s="47"/>
      <c r="N535" s="47"/>
    </row>
    <row r="536" spans="6:14" s="43" customFormat="1" ht="12.75" x14ac:dyDescent="0.2">
      <c r="F536" s="47"/>
      <c r="G536" s="47"/>
      <c r="H536" s="47"/>
      <c r="I536" s="47"/>
      <c r="J536" s="47"/>
      <c r="K536" s="47"/>
      <c r="L536" s="47"/>
      <c r="M536" s="47"/>
      <c r="N536" s="47"/>
    </row>
    <row r="537" spans="6:14" s="43" customFormat="1" ht="12.75" x14ac:dyDescent="0.2">
      <c r="F537" s="47"/>
      <c r="G537" s="47"/>
      <c r="H537" s="47"/>
      <c r="I537" s="47"/>
      <c r="J537" s="47"/>
      <c r="K537" s="47"/>
      <c r="L537" s="47"/>
      <c r="M537" s="47"/>
      <c r="N537" s="47"/>
    </row>
    <row r="538" spans="6:14" s="43" customFormat="1" ht="12.75" x14ac:dyDescent="0.2">
      <c r="F538" s="47"/>
      <c r="G538" s="47"/>
      <c r="H538" s="47"/>
      <c r="I538" s="47"/>
      <c r="J538" s="47"/>
      <c r="K538" s="47"/>
      <c r="L538" s="47"/>
      <c r="M538" s="47"/>
      <c r="N538" s="47"/>
    </row>
    <row r="539" spans="6:14" s="43" customFormat="1" ht="12.75" x14ac:dyDescent="0.2">
      <c r="F539" s="47"/>
      <c r="G539" s="47"/>
      <c r="H539" s="47"/>
      <c r="I539" s="47"/>
      <c r="J539" s="47"/>
      <c r="K539" s="47"/>
      <c r="L539" s="47"/>
      <c r="M539" s="47"/>
      <c r="N539" s="47"/>
    </row>
    <row r="540" spans="6:14" s="43" customFormat="1" ht="12.75" x14ac:dyDescent="0.2">
      <c r="F540" s="47"/>
      <c r="G540" s="47"/>
      <c r="H540" s="47"/>
      <c r="I540" s="47"/>
      <c r="J540" s="47"/>
      <c r="K540" s="47"/>
      <c r="L540" s="47"/>
      <c r="M540" s="47"/>
      <c r="N540" s="47"/>
    </row>
    <row r="541" spans="6:14" s="43" customFormat="1" ht="12.75" x14ac:dyDescent="0.2">
      <c r="F541" s="47"/>
      <c r="G541" s="47"/>
      <c r="H541" s="47"/>
      <c r="I541" s="47"/>
      <c r="J541" s="47"/>
      <c r="K541" s="47"/>
      <c r="L541" s="47"/>
      <c r="M541" s="47"/>
      <c r="N541" s="47"/>
    </row>
    <row r="542" spans="6:14" s="43" customFormat="1" ht="12.75" x14ac:dyDescent="0.2">
      <c r="F542" s="47"/>
      <c r="G542" s="47"/>
      <c r="H542" s="47"/>
      <c r="I542" s="47"/>
      <c r="J542" s="47"/>
      <c r="K542" s="47"/>
      <c r="L542" s="47"/>
      <c r="M542" s="47"/>
      <c r="N542" s="47"/>
    </row>
    <row r="543" spans="6:14" s="43" customFormat="1" ht="12.75" x14ac:dyDescent="0.2">
      <c r="F543" s="47"/>
      <c r="G543" s="47"/>
      <c r="H543" s="47"/>
      <c r="I543" s="47"/>
      <c r="J543" s="47"/>
      <c r="K543" s="47"/>
      <c r="L543" s="47"/>
      <c r="M543" s="47"/>
      <c r="N543" s="47"/>
    </row>
    <row r="544" spans="6:14" s="43" customFormat="1" ht="12.75" x14ac:dyDescent="0.2">
      <c r="F544" s="47"/>
      <c r="G544" s="47"/>
      <c r="H544" s="47"/>
      <c r="I544" s="47"/>
      <c r="J544" s="47"/>
      <c r="K544" s="47"/>
      <c r="L544" s="47"/>
      <c r="M544" s="47"/>
      <c r="N544" s="47"/>
    </row>
    <row r="545" spans="6:14" s="43" customFormat="1" ht="12.75" x14ac:dyDescent="0.2">
      <c r="F545" s="47"/>
      <c r="G545" s="47"/>
      <c r="H545" s="47"/>
      <c r="I545" s="47"/>
      <c r="J545" s="47"/>
      <c r="K545" s="47"/>
      <c r="L545" s="47"/>
      <c r="M545" s="47"/>
      <c r="N545" s="47"/>
    </row>
    <row r="546" spans="6:14" s="43" customFormat="1" ht="12.75" x14ac:dyDescent="0.2">
      <c r="F546" s="47"/>
      <c r="G546" s="47"/>
      <c r="H546" s="47"/>
      <c r="I546" s="47"/>
      <c r="J546" s="47"/>
      <c r="K546" s="47"/>
      <c r="L546" s="47"/>
      <c r="M546" s="47"/>
      <c r="N546" s="47"/>
    </row>
    <row r="547" spans="6:14" s="43" customFormat="1" ht="12.75" x14ac:dyDescent="0.2">
      <c r="F547" s="47"/>
      <c r="G547" s="47"/>
      <c r="H547" s="47"/>
      <c r="I547" s="47"/>
      <c r="J547" s="47"/>
      <c r="K547" s="47"/>
      <c r="L547" s="47"/>
      <c r="M547" s="47"/>
      <c r="N547" s="47"/>
    </row>
    <row r="548" spans="6:14" s="43" customFormat="1" ht="12.75" x14ac:dyDescent="0.2">
      <c r="F548" s="47"/>
      <c r="G548" s="47"/>
      <c r="H548" s="47"/>
      <c r="I548" s="47"/>
      <c r="J548" s="47"/>
      <c r="K548" s="47"/>
      <c r="L548" s="47"/>
      <c r="M548" s="47"/>
      <c r="N548" s="47"/>
    </row>
    <row r="549" spans="6:14" s="43" customFormat="1" ht="12.75" x14ac:dyDescent="0.2">
      <c r="F549" s="47"/>
      <c r="G549" s="47"/>
      <c r="H549" s="47"/>
      <c r="I549" s="47"/>
      <c r="J549" s="47"/>
      <c r="K549" s="47"/>
      <c r="L549" s="47"/>
      <c r="M549" s="47"/>
      <c r="N549" s="47"/>
    </row>
    <row r="550" spans="6:14" s="43" customFormat="1" ht="12.75" x14ac:dyDescent="0.2">
      <c r="F550" s="47"/>
      <c r="G550" s="47"/>
      <c r="H550" s="47"/>
      <c r="I550" s="47"/>
      <c r="J550" s="47"/>
      <c r="K550" s="47"/>
      <c r="L550" s="47"/>
      <c r="M550" s="47"/>
      <c r="N550" s="47"/>
    </row>
    <row r="551" spans="6:14" s="43" customFormat="1" ht="12.75" x14ac:dyDescent="0.2">
      <c r="F551" s="47"/>
      <c r="G551" s="47"/>
      <c r="H551" s="47"/>
      <c r="I551" s="47"/>
      <c r="J551" s="47"/>
      <c r="K551" s="47"/>
      <c r="L551" s="47"/>
      <c r="M551" s="47"/>
      <c r="N551" s="47"/>
    </row>
    <row r="552" spans="6:14" s="43" customFormat="1" ht="12.75" x14ac:dyDescent="0.2">
      <c r="F552" s="47"/>
      <c r="G552" s="47"/>
      <c r="H552" s="47"/>
      <c r="I552" s="47"/>
      <c r="J552" s="47"/>
      <c r="K552" s="47"/>
      <c r="L552" s="47"/>
      <c r="M552" s="47"/>
      <c r="N552" s="47"/>
    </row>
    <row r="553" spans="6:14" s="43" customFormat="1" ht="12.75" x14ac:dyDescent="0.2">
      <c r="F553" s="47"/>
      <c r="G553" s="47"/>
      <c r="H553" s="47"/>
      <c r="I553" s="47"/>
      <c r="J553" s="47"/>
      <c r="K553" s="47"/>
      <c r="L553" s="47"/>
      <c r="M553" s="47"/>
      <c r="N553" s="47"/>
    </row>
    <row r="554" spans="6:14" s="43" customFormat="1" ht="12.75" x14ac:dyDescent="0.2">
      <c r="F554" s="47"/>
      <c r="G554" s="47"/>
      <c r="H554" s="47"/>
      <c r="I554" s="47"/>
      <c r="J554" s="47"/>
      <c r="K554" s="47"/>
      <c r="L554" s="47"/>
      <c r="M554" s="47"/>
      <c r="N554" s="47"/>
    </row>
    <row r="555" spans="6:14" s="43" customFormat="1" ht="12.75" x14ac:dyDescent="0.2">
      <c r="F555" s="47"/>
      <c r="G555" s="47"/>
      <c r="H555" s="47"/>
      <c r="I555" s="47"/>
      <c r="J555" s="47"/>
      <c r="K555" s="47"/>
      <c r="L555" s="47"/>
      <c r="M555" s="47"/>
      <c r="N555" s="47"/>
    </row>
    <row r="556" spans="6:14" s="43" customFormat="1" ht="12.75" x14ac:dyDescent="0.2">
      <c r="F556" s="47"/>
      <c r="G556" s="47"/>
      <c r="H556" s="47"/>
      <c r="I556" s="47"/>
      <c r="J556" s="47"/>
      <c r="K556" s="47"/>
      <c r="L556" s="47"/>
      <c r="M556" s="47"/>
      <c r="N556" s="47"/>
    </row>
    <row r="557" spans="6:14" s="43" customFormat="1" ht="12.75" x14ac:dyDescent="0.2">
      <c r="F557" s="47"/>
      <c r="G557" s="47"/>
      <c r="H557" s="47"/>
      <c r="I557" s="47"/>
      <c r="J557" s="47"/>
      <c r="K557" s="47"/>
      <c r="L557" s="47"/>
      <c r="M557" s="47"/>
      <c r="N557" s="47"/>
    </row>
    <row r="558" spans="6:14" s="43" customFormat="1" ht="12.75" x14ac:dyDescent="0.2">
      <c r="F558" s="47"/>
      <c r="G558" s="47"/>
      <c r="H558" s="47"/>
      <c r="I558" s="47"/>
      <c r="J558" s="47"/>
      <c r="K558" s="47"/>
      <c r="L558" s="47"/>
      <c r="M558" s="47"/>
      <c r="N558" s="47"/>
    </row>
    <row r="559" spans="6:14" s="43" customFormat="1" ht="12.75" x14ac:dyDescent="0.2">
      <c r="F559" s="47"/>
      <c r="G559" s="47"/>
      <c r="H559" s="47"/>
      <c r="I559" s="47"/>
      <c r="J559" s="47"/>
      <c r="K559" s="47"/>
      <c r="L559" s="47"/>
      <c r="M559" s="47"/>
      <c r="N559" s="47"/>
    </row>
    <row r="560" spans="6:14" s="43" customFormat="1" ht="12.75" x14ac:dyDescent="0.2">
      <c r="F560" s="47"/>
      <c r="G560" s="47"/>
      <c r="H560" s="47"/>
      <c r="I560" s="47"/>
      <c r="J560" s="47"/>
      <c r="K560" s="47"/>
      <c r="L560" s="47"/>
      <c r="M560" s="47"/>
      <c r="N560" s="47"/>
    </row>
    <row r="561" spans="6:14" s="43" customFormat="1" ht="12.75" x14ac:dyDescent="0.2">
      <c r="F561" s="47"/>
      <c r="G561" s="47"/>
      <c r="H561" s="47"/>
      <c r="I561" s="47"/>
      <c r="J561" s="47"/>
      <c r="K561" s="47"/>
      <c r="L561" s="47"/>
      <c r="M561" s="47"/>
      <c r="N561" s="47"/>
    </row>
    <row r="562" spans="6:14" s="43" customFormat="1" ht="12.75" x14ac:dyDescent="0.2">
      <c r="F562" s="47"/>
      <c r="G562" s="47"/>
      <c r="H562" s="47"/>
      <c r="I562" s="47"/>
      <c r="J562" s="47"/>
      <c r="K562" s="47"/>
      <c r="L562" s="47"/>
      <c r="M562" s="47"/>
      <c r="N562" s="47"/>
    </row>
    <row r="563" spans="6:14" s="43" customFormat="1" ht="12.75" x14ac:dyDescent="0.2">
      <c r="F563" s="47"/>
      <c r="G563" s="47"/>
      <c r="H563" s="47"/>
      <c r="I563" s="47"/>
      <c r="J563" s="47"/>
      <c r="K563" s="47"/>
      <c r="L563" s="47"/>
      <c r="M563" s="47"/>
      <c r="N563" s="47"/>
    </row>
    <row r="564" spans="6:14" s="43" customFormat="1" ht="12.75" x14ac:dyDescent="0.2">
      <c r="F564" s="47"/>
      <c r="G564" s="47"/>
      <c r="H564" s="47"/>
      <c r="I564" s="47"/>
      <c r="J564" s="47"/>
      <c r="K564" s="47"/>
      <c r="L564" s="47"/>
      <c r="M564" s="47"/>
      <c r="N564" s="47"/>
    </row>
    <row r="565" spans="6:14" s="43" customFormat="1" ht="12.75" x14ac:dyDescent="0.2">
      <c r="F565" s="47"/>
      <c r="G565" s="47"/>
      <c r="H565" s="47"/>
      <c r="I565" s="47"/>
      <c r="J565" s="47"/>
      <c r="K565" s="47"/>
      <c r="L565" s="47"/>
      <c r="M565" s="47"/>
      <c r="N565" s="47"/>
    </row>
    <row r="566" spans="6:14" s="43" customFormat="1" ht="12.75" x14ac:dyDescent="0.2">
      <c r="F566" s="47"/>
      <c r="G566" s="47"/>
      <c r="H566" s="47"/>
      <c r="I566" s="47"/>
      <c r="J566" s="47"/>
      <c r="K566" s="47"/>
      <c r="L566" s="47"/>
      <c r="M566" s="47"/>
      <c r="N566" s="47"/>
    </row>
    <row r="567" spans="6:14" s="43" customFormat="1" ht="12.75" x14ac:dyDescent="0.2">
      <c r="F567" s="47"/>
      <c r="G567" s="47"/>
      <c r="H567" s="47"/>
      <c r="I567" s="47"/>
      <c r="J567" s="47"/>
      <c r="K567" s="47"/>
      <c r="L567" s="47"/>
      <c r="M567" s="47"/>
      <c r="N567" s="47"/>
    </row>
    <row r="568" spans="6:14" s="43" customFormat="1" ht="12.75" x14ac:dyDescent="0.2">
      <c r="F568" s="47"/>
      <c r="G568" s="47"/>
      <c r="H568" s="47"/>
      <c r="I568" s="47"/>
      <c r="J568" s="47"/>
      <c r="K568" s="47"/>
      <c r="L568" s="47"/>
      <c r="M568" s="47"/>
      <c r="N568" s="47"/>
    </row>
    <row r="569" spans="6:14" s="43" customFormat="1" ht="12.75" x14ac:dyDescent="0.2">
      <c r="F569" s="47"/>
      <c r="G569" s="47"/>
      <c r="H569" s="47"/>
      <c r="I569" s="47"/>
      <c r="J569" s="47"/>
      <c r="K569" s="47"/>
      <c r="L569" s="47"/>
      <c r="M569" s="47"/>
      <c r="N569" s="47"/>
    </row>
    <row r="570" spans="6:14" s="43" customFormat="1" ht="12.75" x14ac:dyDescent="0.2">
      <c r="F570" s="47"/>
      <c r="G570" s="47"/>
      <c r="H570" s="47"/>
      <c r="I570" s="47"/>
      <c r="J570" s="47"/>
      <c r="K570" s="47"/>
      <c r="L570" s="47"/>
      <c r="M570" s="47"/>
      <c r="N570" s="47"/>
    </row>
    <row r="571" spans="6:14" s="43" customFormat="1" ht="12.75" x14ac:dyDescent="0.2">
      <c r="F571" s="47"/>
      <c r="G571" s="47"/>
      <c r="H571" s="47"/>
      <c r="I571" s="47"/>
      <c r="J571" s="47"/>
      <c r="K571" s="47"/>
      <c r="L571" s="47"/>
      <c r="M571" s="47"/>
      <c r="N571" s="47"/>
    </row>
    <row r="572" spans="6:14" s="43" customFormat="1" ht="12.75" x14ac:dyDescent="0.2">
      <c r="F572" s="47"/>
      <c r="G572" s="47"/>
      <c r="H572" s="47"/>
      <c r="I572" s="47"/>
      <c r="J572" s="47"/>
      <c r="K572" s="47"/>
      <c r="L572" s="47"/>
      <c r="M572" s="47"/>
      <c r="N572" s="47"/>
    </row>
    <row r="573" spans="6:14" s="43" customFormat="1" ht="12.75" x14ac:dyDescent="0.2">
      <c r="F573" s="47"/>
      <c r="G573" s="47"/>
      <c r="H573" s="47"/>
      <c r="I573" s="47"/>
      <c r="J573" s="47"/>
      <c r="K573" s="47"/>
      <c r="L573" s="47"/>
      <c r="M573" s="47"/>
      <c r="N573" s="47"/>
    </row>
    <row r="574" spans="6:14" s="43" customFormat="1" ht="12.75" x14ac:dyDescent="0.2">
      <c r="F574" s="47"/>
      <c r="G574" s="47"/>
      <c r="H574" s="47"/>
      <c r="I574" s="47"/>
      <c r="J574" s="47"/>
      <c r="K574" s="47"/>
      <c r="L574" s="47"/>
      <c r="M574" s="47"/>
      <c r="N574" s="47"/>
    </row>
    <row r="575" spans="6:14" s="43" customFormat="1" ht="12.75" x14ac:dyDescent="0.2">
      <c r="F575" s="47"/>
      <c r="G575" s="47"/>
      <c r="H575" s="47"/>
      <c r="I575" s="47"/>
      <c r="J575" s="47"/>
      <c r="K575" s="47"/>
      <c r="L575" s="47"/>
      <c r="M575" s="47"/>
      <c r="N575" s="47"/>
    </row>
    <row r="576" spans="6:14" s="43" customFormat="1" ht="12.75" x14ac:dyDescent="0.2">
      <c r="F576" s="47"/>
      <c r="G576" s="47"/>
      <c r="H576" s="47"/>
      <c r="I576" s="47"/>
      <c r="J576" s="47"/>
      <c r="K576" s="47"/>
      <c r="L576" s="47"/>
      <c r="M576" s="47"/>
      <c r="N576" s="47"/>
    </row>
    <row r="577" spans="6:14" s="43" customFormat="1" ht="12.75" x14ac:dyDescent="0.2">
      <c r="F577" s="47"/>
      <c r="G577" s="47"/>
      <c r="H577" s="47"/>
      <c r="I577" s="47"/>
      <c r="J577" s="47"/>
      <c r="K577" s="47"/>
      <c r="L577" s="47"/>
      <c r="M577" s="47"/>
      <c r="N577" s="47"/>
    </row>
    <row r="578" spans="6:14" s="43" customFormat="1" ht="12.75" x14ac:dyDescent="0.2">
      <c r="F578" s="47"/>
      <c r="G578" s="47"/>
      <c r="H578" s="47"/>
      <c r="I578" s="47"/>
      <c r="J578" s="47"/>
      <c r="K578" s="47"/>
      <c r="L578" s="47"/>
      <c r="M578" s="47"/>
      <c r="N578" s="47"/>
    </row>
    <row r="579" spans="6:14" s="43" customFormat="1" ht="12.75" x14ac:dyDescent="0.2">
      <c r="F579" s="47"/>
      <c r="G579" s="47"/>
      <c r="H579" s="47"/>
      <c r="I579" s="47"/>
      <c r="J579" s="47"/>
      <c r="K579" s="47"/>
      <c r="L579" s="47"/>
      <c r="M579" s="47"/>
      <c r="N579" s="47"/>
    </row>
    <row r="580" spans="6:14" s="43" customFormat="1" ht="12.75" x14ac:dyDescent="0.2">
      <c r="F580" s="47"/>
      <c r="G580" s="47"/>
      <c r="H580" s="47"/>
      <c r="I580" s="47"/>
      <c r="J580" s="47"/>
      <c r="K580" s="47"/>
      <c r="L580" s="47"/>
      <c r="M580" s="47"/>
      <c r="N580" s="47"/>
    </row>
    <row r="581" spans="6:14" s="43" customFormat="1" ht="12.75" x14ac:dyDescent="0.2">
      <c r="F581" s="47"/>
      <c r="G581" s="47"/>
      <c r="H581" s="47"/>
      <c r="I581" s="47"/>
      <c r="J581" s="47"/>
      <c r="K581" s="47"/>
      <c r="L581" s="47"/>
      <c r="M581" s="47"/>
      <c r="N581" s="47"/>
    </row>
    <row r="582" spans="6:14" s="43" customFormat="1" ht="12.75" x14ac:dyDescent="0.2">
      <c r="F582" s="47"/>
      <c r="G582" s="47"/>
      <c r="H582" s="47"/>
      <c r="I582" s="47"/>
      <c r="J582" s="47"/>
      <c r="K582" s="47"/>
      <c r="L582" s="47"/>
      <c r="M582" s="47"/>
      <c r="N582" s="47"/>
    </row>
    <row r="583" spans="6:14" s="43" customFormat="1" ht="12.75" x14ac:dyDescent="0.2">
      <c r="F583" s="47"/>
      <c r="G583" s="47"/>
      <c r="H583" s="47"/>
      <c r="I583" s="47"/>
      <c r="J583" s="47"/>
      <c r="K583" s="47"/>
      <c r="L583" s="47"/>
      <c r="M583" s="47"/>
      <c r="N583" s="47"/>
    </row>
    <row r="584" spans="6:14" s="43" customFormat="1" ht="12.75" x14ac:dyDescent="0.2">
      <c r="F584" s="47"/>
      <c r="G584" s="47"/>
      <c r="H584" s="47"/>
      <c r="I584" s="47"/>
      <c r="J584" s="47"/>
      <c r="K584" s="47"/>
      <c r="L584" s="47"/>
      <c r="M584" s="47"/>
      <c r="N584" s="47"/>
    </row>
    <row r="585" spans="6:14" s="43" customFormat="1" ht="12.75" x14ac:dyDescent="0.2">
      <c r="F585" s="47"/>
      <c r="G585" s="47"/>
      <c r="H585" s="47"/>
      <c r="I585" s="47"/>
      <c r="J585" s="47"/>
      <c r="K585" s="47"/>
      <c r="L585" s="47"/>
      <c r="M585" s="47"/>
      <c r="N585" s="47"/>
    </row>
    <row r="586" spans="6:14" s="43" customFormat="1" ht="12.75" x14ac:dyDescent="0.2">
      <c r="F586" s="47"/>
      <c r="G586" s="47"/>
      <c r="H586" s="47"/>
      <c r="I586" s="47"/>
      <c r="J586" s="47"/>
      <c r="K586" s="47"/>
      <c r="L586" s="47"/>
      <c r="M586" s="47"/>
      <c r="N586" s="47"/>
    </row>
    <row r="587" spans="6:14" s="43" customFormat="1" ht="12.75" x14ac:dyDescent="0.2">
      <c r="F587" s="47"/>
      <c r="G587" s="47"/>
      <c r="H587" s="47"/>
      <c r="I587" s="47"/>
      <c r="J587" s="47"/>
      <c r="K587" s="47"/>
      <c r="L587" s="47"/>
      <c r="M587" s="47"/>
      <c r="N587" s="47"/>
    </row>
    <row r="588" spans="6:14" s="43" customFormat="1" ht="12.75" x14ac:dyDescent="0.2">
      <c r="F588" s="47"/>
      <c r="G588" s="47"/>
      <c r="H588" s="47"/>
      <c r="I588" s="47"/>
      <c r="J588" s="47"/>
      <c r="K588" s="47"/>
      <c r="L588" s="47"/>
      <c r="M588" s="47"/>
      <c r="N588" s="47"/>
    </row>
    <row r="589" spans="6:14" s="43" customFormat="1" ht="12.75" x14ac:dyDescent="0.2">
      <c r="F589" s="47"/>
      <c r="G589" s="47"/>
      <c r="H589" s="47"/>
      <c r="I589" s="47"/>
      <c r="J589" s="47"/>
      <c r="K589" s="47"/>
      <c r="L589" s="47"/>
      <c r="M589" s="47"/>
      <c r="N589" s="47"/>
    </row>
    <row r="590" spans="6:14" s="43" customFormat="1" ht="12.75" x14ac:dyDescent="0.2">
      <c r="F590" s="47"/>
      <c r="G590" s="47"/>
      <c r="H590" s="47"/>
      <c r="I590" s="47"/>
      <c r="J590" s="47"/>
      <c r="K590" s="47"/>
      <c r="L590" s="47"/>
      <c r="M590" s="47"/>
      <c r="N590" s="47"/>
    </row>
    <row r="591" spans="6:14" s="43" customFormat="1" ht="12.75" x14ac:dyDescent="0.2">
      <c r="F591" s="47"/>
      <c r="G591" s="47"/>
      <c r="H591" s="47"/>
      <c r="I591" s="47"/>
      <c r="J591" s="47"/>
      <c r="K591" s="47"/>
      <c r="L591" s="47"/>
      <c r="M591" s="47"/>
      <c r="N591" s="47"/>
    </row>
    <row r="592" spans="6:14" s="43" customFormat="1" ht="12.75" x14ac:dyDescent="0.2">
      <c r="F592" s="47"/>
      <c r="G592" s="47"/>
      <c r="H592" s="47"/>
      <c r="I592" s="47"/>
      <c r="J592" s="47"/>
      <c r="K592" s="47"/>
      <c r="L592" s="47"/>
      <c r="M592" s="47"/>
      <c r="N592" s="47"/>
    </row>
    <row r="593" spans="6:14" s="43" customFormat="1" ht="12.75" x14ac:dyDescent="0.2">
      <c r="F593" s="47"/>
      <c r="G593" s="47"/>
      <c r="H593" s="47"/>
      <c r="I593" s="47"/>
      <c r="J593" s="47"/>
      <c r="K593" s="47"/>
      <c r="L593" s="47"/>
      <c r="M593" s="47"/>
      <c r="N593" s="47"/>
    </row>
    <row r="594" spans="6:14" s="43" customFormat="1" ht="12.75" x14ac:dyDescent="0.2">
      <c r="F594" s="47"/>
      <c r="G594" s="47"/>
      <c r="H594" s="47"/>
      <c r="I594" s="47"/>
      <c r="J594" s="47"/>
      <c r="K594" s="47"/>
      <c r="L594" s="47"/>
      <c r="M594" s="47"/>
      <c r="N594" s="47"/>
    </row>
    <row r="595" spans="6:14" s="43" customFormat="1" ht="12.75" x14ac:dyDescent="0.2">
      <c r="F595" s="47"/>
      <c r="G595" s="47"/>
      <c r="H595" s="47"/>
      <c r="I595" s="47"/>
      <c r="J595" s="47"/>
      <c r="K595" s="47"/>
      <c r="L595" s="47"/>
      <c r="M595" s="47"/>
      <c r="N595" s="47"/>
    </row>
    <row r="596" spans="6:14" s="43" customFormat="1" ht="12.75" x14ac:dyDescent="0.2">
      <c r="F596" s="47"/>
      <c r="G596" s="47"/>
      <c r="H596" s="47"/>
      <c r="I596" s="47"/>
      <c r="J596" s="47"/>
      <c r="K596" s="47"/>
      <c r="L596" s="47"/>
      <c r="M596" s="47"/>
      <c r="N596" s="47"/>
    </row>
    <row r="597" spans="6:14" s="43" customFormat="1" ht="12.75" x14ac:dyDescent="0.2">
      <c r="F597" s="47"/>
      <c r="G597" s="47"/>
      <c r="H597" s="47"/>
      <c r="I597" s="47"/>
      <c r="J597" s="47"/>
      <c r="K597" s="47"/>
      <c r="L597" s="47"/>
      <c r="M597" s="47"/>
      <c r="N597" s="47"/>
    </row>
    <row r="598" spans="6:14" s="43" customFormat="1" ht="12.75" x14ac:dyDescent="0.2">
      <c r="F598" s="47"/>
      <c r="G598" s="47"/>
      <c r="H598" s="47"/>
      <c r="I598" s="47"/>
      <c r="J598" s="47"/>
      <c r="K598" s="47"/>
      <c r="L598" s="47"/>
      <c r="M598" s="47"/>
      <c r="N598" s="47"/>
    </row>
    <row r="599" spans="6:14" s="43" customFormat="1" ht="12.75" x14ac:dyDescent="0.2">
      <c r="F599" s="47"/>
      <c r="G599" s="47"/>
      <c r="H599" s="47"/>
      <c r="I599" s="47"/>
      <c r="J599" s="47"/>
      <c r="K599" s="47"/>
      <c r="L599" s="47"/>
      <c r="M599" s="47"/>
      <c r="N599" s="47"/>
    </row>
    <row r="600" spans="6:14" s="43" customFormat="1" ht="12.75" x14ac:dyDescent="0.2">
      <c r="F600" s="47"/>
      <c r="G600" s="47"/>
      <c r="H600" s="47"/>
      <c r="I600" s="47"/>
      <c r="J600" s="47"/>
      <c r="K600" s="47"/>
      <c r="L600" s="47"/>
      <c r="M600" s="47"/>
      <c r="N600" s="47"/>
    </row>
    <row r="601" spans="6:14" s="43" customFormat="1" ht="12.75" x14ac:dyDescent="0.2">
      <c r="F601" s="47"/>
      <c r="G601" s="47"/>
      <c r="H601" s="47"/>
      <c r="I601" s="47"/>
      <c r="J601" s="47"/>
      <c r="K601" s="47"/>
      <c r="L601" s="47"/>
      <c r="M601" s="47"/>
      <c r="N601" s="47"/>
    </row>
    <row r="602" spans="6:14" s="43" customFormat="1" ht="12.75" x14ac:dyDescent="0.2">
      <c r="F602" s="47"/>
      <c r="G602" s="47"/>
      <c r="H602" s="47"/>
      <c r="I602" s="47"/>
      <c r="J602" s="47"/>
      <c r="K602" s="47"/>
      <c r="L602" s="47"/>
      <c r="M602" s="47"/>
      <c r="N602" s="47"/>
    </row>
    <row r="603" spans="6:14" s="43" customFormat="1" ht="12.75" x14ac:dyDescent="0.2">
      <c r="F603" s="47"/>
      <c r="G603" s="47"/>
      <c r="H603" s="47"/>
      <c r="I603" s="47"/>
      <c r="J603" s="47"/>
      <c r="K603" s="47"/>
      <c r="L603" s="47"/>
      <c r="M603" s="47"/>
      <c r="N603" s="47"/>
    </row>
    <row r="604" spans="6:14" s="43" customFormat="1" ht="12.75" x14ac:dyDescent="0.2">
      <c r="F604" s="47"/>
      <c r="G604" s="47"/>
      <c r="H604" s="47"/>
      <c r="I604" s="47"/>
      <c r="J604" s="47"/>
      <c r="K604" s="47"/>
      <c r="L604" s="47"/>
      <c r="M604" s="47"/>
      <c r="N604" s="47"/>
    </row>
    <row r="605" spans="6:14" s="43" customFormat="1" ht="12.75" x14ac:dyDescent="0.2">
      <c r="F605" s="47"/>
      <c r="G605" s="47"/>
      <c r="H605" s="47"/>
      <c r="I605" s="47"/>
      <c r="J605" s="47"/>
      <c r="K605" s="47"/>
      <c r="L605" s="47"/>
      <c r="M605" s="47"/>
      <c r="N605" s="47"/>
    </row>
    <row r="606" spans="6:14" s="43" customFormat="1" ht="12.75" x14ac:dyDescent="0.2">
      <c r="F606" s="47"/>
      <c r="G606" s="47"/>
      <c r="H606" s="47"/>
      <c r="I606" s="47"/>
      <c r="J606" s="47"/>
      <c r="K606" s="47"/>
      <c r="L606" s="47"/>
      <c r="M606" s="47"/>
      <c r="N606" s="47"/>
    </row>
    <row r="607" spans="6:14" s="43" customFormat="1" ht="12.75" x14ac:dyDescent="0.2">
      <c r="F607" s="47"/>
      <c r="G607" s="47"/>
      <c r="H607" s="47"/>
      <c r="I607" s="47"/>
      <c r="J607" s="47"/>
      <c r="K607" s="47"/>
      <c r="L607" s="47"/>
      <c r="M607" s="47"/>
      <c r="N607" s="47"/>
    </row>
    <row r="608" spans="6:14" s="43" customFormat="1" ht="12.75" x14ac:dyDescent="0.2">
      <c r="F608" s="47"/>
      <c r="G608" s="47"/>
      <c r="H608" s="47"/>
      <c r="I608" s="47"/>
      <c r="J608" s="47"/>
      <c r="K608" s="47"/>
      <c r="L608" s="47"/>
      <c r="M608" s="47"/>
      <c r="N608" s="47"/>
    </row>
    <row r="609" spans="6:14" s="43" customFormat="1" ht="12.75" x14ac:dyDescent="0.2">
      <c r="F609" s="47"/>
      <c r="G609" s="47"/>
      <c r="H609" s="47"/>
      <c r="I609" s="47"/>
      <c r="J609" s="47"/>
      <c r="K609" s="47"/>
      <c r="L609" s="47"/>
      <c r="M609" s="47"/>
      <c r="N609" s="47"/>
    </row>
    <row r="610" spans="6:14" s="43" customFormat="1" ht="12.75" x14ac:dyDescent="0.2">
      <c r="F610" s="47"/>
      <c r="G610" s="47"/>
      <c r="H610" s="47"/>
      <c r="I610" s="47"/>
      <c r="J610" s="47"/>
      <c r="K610" s="47"/>
      <c r="L610" s="47"/>
      <c r="M610" s="47"/>
      <c r="N610" s="47"/>
    </row>
    <row r="611" spans="6:14" s="43" customFormat="1" ht="12.75" x14ac:dyDescent="0.2">
      <c r="F611" s="47"/>
      <c r="G611" s="47"/>
      <c r="H611" s="47"/>
      <c r="I611" s="47"/>
      <c r="J611" s="47"/>
      <c r="K611" s="47"/>
      <c r="L611" s="47"/>
      <c r="M611" s="47"/>
      <c r="N611" s="47"/>
    </row>
    <row r="612" spans="6:14" s="43" customFormat="1" ht="12.75" x14ac:dyDescent="0.2">
      <c r="F612" s="47"/>
      <c r="G612" s="47"/>
      <c r="H612" s="47"/>
      <c r="I612" s="47"/>
      <c r="J612" s="47"/>
      <c r="K612" s="47"/>
      <c r="L612" s="47"/>
      <c r="M612" s="47"/>
      <c r="N612" s="47"/>
    </row>
    <row r="613" spans="6:14" s="43" customFormat="1" ht="12.75" x14ac:dyDescent="0.2">
      <c r="F613" s="47"/>
      <c r="G613" s="47"/>
      <c r="H613" s="47"/>
      <c r="I613" s="47"/>
      <c r="J613" s="47"/>
      <c r="K613" s="47"/>
      <c r="L613" s="47"/>
      <c r="M613" s="47"/>
      <c r="N613" s="47"/>
    </row>
    <row r="614" spans="6:14" s="43" customFormat="1" ht="12.75" x14ac:dyDescent="0.2">
      <c r="F614" s="47"/>
      <c r="G614" s="47"/>
      <c r="H614" s="47"/>
      <c r="I614" s="47"/>
      <c r="J614" s="47"/>
      <c r="K614" s="47"/>
      <c r="L614" s="47"/>
      <c r="M614" s="47"/>
      <c r="N614" s="47"/>
    </row>
    <row r="615" spans="6:14" s="43" customFormat="1" ht="12.75" x14ac:dyDescent="0.2">
      <c r="F615" s="47"/>
      <c r="G615" s="47"/>
      <c r="H615" s="47"/>
      <c r="I615" s="47"/>
      <c r="J615" s="47"/>
      <c r="K615" s="47"/>
      <c r="L615" s="47"/>
      <c r="M615" s="47"/>
      <c r="N615" s="47"/>
    </row>
    <row r="616" spans="6:14" s="43" customFormat="1" ht="12.75" x14ac:dyDescent="0.2">
      <c r="F616" s="47"/>
      <c r="G616" s="47"/>
      <c r="H616" s="47"/>
      <c r="I616" s="47"/>
      <c r="J616" s="47"/>
      <c r="K616" s="47"/>
      <c r="L616" s="47"/>
      <c r="M616" s="47"/>
      <c r="N616" s="47"/>
    </row>
    <row r="617" spans="6:14" s="43" customFormat="1" ht="12.75" x14ac:dyDescent="0.2">
      <c r="F617" s="47"/>
      <c r="G617" s="47"/>
      <c r="H617" s="47"/>
      <c r="I617" s="47"/>
      <c r="J617" s="47"/>
      <c r="K617" s="47"/>
      <c r="L617" s="47"/>
      <c r="M617" s="47"/>
      <c r="N617" s="47"/>
    </row>
    <row r="618" spans="6:14" s="43" customFormat="1" ht="12.75" x14ac:dyDescent="0.2">
      <c r="F618" s="47"/>
      <c r="G618" s="47"/>
      <c r="H618" s="47"/>
      <c r="I618" s="47"/>
      <c r="J618" s="47"/>
      <c r="K618" s="47"/>
      <c r="L618" s="47"/>
      <c r="M618" s="47"/>
      <c r="N618" s="47"/>
    </row>
    <row r="619" spans="6:14" s="43" customFormat="1" ht="12.75" x14ac:dyDescent="0.2">
      <c r="F619" s="47"/>
      <c r="G619" s="47"/>
      <c r="H619" s="47"/>
      <c r="I619" s="47"/>
      <c r="J619" s="47"/>
      <c r="K619" s="47"/>
      <c r="L619" s="47"/>
      <c r="M619" s="47"/>
      <c r="N619" s="47"/>
    </row>
    <row r="620" spans="6:14" s="43" customFormat="1" ht="12.75" x14ac:dyDescent="0.2">
      <c r="F620" s="47"/>
      <c r="G620" s="47"/>
      <c r="H620" s="47"/>
      <c r="I620" s="47"/>
      <c r="J620" s="47"/>
      <c r="K620" s="47"/>
      <c r="L620" s="47"/>
      <c r="M620" s="47"/>
      <c r="N620" s="47"/>
    </row>
    <row r="621" spans="6:14" s="43" customFormat="1" ht="12.75" x14ac:dyDescent="0.2">
      <c r="F621" s="47"/>
      <c r="G621" s="47"/>
      <c r="H621" s="47"/>
      <c r="I621" s="47"/>
      <c r="J621" s="47"/>
      <c r="K621" s="47"/>
      <c r="L621" s="47"/>
      <c r="M621" s="47"/>
      <c r="N621" s="47"/>
    </row>
    <row r="622" spans="6:14" s="43" customFormat="1" ht="12.75" x14ac:dyDescent="0.2">
      <c r="F622" s="47"/>
      <c r="G622" s="47"/>
      <c r="H622" s="47"/>
      <c r="I622" s="47"/>
      <c r="J622" s="47"/>
      <c r="K622" s="47"/>
      <c r="L622" s="47"/>
      <c r="M622" s="47"/>
      <c r="N622" s="47"/>
    </row>
    <row r="623" spans="6:14" s="43" customFormat="1" ht="12.75" x14ac:dyDescent="0.2">
      <c r="F623" s="47"/>
      <c r="G623" s="47"/>
      <c r="H623" s="47"/>
      <c r="I623" s="47"/>
      <c r="J623" s="47"/>
      <c r="K623" s="47"/>
      <c r="L623" s="47"/>
      <c r="M623" s="47"/>
      <c r="N623" s="47"/>
    </row>
    <row r="624" spans="6:14" s="43" customFormat="1" ht="12.75" x14ac:dyDescent="0.2">
      <c r="F624" s="47"/>
      <c r="G624" s="47"/>
      <c r="H624" s="47"/>
      <c r="I624" s="47"/>
      <c r="J624" s="47"/>
      <c r="K624" s="47"/>
      <c r="L624" s="47"/>
      <c r="M624" s="47"/>
      <c r="N624" s="47"/>
    </row>
    <row r="625" spans="6:14" s="43" customFormat="1" ht="12.75" x14ac:dyDescent="0.2">
      <c r="F625" s="47"/>
      <c r="G625" s="47"/>
      <c r="H625" s="47"/>
      <c r="I625" s="47"/>
      <c r="J625" s="47"/>
      <c r="K625" s="47"/>
      <c r="L625" s="47"/>
      <c r="M625" s="47"/>
      <c r="N625" s="47"/>
    </row>
    <row r="626" spans="6:14" s="43" customFormat="1" ht="12.75" x14ac:dyDescent="0.2">
      <c r="F626" s="47"/>
      <c r="G626" s="47"/>
      <c r="H626" s="47"/>
      <c r="I626" s="47"/>
      <c r="J626" s="47"/>
      <c r="K626" s="47"/>
      <c r="L626" s="47"/>
      <c r="M626" s="47"/>
      <c r="N626" s="47"/>
    </row>
    <row r="627" spans="6:14" s="43" customFormat="1" ht="12.75" x14ac:dyDescent="0.2">
      <c r="F627" s="47"/>
      <c r="G627" s="47"/>
      <c r="H627" s="47"/>
      <c r="I627" s="47"/>
      <c r="J627" s="47"/>
      <c r="K627" s="47"/>
      <c r="L627" s="47"/>
      <c r="M627" s="47"/>
      <c r="N627" s="47"/>
    </row>
    <row r="628" spans="6:14" s="43" customFormat="1" ht="12.75" x14ac:dyDescent="0.2">
      <c r="F628" s="47"/>
      <c r="G628" s="47"/>
      <c r="H628" s="47"/>
      <c r="I628" s="47"/>
      <c r="J628" s="47"/>
      <c r="K628" s="47"/>
      <c r="L628" s="47"/>
      <c r="M628" s="47"/>
      <c r="N628" s="47"/>
    </row>
    <row r="629" spans="6:14" s="43" customFormat="1" ht="12.75" x14ac:dyDescent="0.2">
      <c r="F629" s="47"/>
      <c r="G629" s="47"/>
      <c r="H629" s="47"/>
      <c r="I629" s="47"/>
      <c r="J629" s="47"/>
      <c r="K629" s="47"/>
      <c r="L629" s="47"/>
      <c r="M629" s="47"/>
      <c r="N629" s="47"/>
    </row>
    <row r="630" spans="6:14" s="43" customFormat="1" ht="12.75" x14ac:dyDescent="0.2">
      <c r="F630" s="47"/>
      <c r="G630" s="47"/>
      <c r="H630" s="47"/>
      <c r="I630" s="47"/>
      <c r="J630" s="47"/>
      <c r="K630" s="47"/>
      <c r="L630" s="47"/>
      <c r="M630" s="47"/>
      <c r="N630" s="47"/>
    </row>
    <row r="631" spans="6:14" s="43" customFormat="1" ht="12.75" x14ac:dyDescent="0.2">
      <c r="F631" s="47"/>
      <c r="G631" s="47"/>
      <c r="H631" s="47"/>
      <c r="I631" s="47"/>
      <c r="J631" s="47"/>
      <c r="K631" s="47"/>
      <c r="L631" s="47"/>
      <c r="M631" s="47"/>
      <c r="N631" s="47"/>
    </row>
    <row r="632" spans="6:14" s="43" customFormat="1" ht="12.75" x14ac:dyDescent="0.2">
      <c r="F632" s="47"/>
      <c r="G632" s="47"/>
      <c r="H632" s="47"/>
      <c r="I632" s="47"/>
      <c r="J632" s="47"/>
      <c r="K632" s="47"/>
      <c r="L632" s="47"/>
      <c r="M632" s="47"/>
      <c r="N632" s="47"/>
    </row>
    <row r="633" spans="6:14" s="43" customFormat="1" ht="12.75" x14ac:dyDescent="0.2">
      <c r="F633" s="47"/>
      <c r="G633" s="47"/>
      <c r="H633" s="47"/>
      <c r="I633" s="47"/>
      <c r="J633" s="47"/>
      <c r="K633" s="47"/>
      <c r="L633" s="47"/>
      <c r="M633" s="47"/>
      <c r="N633" s="47"/>
    </row>
    <row r="634" spans="6:14" s="43" customFormat="1" ht="12.75" x14ac:dyDescent="0.2">
      <c r="F634" s="47"/>
      <c r="G634" s="47"/>
      <c r="H634" s="47"/>
      <c r="I634" s="47"/>
      <c r="J634" s="47"/>
      <c r="K634" s="47"/>
      <c r="L634" s="47"/>
      <c r="M634" s="47"/>
      <c r="N634" s="47"/>
    </row>
    <row r="635" spans="6:14" s="43" customFormat="1" ht="12.75" x14ac:dyDescent="0.2">
      <c r="F635" s="47"/>
      <c r="G635" s="47"/>
      <c r="H635" s="47"/>
      <c r="I635" s="47"/>
      <c r="J635" s="47"/>
      <c r="K635" s="47"/>
      <c r="L635" s="47"/>
      <c r="M635" s="47"/>
      <c r="N635" s="47"/>
    </row>
    <row r="636" spans="6:14" s="43" customFormat="1" ht="12.75" x14ac:dyDescent="0.2">
      <c r="F636" s="47"/>
      <c r="G636" s="47"/>
      <c r="H636" s="47"/>
      <c r="I636" s="47"/>
      <c r="J636" s="47"/>
      <c r="K636" s="47"/>
      <c r="L636" s="47"/>
      <c r="M636" s="47"/>
      <c r="N636" s="47"/>
    </row>
    <row r="637" spans="6:14" s="43" customFormat="1" ht="12.75" x14ac:dyDescent="0.2">
      <c r="F637" s="47"/>
      <c r="G637" s="47"/>
      <c r="H637" s="47"/>
      <c r="I637" s="47"/>
      <c r="J637" s="47"/>
      <c r="K637" s="47"/>
      <c r="L637" s="47"/>
      <c r="M637" s="47"/>
      <c r="N637" s="47"/>
    </row>
    <row r="638" spans="6:14" s="43" customFormat="1" ht="12.75" x14ac:dyDescent="0.2">
      <c r="F638" s="47"/>
      <c r="G638" s="47"/>
      <c r="H638" s="47"/>
      <c r="I638" s="47"/>
      <c r="J638" s="47"/>
      <c r="K638" s="47"/>
      <c r="L638" s="47"/>
      <c r="M638" s="47"/>
      <c r="N638" s="47"/>
    </row>
    <row r="639" spans="6:14" s="43" customFormat="1" ht="12.75" x14ac:dyDescent="0.2">
      <c r="F639" s="47"/>
      <c r="G639" s="47"/>
      <c r="H639" s="47"/>
      <c r="I639" s="47"/>
      <c r="J639" s="47"/>
      <c r="K639" s="47"/>
      <c r="L639" s="47"/>
      <c r="M639" s="47"/>
      <c r="N639" s="47"/>
    </row>
    <row r="640" spans="6:14" s="43" customFormat="1" ht="12.75" x14ac:dyDescent="0.2">
      <c r="F640" s="47"/>
      <c r="G640" s="47"/>
      <c r="H640" s="47"/>
      <c r="I640" s="47"/>
      <c r="J640" s="47"/>
      <c r="K640" s="47"/>
      <c r="L640" s="47"/>
      <c r="M640" s="47"/>
      <c r="N640" s="47"/>
    </row>
    <row r="641" spans="6:14" s="43" customFormat="1" ht="12.75" x14ac:dyDescent="0.2">
      <c r="F641" s="47"/>
      <c r="G641" s="47"/>
      <c r="H641" s="47"/>
      <c r="I641" s="47"/>
      <c r="J641" s="47"/>
      <c r="K641" s="47"/>
      <c r="L641" s="47"/>
      <c r="M641" s="47"/>
      <c r="N641" s="47"/>
    </row>
    <row r="642" spans="6:14" s="43" customFormat="1" ht="12.75" x14ac:dyDescent="0.2">
      <c r="F642" s="47"/>
      <c r="G642" s="47"/>
      <c r="H642" s="47"/>
      <c r="I642" s="47"/>
      <c r="J642" s="47"/>
      <c r="K642" s="47"/>
      <c r="L642" s="47"/>
      <c r="M642" s="47"/>
      <c r="N642" s="47"/>
    </row>
    <row r="643" spans="6:14" s="43" customFormat="1" ht="12.75" x14ac:dyDescent="0.2">
      <c r="F643" s="47"/>
      <c r="G643" s="47"/>
      <c r="H643" s="47"/>
      <c r="I643" s="47"/>
      <c r="J643" s="47"/>
      <c r="K643" s="47"/>
      <c r="L643" s="47"/>
      <c r="M643" s="47"/>
      <c r="N643" s="47"/>
    </row>
    <row r="644" spans="6:14" s="43" customFormat="1" ht="12.75" x14ac:dyDescent="0.2">
      <c r="F644" s="47"/>
      <c r="G644" s="47"/>
      <c r="H644" s="47"/>
      <c r="I644" s="47"/>
      <c r="J644" s="47"/>
      <c r="K644" s="47"/>
      <c r="L644" s="47"/>
      <c r="M644" s="47"/>
      <c r="N644" s="47"/>
    </row>
    <row r="645" spans="6:14" s="43" customFormat="1" ht="12.75" x14ac:dyDescent="0.2">
      <c r="F645" s="47"/>
      <c r="G645" s="47"/>
      <c r="H645" s="47"/>
      <c r="I645" s="47"/>
      <c r="J645" s="47"/>
      <c r="K645" s="47"/>
      <c r="L645" s="47"/>
      <c r="M645" s="47"/>
      <c r="N645" s="47"/>
    </row>
    <row r="646" spans="6:14" s="43" customFormat="1" ht="12.75" x14ac:dyDescent="0.2">
      <c r="F646" s="47"/>
      <c r="G646" s="47"/>
      <c r="H646" s="47"/>
      <c r="I646" s="47"/>
      <c r="J646" s="47"/>
      <c r="K646" s="47"/>
      <c r="L646" s="47"/>
      <c r="M646" s="47"/>
      <c r="N646" s="47"/>
    </row>
    <row r="647" spans="6:14" s="43" customFormat="1" ht="12.75" x14ac:dyDescent="0.2">
      <c r="F647" s="47"/>
      <c r="G647" s="47"/>
      <c r="H647" s="47"/>
      <c r="I647" s="47"/>
      <c r="J647" s="47"/>
      <c r="K647" s="47"/>
      <c r="L647" s="47"/>
      <c r="M647" s="47"/>
      <c r="N647" s="47"/>
    </row>
    <row r="648" spans="6:14" s="43" customFormat="1" ht="12.75" x14ac:dyDescent="0.2">
      <c r="F648" s="47"/>
      <c r="G648" s="47"/>
      <c r="H648" s="47"/>
      <c r="I648" s="47"/>
      <c r="J648" s="47"/>
      <c r="K648" s="47"/>
      <c r="L648" s="47"/>
      <c r="M648" s="47"/>
      <c r="N648" s="47"/>
    </row>
    <row r="649" spans="6:14" s="43" customFormat="1" ht="12.75" x14ac:dyDescent="0.2">
      <c r="F649" s="47"/>
      <c r="G649" s="47"/>
      <c r="H649" s="47"/>
      <c r="I649" s="47"/>
      <c r="J649" s="47"/>
      <c r="K649" s="47"/>
      <c r="L649" s="47"/>
      <c r="M649" s="47"/>
      <c r="N649" s="47"/>
    </row>
    <row r="650" spans="6:14" s="43" customFormat="1" ht="12.75" x14ac:dyDescent="0.2">
      <c r="F650" s="47"/>
      <c r="G650" s="47"/>
      <c r="H650" s="47"/>
      <c r="I650" s="47"/>
      <c r="J650" s="47"/>
      <c r="K650" s="47"/>
      <c r="L650" s="47"/>
      <c r="M650" s="47"/>
      <c r="N650" s="47"/>
    </row>
    <row r="651" spans="6:14" s="43" customFormat="1" ht="12.75" x14ac:dyDescent="0.2">
      <c r="F651" s="47"/>
      <c r="G651" s="47"/>
      <c r="H651" s="47"/>
      <c r="I651" s="47"/>
      <c r="J651" s="47"/>
      <c r="K651" s="47"/>
      <c r="L651" s="47"/>
      <c r="M651" s="47"/>
      <c r="N651" s="47"/>
    </row>
    <row r="652" spans="6:14" s="43" customFormat="1" ht="12.75" x14ac:dyDescent="0.2">
      <c r="F652" s="47"/>
      <c r="G652" s="47"/>
      <c r="H652" s="47"/>
      <c r="I652" s="47"/>
      <c r="J652" s="47"/>
      <c r="K652" s="47"/>
      <c r="L652" s="47"/>
      <c r="M652" s="47"/>
      <c r="N652" s="47"/>
    </row>
    <row r="653" spans="6:14" s="43" customFormat="1" ht="12.75" x14ac:dyDescent="0.2">
      <c r="F653" s="47"/>
      <c r="G653" s="47"/>
      <c r="H653" s="47"/>
      <c r="I653" s="47"/>
      <c r="J653" s="47"/>
      <c r="K653" s="47"/>
      <c r="L653" s="47"/>
      <c r="M653" s="47"/>
      <c r="N653" s="47"/>
    </row>
    <row r="654" spans="6:14" s="43" customFormat="1" ht="12.75" x14ac:dyDescent="0.2">
      <c r="F654" s="47"/>
      <c r="G654" s="47"/>
      <c r="H654" s="47"/>
      <c r="I654" s="47"/>
      <c r="J654" s="47"/>
      <c r="K654" s="47"/>
      <c r="L654" s="47"/>
      <c r="M654" s="47"/>
      <c r="N654" s="47"/>
    </row>
    <row r="655" spans="6:14" s="43" customFormat="1" ht="12.75" x14ac:dyDescent="0.2">
      <c r="F655" s="47"/>
      <c r="G655" s="47"/>
      <c r="H655" s="47"/>
      <c r="I655" s="47"/>
      <c r="J655" s="47"/>
      <c r="K655" s="47"/>
      <c r="L655" s="47"/>
      <c r="M655" s="47"/>
      <c r="N655" s="47"/>
    </row>
    <row r="656" spans="6:14" s="43" customFormat="1" ht="12.75" x14ac:dyDescent="0.2">
      <c r="F656" s="47"/>
      <c r="G656" s="47"/>
      <c r="H656" s="47"/>
      <c r="I656" s="47"/>
      <c r="J656" s="47"/>
      <c r="K656" s="47"/>
      <c r="L656" s="47"/>
      <c r="M656" s="47"/>
      <c r="N656" s="47"/>
    </row>
    <row r="657" spans="6:14" s="43" customFormat="1" ht="12.75" x14ac:dyDescent="0.2">
      <c r="F657" s="47"/>
      <c r="G657" s="47"/>
      <c r="H657" s="47"/>
      <c r="I657" s="47"/>
      <c r="J657" s="47"/>
      <c r="K657" s="47"/>
      <c r="L657" s="47"/>
      <c r="M657" s="47"/>
      <c r="N657" s="47"/>
    </row>
    <row r="658" spans="6:14" s="43" customFormat="1" ht="12.75" x14ac:dyDescent="0.2">
      <c r="F658" s="47"/>
      <c r="G658" s="47"/>
      <c r="H658" s="47"/>
      <c r="I658" s="47"/>
      <c r="J658" s="47"/>
      <c r="K658" s="47"/>
      <c r="L658" s="47"/>
      <c r="M658" s="47"/>
      <c r="N658" s="47"/>
    </row>
    <row r="659" spans="6:14" s="43" customFormat="1" ht="12.75" x14ac:dyDescent="0.2">
      <c r="F659" s="47"/>
      <c r="G659" s="47"/>
      <c r="H659" s="47"/>
      <c r="I659" s="47"/>
      <c r="J659" s="47"/>
      <c r="K659" s="47"/>
      <c r="L659" s="47"/>
      <c r="M659" s="47"/>
      <c r="N659" s="47"/>
    </row>
    <row r="660" spans="6:14" s="43" customFormat="1" ht="12.75" x14ac:dyDescent="0.2">
      <c r="F660" s="47"/>
      <c r="G660" s="47"/>
      <c r="H660" s="47"/>
      <c r="I660" s="47"/>
      <c r="J660" s="47"/>
      <c r="K660" s="47"/>
      <c r="L660" s="47"/>
      <c r="M660" s="47"/>
      <c r="N660" s="47"/>
    </row>
    <row r="661" spans="6:14" s="43" customFormat="1" ht="12.75" x14ac:dyDescent="0.2">
      <c r="F661" s="47"/>
      <c r="G661" s="47"/>
      <c r="H661" s="47"/>
      <c r="I661" s="47"/>
      <c r="J661" s="47"/>
      <c r="K661" s="47"/>
      <c r="L661" s="47"/>
      <c r="M661" s="47"/>
      <c r="N661" s="47"/>
    </row>
    <row r="662" spans="6:14" s="43" customFormat="1" ht="12.75" x14ac:dyDescent="0.2">
      <c r="F662" s="47"/>
      <c r="G662" s="47"/>
      <c r="H662" s="47"/>
      <c r="I662" s="47"/>
      <c r="J662" s="47"/>
      <c r="K662" s="47"/>
      <c r="L662" s="47"/>
      <c r="M662" s="47"/>
      <c r="N662" s="47"/>
    </row>
    <row r="663" spans="6:14" s="43" customFormat="1" ht="12.75" x14ac:dyDescent="0.2">
      <c r="F663" s="47"/>
      <c r="G663" s="47"/>
      <c r="H663" s="47"/>
      <c r="I663" s="47"/>
      <c r="J663" s="47"/>
      <c r="K663" s="47"/>
      <c r="L663" s="47"/>
      <c r="M663" s="47"/>
      <c r="N663" s="47"/>
    </row>
    <row r="664" spans="6:14" s="43" customFormat="1" ht="12.75" x14ac:dyDescent="0.2">
      <c r="F664" s="47"/>
      <c r="G664" s="47"/>
      <c r="H664" s="47"/>
      <c r="I664" s="47"/>
      <c r="J664" s="47"/>
      <c r="K664" s="47"/>
      <c r="L664" s="47"/>
      <c r="M664" s="47"/>
      <c r="N664" s="47"/>
    </row>
    <row r="665" spans="6:14" s="43" customFormat="1" ht="12.75" x14ac:dyDescent="0.2">
      <c r="F665" s="47"/>
      <c r="G665" s="47"/>
      <c r="H665" s="47"/>
      <c r="I665" s="47"/>
      <c r="J665" s="47"/>
      <c r="K665" s="47"/>
      <c r="L665" s="47"/>
      <c r="M665" s="47"/>
      <c r="N665" s="47"/>
    </row>
    <row r="666" spans="6:14" s="43" customFormat="1" ht="12.75" x14ac:dyDescent="0.2">
      <c r="F666" s="47"/>
      <c r="G666" s="47"/>
      <c r="H666" s="47"/>
      <c r="I666" s="47"/>
      <c r="J666" s="47"/>
      <c r="K666" s="47"/>
      <c r="L666" s="47"/>
      <c r="M666" s="47"/>
      <c r="N666" s="47"/>
    </row>
    <row r="667" spans="6:14" s="43" customFormat="1" ht="12.75" x14ac:dyDescent="0.2">
      <c r="F667" s="47"/>
      <c r="G667" s="47"/>
      <c r="H667" s="47"/>
      <c r="I667" s="47"/>
      <c r="J667" s="47"/>
      <c r="K667" s="47"/>
      <c r="L667" s="47"/>
      <c r="M667" s="47"/>
      <c r="N667" s="47"/>
    </row>
    <row r="668" spans="6:14" s="43" customFormat="1" ht="12.75" x14ac:dyDescent="0.2">
      <c r="F668" s="47"/>
      <c r="G668" s="47"/>
      <c r="H668" s="47"/>
      <c r="I668" s="47"/>
      <c r="J668" s="47"/>
      <c r="K668" s="47"/>
      <c r="L668" s="47"/>
      <c r="M668" s="47"/>
      <c r="N668" s="47"/>
    </row>
    <row r="669" spans="6:14" s="43" customFormat="1" ht="12.75" x14ac:dyDescent="0.2">
      <c r="F669" s="47"/>
      <c r="G669" s="47"/>
      <c r="H669" s="47"/>
      <c r="I669" s="47"/>
      <c r="J669" s="47"/>
      <c r="K669" s="47"/>
      <c r="L669" s="47"/>
      <c r="M669" s="47"/>
      <c r="N669" s="47"/>
    </row>
    <row r="670" spans="6:14" s="43" customFormat="1" ht="12.75" x14ac:dyDescent="0.2">
      <c r="F670" s="47"/>
      <c r="G670" s="47"/>
      <c r="H670" s="47"/>
      <c r="I670" s="47"/>
      <c r="J670" s="47"/>
      <c r="K670" s="47"/>
      <c r="L670" s="47"/>
      <c r="M670" s="47"/>
      <c r="N670" s="47"/>
    </row>
  </sheetData>
  <mergeCells count="3">
    <mergeCell ref="F5:G5"/>
    <mergeCell ref="H5:L5"/>
    <mergeCell ref="I6:L6"/>
  </mergeCells>
  <pageMargins left="0.78740157480314965" right="0.59055118110236227" top="0.78740157480314965" bottom="0.59055118110236227" header="0.31496062992125984" footer="0.31496062992125984"/>
  <pageSetup paperSize="9" scale="51" fitToHeight="9" orientation="portrait" r:id="rId1"/>
  <colBreaks count="1" manualBreakCount="1">
    <brk id="14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2">
    <pageSetUpPr fitToPage="1"/>
  </sheetPr>
  <dimension ref="A1:AI378"/>
  <sheetViews>
    <sheetView view="pageBreakPreview" zoomScale="90" zoomScaleNormal="55" zoomScaleSheetLayoutView="90" workbookViewId="0">
      <pane ySplit="3" topLeftCell="A4" activePane="bottomLeft" state="frozen"/>
      <selection activeCell="Q41" sqref="Q41"/>
      <selection pane="bottomLeft" activeCell="B3" sqref="B3"/>
    </sheetView>
  </sheetViews>
  <sheetFormatPr baseColWidth="10" defaultRowHeight="15" x14ac:dyDescent="0.25"/>
  <cols>
    <col min="1" max="1" width="2" customWidth="1"/>
    <col min="2" max="2" width="6.7109375" customWidth="1"/>
    <col min="3" max="3" width="57.7109375" customWidth="1"/>
    <col min="4" max="4" width="18" customWidth="1"/>
    <col min="5" max="16" width="15" customWidth="1"/>
    <col min="17" max="17" width="21" customWidth="1"/>
    <col min="18" max="18" width="7.85546875" style="408" customWidth="1"/>
    <col min="19" max="19" width="72.5703125" style="408" bestFit="1" customWidth="1"/>
    <col min="20" max="20" width="13.5703125" style="408" customWidth="1"/>
    <col min="21" max="32" width="15" style="408" customWidth="1"/>
    <col min="33" max="33" width="14.28515625" style="408" customWidth="1"/>
    <col min="34" max="34" width="13.28515625" style="408" bestFit="1" customWidth="1"/>
    <col min="35" max="35" width="11.42578125" style="408"/>
  </cols>
  <sheetData>
    <row r="1" spans="1:35" s="45" customFormat="1" ht="20.25" x14ac:dyDescent="0.3">
      <c r="A1" s="697" t="s">
        <v>1256</v>
      </c>
      <c r="B1" s="698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903"/>
      <c r="S1" s="407" t="s">
        <v>163</v>
      </c>
      <c r="T1" s="408" t="s">
        <v>164</v>
      </c>
      <c r="U1" s="408"/>
      <c r="V1" s="406"/>
      <c r="W1" s="406"/>
      <c r="X1" s="406"/>
      <c r="Y1" s="408"/>
      <c r="Z1" s="408"/>
      <c r="AA1" s="408"/>
      <c r="AB1" s="408"/>
      <c r="AC1" s="408"/>
      <c r="AD1" s="408"/>
      <c r="AE1" s="408"/>
      <c r="AF1" s="408"/>
      <c r="AG1" s="903"/>
      <c r="AH1" s="882"/>
      <c r="AI1" s="882"/>
    </row>
    <row r="2" spans="1:35" s="45" customFormat="1" ht="21" thickBot="1" x14ac:dyDescent="0.3">
      <c r="B2" s="699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903"/>
      <c r="S2" s="407" t="s">
        <v>165</v>
      </c>
      <c r="T2" s="408" t="s">
        <v>166</v>
      </c>
      <c r="U2" s="408"/>
      <c r="V2" s="406"/>
      <c r="W2" s="406"/>
      <c r="X2" s="406"/>
      <c r="Y2" s="408"/>
      <c r="Z2" s="408"/>
      <c r="AA2" s="408"/>
      <c r="AB2" s="408"/>
      <c r="AC2" s="408"/>
      <c r="AD2" s="408"/>
      <c r="AE2" s="408"/>
      <c r="AF2" s="408"/>
      <c r="AG2" s="903"/>
      <c r="AH2" s="882"/>
      <c r="AI2" s="882"/>
    </row>
    <row r="3" spans="1:35" s="52" customFormat="1" ht="25.5" customHeight="1" thickBot="1" x14ac:dyDescent="0.3">
      <c r="A3" s="73"/>
      <c r="B3" s="1157" t="s">
        <v>3</v>
      </c>
      <c r="C3" s="1158" t="s">
        <v>1257</v>
      </c>
      <c r="D3" s="1158" t="s">
        <v>1126</v>
      </c>
      <c r="E3" s="1158" t="s">
        <v>1088</v>
      </c>
      <c r="F3" s="1159" t="s">
        <v>1205</v>
      </c>
      <c r="G3" s="1158" t="s">
        <v>1206</v>
      </c>
      <c r="H3" s="1159" t="s">
        <v>1207</v>
      </c>
      <c r="I3" s="1158" t="s">
        <v>1208</v>
      </c>
      <c r="J3" s="1159" t="s">
        <v>1209</v>
      </c>
      <c r="K3" s="1158" t="s">
        <v>1115</v>
      </c>
      <c r="L3" s="1159" t="s">
        <v>1210</v>
      </c>
      <c r="M3" s="1158" t="s">
        <v>1211</v>
      </c>
      <c r="N3" s="1159" t="s">
        <v>1212</v>
      </c>
      <c r="O3" s="1158" t="s">
        <v>1116</v>
      </c>
      <c r="P3" s="1159" t="s">
        <v>1213</v>
      </c>
      <c r="Q3" s="1413" t="s">
        <v>1074</v>
      </c>
      <c r="R3" s="1420"/>
      <c r="S3" s="407" t="s">
        <v>1056</v>
      </c>
      <c r="T3" s="408" t="s">
        <v>1057</v>
      </c>
      <c r="U3" s="408"/>
      <c r="V3" s="406"/>
      <c r="W3" s="406"/>
      <c r="X3" s="406"/>
      <c r="Y3" s="408"/>
      <c r="Z3" s="408"/>
      <c r="AA3" s="408"/>
      <c r="AB3" s="408"/>
      <c r="AC3" s="408"/>
      <c r="AD3" s="408"/>
      <c r="AE3" s="408"/>
      <c r="AF3" s="408"/>
      <c r="AG3" s="903"/>
      <c r="AH3" s="1383"/>
      <c r="AI3" s="1383"/>
    </row>
    <row r="4" spans="1:35" s="108" customFormat="1" ht="20.25" customHeight="1" x14ac:dyDescent="0.25">
      <c r="A4" s="72"/>
      <c r="B4" s="1975">
        <v>1</v>
      </c>
      <c r="C4" s="700" t="s">
        <v>169</v>
      </c>
      <c r="D4" s="701" t="s">
        <v>317</v>
      </c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  <c r="P4" s="702"/>
      <c r="Q4" s="1414">
        <f>+SUM(E4:P4)</f>
        <v>0</v>
      </c>
      <c r="R4" s="1420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903"/>
      <c r="AH4" s="1421"/>
      <c r="AI4" s="1421"/>
    </row>
    <row r="5" spans="1:35" s="108" customFormat="1" ht="20.25" customHeight="1" x14ac:dyDescent="0.25">
      <c r="A5" s="72"/>
      <c r="B5" s="1976"/>
      <c r="C5" s="703"/>
      <c r="D5" s="704" t="s">
        <v>318</v>
      </c>
      <c r="E5" s="705">
        <v>2.1071229999999996</v>
      </c>
      <c r="F5" s="705">
        <v>2.3499019999999997</v>
      </c>
      <c r="G5" s="705">
        <v>2.3253379999999999</v>
      </c>
      <c r="H5" s="705">
        <v>2.0511690000000002</v>
      </c>
      <c r="I5" s="705">
        <v>2.3828210000000003</v>
      </c>
      <c r="J5" s="705">
        <v>2.4685830000000002</v>
      </c>
      <c r="K5" s="705">
        <v>2.4030549999999997</v>
      </c>
      <c r="L5" s="705">
        <v>2.862365</v>
      </c>
      <c r="M5" s="705">
        <v>2.7195110000000002</v>
      </c>
      <c r="N5" s="705">
        <v>2.7484349999999997</v>
      </c>
      <c r="O5" s="705">
        <v>2.6572360000000002</v>
      </c>
      <c r="P5" s="705">
        <v>2.7310090000000002</v>
      </c>
      <c r="Q5" s="1415">
        <f>+SUM(E5:P5)</f>
        <v>29.806547000000002</v>
      </c>
      <c r="R5" s="1420"/>
      <c r="S5" s="408" t="s">
        <v>1994</v>
      </c>
      <c r="T5" s="408"/>
      <c r="U5" s="408" t="s">
        <v>1246</v>
      </c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1421"/>
      <c r="AI5" s="1421"/>
    </row>
    <row r="6" spans="1:35" s="108" customFormat="1" ht="20.25" customHeight="1" x14ac:dyDescent="0.25">
      <c r="A6" s="72"/>
      <c r="B6" s="1976"/>
      <c r="C6" s="703"/>
      <c r="D6" s="704" t="s">
        <v>319</v>
      </c>
      <c r="E6" s="705"/>
      <c r="F6" s="705"/>
      <c r="G6" s="705"/>
      <c r="H6" s="705"/>
      <c r="I6" s="705"/>
      <c r="J6" s="705"/>
      <c r="K6" s="705"/>
      <c r="L6" s="705"/>
      <c r="M6" s="705"/>
      <c r="N6" s="705"/>
      <c r="O6" s="705"/>
      <c r="P6" s="705"/>
      <c r="Q6" s="1415">
        <f>+SUM(E6:P6)</f>
        <v>0</v>
      </c>
      <c r="R6" s="1420"/>
      <c r="S6" s="408" t="s">
        <v>167</v>
      </c>
      <c r="T6" s="408" t="s">
        <v>328</v>
      </c>
      <c r="U6" s="408" t="s">
        <v>770</v>
      </c>
      <c r="V6" s="408" t="s">
        <v>771</v>
      </c>
      <c r="W6" s="408" t="s">
        <v>1214</v>
      </c>
      <c r="X6" s="408" t="s">
        <v>1215</v>
      </c>
      <c r="Y6" s="408" t="s">
        <v>1216</v>
      </c>
      <c r="Z6" s="408" t="s">
        <v>1217</v>
      </c>
      <c r="AA6" s="408" t="s">
        <v>1218</v>
      </c>
      <c r="AB6" s="408" t="s">
        <v>1219</v>
      </c>
      <c r="AC6" s="408" t="s">
        <v>1220</v>
      </c>
      <c r="AD6" s="408" t="s">
        <v>1221</v>
      </c>
      <c r="AE6" s="408" t="s">
        <v>1222</v>
      </c>
      <c r="AF6" s="408" t="s">
        <v>1223</v>
      </c>
      <c r="AG6" s="408" t="s">
        <v>302</v>
      </c>
      <c r="AH6" s="1421"/>
      <c r="AI6" s="1421"/>
    </row>
    <row r="7" spans="1:35" s="108" customFormat="1" ht="20.25" customHeight="1" x14ac:dyDescent="0.25">
      <c r="A7" s="72"/>
      <c r="B7" s="1977"/>
      <c r="C7" s="706"/>
      <c r="D7" s="707" t="s">
        <v>320</v>
      </c>
      <c r="E7" s="708"/>
      <c r="F7" s="708"/>
      <c r="G7" s="708"/>
      <c r="H7" s="708"/>
      <c r="I7" s="708"/>
      <c r="J7" s="708"/>
      <c r="K7" s="708"/>
      <c r="L7" s="708"/>
      <c r="M7" s="708"/>
      <c r="N7" s="708"/>
      <c r="O7" s="708"/>
      <c r="P7" s="708"/>
      <c r="Q7" s="1416">
        <f>+SUM(E7:P7)</f>
        <v>0</v>
      </c>
      <c r="R7" s="1420"/>
      <c r="S7" s="408" t="s">
        <v>169</v>
      </c>
      <c r="T7" s="408" t="s">
        <v>317</v>
      </c>
      <c r="U7" s="408"/>
      <c r="V7" s="408"/>
      <c r="W7" s="408"/>
      <c r="X7" s="408"/>
      <c r="Y7" s="408"/>
      <c r="Z7" s="408"/>
      <c r="AA7" s="408"/>
      <c r="AB7" s="408"/>
      <c r="AC7" s="408"/>
      <c r="AD7" s="408"/>
      <c r="AE7" s="408"/>
      <c r="AF7" s="408"/>
      <c r="AG7" s="408"/>
      <c r="AH7" s="1421"/>
      <c r="AI7" s="1421"/>
    </row>
    <row r="8" spans="1:35" s="108" customFormat="1" ht="20.25" customHeight="1" x14ac:dyDescent="0.25">
      <c r="A8" s="72"/>
      <c r="B8" s="1975">
        <v>2</v>
      </c>
      <c r="C8" s="700" t="s">
        <v>171</v>
      </c>
      <c r="D8" s="701" t="s">
        <v>317</v>
      </c>
      <c r="E8" s="702"/>
      <c r="F8" s="702"/>
      <c r="G8" s="702"/>
      <c r="H8" s="702"/>
      <c r="I8" s="702"/>
      <c r="J8" s="702"/>
      <c r="K8" s="702"/>
      <c r="L8" s="702"/>
      <c r="M8" s="702"/>
      <c r="N8" s="702"/>
      <c r="O8" s="702"/>
      <c r="P8" s="709"/>
      <c r="Q8" s="1414">
        <f t="shared" ref="Q8:Q71" si="0">+SUM(E8:P8)</f>
        <v>0</v>
      </c>
      <c r="R8" s="908"/>
      <c r="S8" s="408"/>
      <c r="T8" s="408" t="s">
        <v>318</v>
      </c>
      <c r="U8" s="408">
        <v>2.1071229999999996</v>
      </c>
      <c r="V8" s="408">
        <v>2.3499019999999997</v>
      </c>
      <c r="W8" s="408">
        <v>2.3253379999999999</v>
      </c>
      <c r="X8" s="408">
        <v>2.0511690000000002</v>
      </c>
      <c r="Y8" s="408">
        <v>2.3828210000000003</v>
      </c>
      <c r="Z8" s="408">
        <v>2.4685830000000002</v>
      </c>
      <c r="AA8" s="408">
        <v>2.4030549999999997</v>
      </c>
      <c r="AB8" s="408">
        <v>2.862365</v>
      </c>
      <c r="AC8" s="408">
        <v>2.7195110000000002</v>
      </c>
      <c r="AD8" s="408">
        <v>2.7484349999999997</v>
      </c>
      <c r="AE8" s="408">
        <v>2.6572360000000002</v>
      </c>
      <c r="AF8" s="408">
        <v>2.7310090000000002</v>
      </c>
      <c r="AG8" s="408">
        <v>29.806547000000002</v>
      </c>
      <c r="AH8" s="1421"/>
      <c r="AI8" s="1422"/>
    </row>
    <row r="9" spans="1:35" s="108" customFormat="1" ht="20.25" customHeight="1" x14ac:dyDescent="0.25">
      <c r="A9" s="72"/>
      <c r="B9" s="1976"/>
      <c r="C9" s="703"/>
      <c r="D9" s="704" t="s">
        <v>318</v>
      </c>
      <c r="E9" s="705">
        <v>0.15845799999999999</v>
      </c>
      <c r="F9" s="705">
        <v>0.15216499999999999</v>
      </c>
      <c r="G9" s="705">
        <v>0.16197600000000001</v>
      </c>
      <c r="H9" s="705">
        <v>0.16220699999999999</v>
      </c>
      <c r="I9" s="705">
        <v>0.17755699999999999</v>
      </c>
      <c r="J9" s="705">
        <v>0.17658799999999999</v>
      </c>
      <c r="K9" s="705">
        <v>0.194739</v>
      </c>
      <c r="L9" s="705">
        <v>0.192499</v>
      </c>
      <c r="M9" s="705">
        <v>0.140013</v>
      </c>
      <c r="N9" s="705">
        <v>0.12245199999999999</v>
      </c>
      <c r="O9" s="705">
        <v>0.151036</v>
      </c>
      <c r="P9" s="710">
        <v>0.16184100000000001</v>
      </c>
      <c r="Q9" s="1415">
        <f t="shared" si="0"/>
        <v>1.9515309999999997</v>
      </c>
      <c r="R9" s="1420"/>
      <c r="S9" s="408"/>
      <c r="T9" s="408" t="s">
        <v>319</v>
      </c>
      <c r="U9" s="408"/>
      <c r="V9" s="408"/>
      <c r="W9" s="408"/>
      <c r="X9" s="408"/>
      <c r="Y9" s="408"/>
      <c r="Z9" s="408"/>
      <c r="AA9" s="408"/>
      <c r="AB9" s="408"/>
      <c r="AC9" s="408"/>
      <c r="AD9" s="408"/>
      <c r="AE9" s="408"/>
      <c r="AF9" s="408"/>
      <c r="AG9" s="408"/>
      <c r="AH9" s="1421"/>
      <c r="AI9" s="1422"/>
    </row>
    <row r="10" spans="1:35" s="108" customFormat="1" ht="20.25" customHeight="1" x14ac:dyDescent="0.25">
      <c r="A10" s="72"/>
      <c r="B10" s="1976"/>
      <c r="C10" s="703"/>
      <c r="D10" s="704" t="s">
        <v>319</v>
      </c>
      <c r="E10" s="705"/>
      <c r="F10" s="705"/>
      <c r="G10" s="705"/>
      <c r="H10" s="705"/>
      <c r="I10" s="705"/>
      <c r="J10" s="705"/>
      <c r="K10" s="705"/>
      <c r="L10" s="705"/>
      <c r="M10" s="705"/>
      <c r="N10" s="705"/>
      <c r="O10" s="705"/>
      <c r="P10" s="710"/>
      <c r="Q10" s="1415">
        <f t="shared" si="0"/>
        <v>0</v>
      </c>
      <c r="R10" s="1420"/>
      <c r="S10" s="408"/>
      <c r="T10" s="408" t="s">
        <v>320</v>
      </c>
      <c r="U10" s="408"/>
      <c r="V10" s="408"/>
      <c r="W10" s="408"/>
      <c r="X10" s="408"/>
      <c r="Y10" s="408"/>
      <c r="Z10" s="408"/>
      <c r="AA10" s="408"/>
      <c r="AB10" s="408"/>
      <c r="AC10" s="408"/>
      <c r="AD10" s="408"/>
      <c r="AE10" s="408"/>
      <c r="AF10" s="408"/>
      <c r="AG10" s="408"/>
      <c r="AH10" s="1421"/>
      <c r="AI10" s="1422"/>
    </row>
    <row r="11" spans="1:35" s="108" customFormat="1" ht="20.25" customHeight="1" x14ac:dyDescent="0.25">
      <c r="A11" s="72"/>
      <c r="B11" s="1977"/>
      <c r="C11" s="706"/>
      <c r="D11" s="707" t="s">
        <v>320</v>
      </c>
      <c r="E11" s="708"/>
      <c r="F11" s="708"/>
      <c r="G11" s="708"/>
      <c r="H11" s="708"/>
      <c r="I11" s="708"/>
      <c r="J11" s="708"/>
      <c r="K11" s="708"/>
      <c r="L11" s="708"/>
      <c r="M11" s="708"/>
      <c r="N11" s="708"/>
      <c r="O11" s="708"/>
      <c r="P11" s="711"/>
      <c r="Q11" s="1416">
        <f t="shared" si="0"/>
        <v>0</v>
      </c>
      <c r="R11" s="908"/>
      <c r="S11" s="408" t="s">
        <v>171</v>
      </c>
      <c r="T11" s="408" t="s">
        <v>317</v>
      </c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  <c r="AF11" s="408"/>
      <c r="AG11" s="408"/>
      <c r="AH11" s="1421"/>
      <c r="AI11" s="1422"/>
    </row>
    <row r="12" spans="1:35" s="108" customFormat="1" ht="20.25" customHeight="1" x14ac:dyDescent="0.25">
      <c r="A12" s="72"/>
      <c r="B12" s="1975">
        <v>3</v>
      </c>
      <c r="C12" s="700" t="s">
        <v>2089</v>
      </c>
      <c r="D12" s="701" t="s">
        <v>317</v>
      </c>
      <c r="E12" s="705"/>
      <c r="F12" s="705"/>
      <c r="G12" s="705"/>
      <c r="H12" s="705"/>
      <c r="I12" s="705"/>
      <c r="J12" s="705"/>
      <c r="K12" s="705"/>
      <c r="L12" s="705"/>
      <c r="M12" s="705"/>
      <c r="N12" s="705"/>
      <c r="O12" s="705"/>
      <c r="P12" s="710"/>
      <c r="Q12" s="1415">
        <f t="shared" si="0"/>
        <v>0</v>
      </c>
      <c r="R12" s="908"/>
      <c r="S12" s="408"/>
      <c r="T12" s="408" t="s">
        <v>318</v>
      </c>
      <c r="U12" s="408">
        <v>0.15845799999999999</v>
      </c>
      <c r="V12" s="408">
        <v>0.15216499999999999</v>
      </c>
      <c r="W12" s="408">
        <v>0.16197600000000001</v>
      </c>
      <c r="X12" s="408">
        <v>0.16220699999999999</v>
      </c>
      <c r="Y12" s="408">
        <v>0.17755699999999999</v>
      </c>
      <c r="Z12" s="408">
        <v>0.17658799999999999</v>
      </c>
      <c r="AA12" s="408">
        <v>0.194739</v>
      </c>
      <c r="AB12" s="408">
        <v>0.192499</v>
      </c>
      <c r="AC12" s="408">
        <v>0.140013</v>
      </c>
      <c r="AD12" s="408">
        <v>0.12245199999999999</v>
      </c>
      <c r="AE12" s="408">
        <v>0.151036</v>
      </c>
      <c r="AF12" s="408">
        <v>0.16184100000000001</v>
      </c>
      <c r="AG12" s="408">
        <v>1.9515309999999997</v>
      </c>
      <c r="AH12" s="1421"/>
      <c r="AI12" s="1422"/>
    </row>
    <row r="13" spans="1:35" s="108" customFormat="1" ht="20.25" customHeight="1" x14ac:dyDescent="0.25">
      <c r="A13" s="72"/>
      <c r="B13" s="1976"/>
      <c r="C13" s="703"/>
      <c r="D13" s="704" t="s">
        <v>318</v>
      </c>
      <c r="E13" s="705">
        <v>0.54807000000000006</v>
      </c>
      <c r="F13" s="705">
        <v>0.49604000000000004</v>
      </c>
      <c r="G13" s="705">
        <v>0.54019000000000006</v>
      </c>
      <c r="H13" s="705">
        <v>0.43089</v>
      </c>
      <c r="I13" s="705">
        <v>0.51422000000000001</v>
      </c>
      <c r="J13" s="705">
        <v>0.49425999999999998</v>
      </c>
      <c r="K13" s="705">
        <v>0.44455</v>
      </c>
      <c r="L13" s="705">
        <v>0.45600000000000002</v>
      </c>
      <c r="M13" s="705">
        <v>0.42699999999999999</v>
      </c>
      <c r="N13" s="705">
        <v>0.27721499999999999</v>
      </c>
      <c r="O13" s="705">
        <v>0.19161900000000001</v>
      </c>
      <c r="P13" s="710">
        <v>0.21799299999999999</v>
      </c>
      <c r="Q13" s="1415">
        <f t="shared" si="0"/>
        <v>5.0380470000000006</v>
      </c>
      <c r="R13" s="908"/>
      <c r="S13" s="408"/>
      <c r="T13" s="408" t="s">
        <v>319</v>
      </c>
      <c r="U13" s="408"/>
      <c r="V13" s="408"/>
      <c r="W13" s="408"/>
      <c r="X13" s="408"/>
      <c r="Y13" s="408"/>
      <c r="Z13" s="408"/>
      <c r="AA13" s="408"/>
      <c r="AB13" s="408"/>
      <c r="AC13" s="408"/>
      <c r="AD13" s="408"/>
      <c r="AE13" s="408"/>
      <c r="AF13" s="408"/>
      <c r="AG13" s="408"/>
      <c r="AH13" s="1421"/>
      <c r="AI13" s="1422"/>
    </row>
    <row r="14" spans="1:35" s="108" customFormat="1" ht="20.25" customHeight="1" x14ac:dyDescent="0.25">
      <c r="A14" s="72"/>
      <c r="B14" s="1976"/>
      <c r="C14" s="703"/>
      <c r="D14" s="704" t="s">
        <v>319</v>
      </c>
      <c r="E14" s="705"/>
      <c r="F14" s="705"/>
      <c r="G14" s="705"/>
      <c r="H14" s="705"/>
      <c r="I14" s="705"/>
      <c r="J14" s="705"/>
      <c r="K14" s="705"/>
      <c r="L14" s="705"/>
      <c r="M14" s="705"/>
      <c r="N14" s="705"/>
      <c r="O14" s="705"/>
      <c r="P14" s="710"/>
      <c r="Q14" s="1415">
        <f t="shared" si="0"/>
        <v>0</v>
      </c>
      <c r="R14" s="908"/>
      <c r="S14" s="408"/>
      <c r="T14" s="408" t="s">
        <v>320</v>
      </c>
      <c r="U14" s="408"/>
      <c r="V14" s="408"/>
      <c r="W14" s="408"/>
      <c r="X14" s="408"/>
      <c r="Y14" s="408"/>
      <c r="Z14" s="408"/>
      <c r="AA14" s="408"/>
      <c r="AB14" s="408"/>
      <c r="AC14" s="408"/>
      <c r="AD14" s="408"/>
      <c r="AE14" s="408"/>
      <c r="AF14" s="408"/>
      <c r="AG14" s="408"/>
      <c r="AH14" s="1421"/>
      <c r="AI14" s="1422"/>
    </row>
    <row r="15" spans="1:35" s="108" customFormat="1" ht="20.25" customHeight="1" x14ac:dyDescent="0.25">
      <c r="A15" s="72"/>
      <c r="B15" s="1977"/>
      <c r="C15" s="706"/>
      <c r="D15" s="707" t="s">
        <v>320</v>
      </c>
      <c r="E15" s="705"/>
      <c r="F15" s="705"/>
      <c r="G15" s="705"/>
      <c r="H15" s="705"/>
      <c r="I15" s="705"/>
      <c r="J15" s="705"/>
      <c r="K15" s="705"/>
      <c r="L15" s="705"/>
      <c r="M15" s="705"/>
      <c r="N15" s="705"/>
      <c r="O15" s="705"/>
      <c r="P15" s="710"/>
      <c r="Q15" s="1415">
        <f t="shared" si="0"/>
        <v>0</v>
      </c>
      <c r="R15" s="908"/>
      <c r="S15" s="408" t="s">
        <v>2089</v>
      </c>
      <c r="T15" s="408" t="s">
        <v>317</v>
      </c>
      <c r="U15" s="408"/>
      <c r="V15" s="408"/>
      <c r="W15" s="408"/>
      <c r="X15" s="408"/>
      <c r="Y15" s="408"/>
      <c r="Z15" s="408"/>
      <c r="AA15" s="408"/>
      <c r="AB15" s="408"/>
      <c r="AC15" s="408"/>
      <c r="AD15" s="408"/>
      <c r="AE15" s="408"/>
      <c r="AF15" s="408"/>
      <c r="AG15" s="408"/>
      <c r="AH15" s="1421"/>
      <c r="AI15" s="1422"/>
    </row>
    <row r="16" spans="1:35" s="108" customFormat="1" ht="20.25" customHeight="1" x14ac:dyDescent="0.25">
      <c r="A16" s="72"/>
      <c r="B16" s="1975">
        <v>4</v>
      </c>
      <c r="C16" s="700" t="s">
        <v>2091</v>
      </c>
      <c r="D16" s="701" t="s">
        <v>317</v>
      </c>
      <c r="E16" s="702"/>
      <c r="F16" s="702"/>
      <c r="G16" s="702"/>
      <c r="H16" s="702"/>
      <c r="I16" s="702"/>
      <c r="J16" s="702"/>
      <c r="K16" s="702"/>
      <c r="L16" s="702"/>
      <c r="M16" s="702"/>
      <c r="N16" s="702"/>
      <c r="O16" s="702"/>
      <c r="P16" s="709"/>
      <c r="Q16" s="1414">
        <f t="shared" si="0"/>
        <v>0</v>
      </c>
      <c r="R16" s="908"/>
      <c r="S16" s="408"/>
      <c r="T16" s="408" t="s">
        <v>318</v>
      </c>
      <c r="U16" s="408">
        <v>0.54807000000000006</v>
      </c>
      <c r="V16" s="408">
        <v>0.49604000000000004</v>
      </c>
      <c r="W16" s="408">
        <v>0.54019000000000006</v>
      </c>
      <c r="X16" s="408">
        <v>0.43089</v>
      </c>
      <c r="Y16" s="408">
        <v>0.51422000000000001</v>
      </c>
      <c r="Z16" s="408">
        <v>0.49425999999999998</v>
      </c>
      <c r="AA16" s="408">
        <v>0.44455</v>
      </c>
      <c r="AB16" s="408">
        <v>0.45600000000000002</v>
      </c>
      <c r="AC16" s="408">
        <v>0.42699999999999999</v>
      </c>
      <c r="AD16" s="408">
        <v>0.27721499999999999</v>
      </c>
      <c r="AE16" s="408">
        <v>0.19161900000000001</v>
      </c>
      <c r="AF16" s="408">
        <v>0.21799299999999999</v>
      </c>
      <c r="AG16" s="408">
        <v>5.0380470000000006</v>
      </c>
      <c r="AH16" s="1421"/>
      <c r="AI16" s="1422"/>
    </row>
    <row r="17" spans="1:35" s="108" customFormat="1" ht="20.25" customHeight="1" x14ac:dyDescent="0.25">
      <c r="A17" s="72"/>
      <c r="B17" s="1976"/>
      <c r="C17" s="703"/>
      <c r="D17" s="704" t="s">
        <v>318</v>
      </c>
      <c r="E17" s="705">
        <v>5.9999999999999995E-4</v>
      </c>
      <c r="F17" s="705">
        <v>0</v>
      </c>
      <c r="G17" s="705">
        <v>0</v>
      </c>
      <c r="H17" s="705">
        <v>0</v>
      </c>
      <c r="I17" s="705">
        <v>0</v>
      </c>
      <c r="J17" s="705">
        <v>0</v>
      </c>
      <c r="K17" s="705">
        <v>0</v>
      </c>
      <c r="L17" s="705">
        <v>0</v>
      </c>
      <c r="M17" s="705">
        <v>0</v>
      </c>
      <c r="N17" s="705">
        <v>0</v>
      </c>
      <c r="O17" s="705">
        <v>5.9999999999999995E-4</v>
      </c>
      <c r="P17" s="710">
        <v>0</v>
      </c>
      <c r="Q17" s="1415">
        <f t="shared" si="0"/>
        <v>1.1999999999999999E-3</v>
      </c>
      <c r="R17" s="908"/>
      <c r="S17" s="408"/>
      <c r="T17" s="408" t="s">
        <v>319</v>
      </c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1421"/>
      <c r="AI17" s="1422"/>
    </row>
    <row r="18" spans="1:35" s="108" customFormat="1" ht="20.25" customHeight="1" x14ac:dyDescent="0.25">
      <c r="A18" s="72"/>
      <c r="B18" s="1976"/>
      <c r="C18" s="703"/>
      <c r="D18" s="704" t="s">
        <v>319</v>
      </c>
      <c r="E18" s="705"/>
      <c r="F18" s="705"/>
      <c r="G18" s="705"/>
      <c r="H18" s="705"/>
      <c r="I18" s="705"/>
      <c r="J18" s="705"/>
      <c r="K18" s="705"/>
      <c r="L18" s="705"/>
      <c r="M18" s="705"/>
      <c r="N18" s="705"/>
      <c r="O18" s="705"/>
      <c r="P18" s="710"/>
      <c r="Q18" s="1415">
        <f t="shared" si="0"/>
        <v>0</v>
      </c>
      <c r="R18" s="908"/>
      <c r="S18" s="408"/>
      <c r="T18" s="408" t="s">
        <v>320</v>
      </c>
      <c r="U18" s="408"/>
      <c r="V18" s="408"/>
      <c r="W18" s="408"/>
      <c r="X18" s="408"/>
      <c r="Y18" s="408"/>
      <c r="Z18" s="408"/>
      <c r="AA18" s="408"/>
      <c r="AB18" s="408"/>
      <c r="AC18" s="408"/>
      <c r="AD18" s="408"/>
      <c r="AE18" s="408"/>
      <c r="AF18" s="408"/>
      <c r="AG18" s="408"/>
      <c r="AH18" s="1421"/>
      <c r="AI18" s="1422"/>
    </row>
    <row r="19" spans="1:35" s="108" customFormat="1" ht="20.25" customHeight="1" x14ac:dyDescent="0.25">
      <c r="A19" s="72"/>
      <c r="B19" s="1977"/>
      <c r="C19" s="706"/>
      <c r="D19" s="707" t="s">
        <v>320</v>
      </c>
      <c r="E19" s="708"/>
      <c r="F19" s="708"/>
      <c r="G19" s="708"/>
      <c r="H19" s="708"/>
      <c r="I19" s="708"/>
      <c r="J19" s="708"/>
      <c r="K19" s="708"/>
      <c r="L19" s="708"/>
      <c r="M19" s="708"/>
      <c r="N19" s="708"/>
      <c r="O19" s="708"/>
      <c r="P19" s="711"/>
      <c r="Q19" s="1416">
        <f t="shared" si="0"/>
        <v>0</v>
      </c>
      <c r="R19" s="908"/>
      <c r="S19" s="408" t="s">
        <v>2091</v>
      </c>
      <c r="T19" s="408" t="s">
        <v>317</v>
      </c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1421"/>
      <c r="AI19" s="1422"/>
    </row>
    <row r="20" spans="1:35" s="108" customFormat="1" ht="20.25" customHeight="1" x14ac:dyDescent="0.25">
      <c r="A20" s="72"/>
      <c r="B20" s="1975">
        <v>5</v>
      </c>
      <c r="C20" s="700" t="s">
        <v>173</v>
      </c>
      <c r="D20" s="701" t="s">
        <v>317</v>
      </c>
      <c r="E20" s="702"/>
      <c r="F20" s="702"/>
      <c r="G20" s="702"/>
      <c r="H20" s="702"/>
      <c r="I20" s="702"/>
      <c r="J20" s="702"/>
      <c r="K20" s="702"/>
      <c r="L20" s="702"/>
      <c r="M20" s="702"/>
      <c r="N20" s="702"/>
      <c r="O20" s="702"/>
      <c r="P20" s="709"/>
      <c r="Q20" s="1414">
        <f t="shared" si="0"/>
        <v>0</v>
      </c>
      <c r="R20" s="908"/>
      <c r="S20" s="408"/>
      <c r="T20" s="408" t="s">
        <v>318</v>
      </c>
      <c r="U20" s="408">
        <v>5.9999999999999995E-4</v>
      </c>
      <c r="V20" s="408">
        <v>0</v>
      </c>
      <c r="W20" s="408">
        <v>0</v>
      </c>
      <c r="X20" s="408">
        <v>0</v>
      </c>
      <c r="Y20" s="408">
        <v>0</v>
      </c>
      <c r="Z20" s="408">
        <v>0</v>
      </c>
      <c r="AA20" s="408">
        <v>0</v>
      </c>
      <c r="AB20" s="408">
        <v>0</v>
      </c>
      <c r="AC20" s="408">
        <v>0</v>
      </c>
      <c r="AD20" s="408">
        <v>0</v>
      </c>
      <c r="AE20" s="408">
        <v>5.9999999999999995E-4</v>
      </c>
      <c r="AF20" s="408">
        <v>0</v>
      </c>
      <c r="AG20" s="408">
        <v>1.1999999999999999E-3</v>
      </c>
      <c r="AH20" s="1421"/>
      <c r="AI20" s="1422"/>
    </row>
    <row r="21" spans="1:35" s="108" customFormat="1" ht="20.25" customHeight="1" x14ac:dyDescent="0.25">
      <c r="A21" s="72"/>
      <c r="B21" s="1976"/>
      <c r="C21" s="703"/>
      <c r="D21" s="704" t="s">
        <v>318</v>
      </c>
      <c r="E21" s="705">
        <v>0.69406899999999994</v>
      </c>
      <c r="F21" s="705">
        <v>0.55602499999999999</v>
      </c>
      <c r="G21" s="705">
        <v>0.46762200000000004</v>
      </c>
      <c r="H21" s="705">
        <v>0.23772199999999999</v>
      </c>
      <c r="I21" s="705">
        <v>0.68476300000000001</v>
      </c>
      <c r="J21" s="705">
        <v>0.48728699999999997</v>
      </c>
      <c r="K21" s="705">
        <v>0.55292999999999992</v>
      </c>
      <c r="L21" s="705">
        <v>0.57563999999999993</v>
      </c>
      <c r="M21" s="705">
        <v>0.6553000000000001</v>
      </c>
      <c r="N21" s="705">
        <v>0.606819</v>
      </c>
      <c r="O21" s="705">
        <v>0.56374299999999999</v>
      </c>
      <c r="P21" s="710">
        <v>0.42380099999999998</v>
      </c>
      <c r="Q21" s="1415">
        <f t="shared" si="0"/>
        <v>6.5057209999999994</v>
      </c>
      <c r="R21" s="908"/>
      <c r="S21" s="408"/>
      <c r="T21" s="408" t="s">
        <v>319</v>
      </c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1421"/>
      <c r="AI21" s="1422"/>
    </row>
    <row r="22" spans="1:35" s="108" customFormat="1" ht="20.25" customHeight="1" x14ac:dyDescent="0.25">
      <c r="A22" s="72"/>
      <c r="B22" s="1976"/>
      <c r="C22" s="703"/>
      <c r="D22" s="704" t="s">
        <v>319</v>
      </c>
      <c r="E22" s="705"/>
      <c r="F22" s="705"/>
      <c r="G22" s="705"/>
      <c r="H22" s="705"/>
      <c r="I22" s="705"/>
      <c r="J22" s="705"/>
      <c r="K22" s="705"/>
      <c r="L22" s="705"/>
      <c r="M22" s="705"/>
      <c r="N22" s="705"/>
      <c r="O22" s="705"/>
      <c r="P22" s="710"/>
      <c r="Q22" s="1415">
        <f t="shared" si="0"/>
        <v>0</v>
      </c>
      <c r="R22" s="908"/>
      <c r="S22" s="408"/>
      <c r="T22" s="408" t="s">
        <v>320</v>
      </c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408"/>
      <c r="AF22" s="408"/>
      <c r="AG22" s="408"/>
      <c r="AH22" s="1421"/>
      <c r="AI22" s="1422"/>
    </row>
    <row r="23" spans="1:35" s="108" customFormat="1" ht="20.25" customHeight="1" x14ac:dyDescent="0.25">
      <c r="A23" s="72"/>
      <c r="B23" s="1977"/>
      <c r="C23" s="706"/>
      <c r="D23" s="707" t="s">
        <v>320</v>
      </c>
      <c r="E23" s="708"/>
      <c r="F23" s="708"/>
      <c r="G23" s="708"/>
      <c r="H23" s="708"/>
      <c r="I23" s="708"/>
      <c r="J23" s="708"/>
      <c r="K23" s="708"/>
      <c r="L23" s="708"/>
      <c r="M23" s="708"/>
      <c r="N23" s="708"/>
      <c r="O23" s="708"/>
      <c r="P23" s="711"/>
      <c r="Q23" s="1416">
        <f t="shared" si="0"/>
        <v>0</v>
      </c>
      <c r="R23" s="908"/>
      <c r="S23" s="408" t="s">
        <v>173</v>
      </c>
      <c r="T23" s="408" t="s">
        <v>317</v>
      </c>
      <c r="U23" s="408"/>
      <c r="V23" s="408"/>
      <c r="W23" s="408"/>
      <c r="X23" s="408"/>
      <c r="Y23" s="408"/>
      <c r="Z23" s="408"/>
      <c r="AA23" s="408"/>
      <c r="AB23" s="408"/>
      <c r="AC23" s="408"/>
      <c r="AD23" s="408"/>
      <c r="AE23" s="408"/>
      <c r="AF23" s="408"/>
      <c r="AG23" s="408"/>
      <c r="AH23" s="1421"/>
      <c r="AI23" s="1422"/>
    </row>
    <row r="24" spans="1:35" s="108" customFormat="1" ht="20.25" customHeight="1" x14ac:dyDescent="0.25">
      <c r="A24" s="72"/>
      <c r="B24" s="1975">
        <v>6</v>
      </c>
      <c r="C24" s="700" t="s">
        <v>1986</v>
      </c>
      <c r="D24" s="701" t="s">
        <v>317</v>
      </c>
      <c r="E24" s="702"/>
      <c r="F24" s="702"/>
      <c r="G24" s="702"/>
      <c r="H24" s="702"/>
      <c r="I24" s="702"/>
      <c r="J24" s="702"/>
      <c r="K24" s="702"/>
      <c r="L24" s="702"/>
      <c r="M24" s="702"/>
      <c r="N24" s="702"/>
      <c r="O24" s="702"/>
      <c r="P24" s="709"/>
      <c r="Q24" s="1414">
        <f t="shared" si="0"/>
        <v>0</v>
      </c>
      <c r="R24" s="908"/>
      <c r="S24" s="408"/>
      <c r="T24" s="408" t="s">
        <v>318</v>
      </c>
      <c r="U24" s="408">
        <v>0.69406899999999994</v>
      </c>
      <c r="V24" s="408">
        <v>0.55602499999999999</v>
      </c>
      <c r="W24" s="408">
        <v>0.46762200000000004</v>
      </c>
      <c r="X24" s="408">
        <v>0.23772199999999999</v>
      </c>
      <c r="Y24" s="408">
        <v>0.68476300000000001</v>
      </c>
      <c r="Z24" s="408">
        <v>0.48728699999999997</v>
      </c>
      <c r="AA24" s="408">
        <v>0.55292999999999992</v>
      </c>
      <c r="AB24" s="408">
        <v>0.57563999999999993</v>
      </c>
      <c r="AC24" s="408">
        <v>0.6553000000000001</v>
      </c>
      <c r="AD24" s="408">
        <v>0.606819</v>
      </c>
      <c r="AE24" s="408">
        <v>0.56374299999999999</v>
      </c>
      <c r="AF24" s="408">
        <v>0.42380099999999998</v>
      </c>
      <c r="AG24" s="408">
        <v>6.5057209999999994</v>
      </c>
      <c r="AH24" s="1421"/>
      <c r="AI24" s="1422"/>
    </row>
    <row r="25" spans="1:35" s="108" customFormat="1" ht="20.25" customHeight="1" x14ac:dyDescent="0.25">
      <c r="A25" s="72"/>
      <c r="B25" s="1976"/>
      <c r="C25" s="703"/>
      <c r="D25" s="704" t="s">
        <v>318</v>
      </c>
      <c r="E25" s="705">
        <v>0</v>
      </c>
      <c r="F25" s="705">
        <v>6.8060000000000004E-3</v>
      </c>
      <c r="G25" s="705">
        <v>1.9047000000000001E-2</v>
      </c>
      <c r="H25" s="705">
        <v>2.4489E-2</v>
      </c>
      <c r="I25" s="705">
        <v>2.2850000000000001E-3</v>
      </c>
      <c r="J25" s="705">
        <v>1.8140000000000001E-3</v>
      </c>
      <c r="K25" s="705">
        <v>4.535E-3</v>
      </c>
      <c r="L25" s="705">
        <v>5.4419999999999998E-3</v>
      </c>
      <c r="M25" s="705">
        <v>2.0819000000000001E-2</v>
      </c>
      <c r="N25" s="705">
        <v>7.2629999999999995E-3</v>
      </c>
      <c r="O25" s="705">
        <v>4.4999999999999999E-4</v>
      </c>
      <c r="P25" s="710">
        <v>2.271E-3</v>
      </c>
      <c r="Q25" s="1415">
        <f t="shared" si="0"/>
        <v>9.5221000000000014E-2</v>
      </c>
      <c r="R25" s="908"/>
      <c r="S25" s="408"/>
      <c r="T25" s="408" t="s">
        <v>319</v>
      </c>
      <c r="U25" s="408"/>
      <c r="V25" s="408"/>
      <c r="W25" s="408"/>
      <c r="X25" s="408"/>
      <c r="Y25" s="408"/>
      <c r="Z25" s="408"/>
      <c r="AA25" s="408"/>
      <c r="AB25" s="408"/>
      <c r="AC25" s="408"/>
      <c r="AD25" s="408"/>
      <c r="AE25" s="408"/>
      <c r="AF25" s="408"/>
      <c r="AG25" s="408"/>
      <c r="AH25" s="1421"/>
      <c r="AI25" s="1422"/>
    </row>
    <row r="26" spans="1:35" s="108" customFormat="1" ht="20.25" customHeight="1" x14ac:dyDescent="0.25">
      <c r="A26" s="72"/>
      <c r="B26" s="1976"/>
      <c r="C26" s="703"/>
      <c r="D26" s="704" t="s">
        <v>319</v>
      </c>
      <c r="E26" s="705"/>
      <c r="F26" s="705"/>
      <c r="G26" s="705"/>
      <c r="H26" s="705"/>
      <c r="I26" s="705"/>
      <c r="J26" s="705"/>
      <c r="K26" s="705"/>
      <c r="L26" s="705"/>
      <c r="M26" s="705"/>
      <c r="N26" s="705"/>
      <c r="O26" s="705"/>
      <c r="P26" s="710"/>
      <c r="Q26" s="1415">
        <f t="shared" si="0"/>
        <v>0</v>
      </c>
      <c r="R26" s="908"/>
      <c r="S26" s="408"/>
      <c r="T26" s="408" t="s">
        <v>320</v>
      </c>
      <c r="U26" s="408"/>
      <c r="V26" s="408"/>
      <c r="W26" s="408"/>
      <c r="X26" s="408"/>
      <c r="Y26" s="408"/>
      <c r="Z26" s="408"/>
      <c r="AA26" s="408"/>
      <c r="AB26" s="408"/>
      <c r="AC26" s="408"/>
      <c r="AD26" s="408"/>
      <c r="AE26" s="408"/>
      <c r="AF26" s="408"/>
      <c r="AG26" s="408"/>
      <c r="AH26" s="1421"/>
      <c r="AI26" s="1422"/>
    </row>
    <row r="27" spans="1:35" s="108" customFormat="1" ht="20.25" customHeight="1" x14ac:dyDescent="0.25">
      <c r="A27" s="72"/>
      <c r="B27" s="1977"/>
      <c r="C27" s="706"/>
      <c r="D27" s="707" t="s">
        <v>320</v>
      </c>
      <c r="E27" s="708"/>
      <c r="F27" s="708"/>
      <c r="G27" s="708"/>
      <c r="H27" s="708"/>
      <c r="I27" s="708"/>
      <c r="J27" s="708"/>
      <c r="K27" s="708"/>
      <c r="L27" s="708"/>
      <c r="M27" s="708"/>
      <c r="N27" s="708"/>
      <c r="O27" s="708"/>
      <c r="P27" s="711"/>
      <c r="Q27" s="1416">
        <f t="shared" si="0"/>
        <v>0</v>
      </c>
      <c r="R27" s="908"/>
      <c r="S27" s="408" t="s">
        <v>1986</v>
      </c>
      <c r="T27" s="408" t="s">
        <v>317</v>
      </c>
      <c r="U27" s="408"/>
      <c r="V27" s="408"/>
      <c r="W27" s="408"/>
      <c r="X27" s="408"/>
      <c r="Y27" s="408"/>
      <c r="Z27" s="408"/>
      <c r="AA27" s="408"/>
      <c r="AB27" s="408"/>
      <c r="AC27" s="408"/>
      <c r="AD27" s="408"/>
      <c r="AE27" s="408"/>
      <c r="AF27" s="408"/>
      <c r="AG27" s="408"/>
      <c r="AH27" s="1421"/>
      <c r="AI27" s="1422"/>
    </row>
    <row r="28" spans="1:35" s="108" customFormat="1" ht="20.25" customHeight="1" x14ac:dyDescent="0.25">
      <c r="A28" s="72"/>
      <c r="B28" s="1975">
        <v>7</v>
      </c>
      <c r="C28" s="700" t="s">
        <v>175</v>
      </c>
      <c r="D28" s="701" t="s">
        <v>317</v>
      </c>
      <c r="E28" s="702"/>
      <c r="F28" s="702"/>
      <c r="G28" s="702"/>
      <c r="H28" s="702"/>
      <c r="I28" s="702"/>
      <c r="J28" s="702"/>
      <c r="K28" s="702"/>
      <c r="L28" s="702"/>
      <c r="M28" s="702"/>
      <c r="N28" s="702"/>
      <c r="O28" s="702"/>
      <c r="P28" s="709"/>
      <c r="Q28" s="1414">
        <f t="shared" si="0"/>
        <v>0</v>
      </c>
      <c r="R28" s="908"/>
      <c r="S28" s="408"/>
      <c r="T28" s="408" t="s">
        <v>318</v>
      </c>
      <c r="U28" s="408">
        <v>0</v>
      </c>
      <c r="V28" s="408">
        <v>6.8060000000000004E-3</v>
      </c>
      <c r="W28" s="408">
        <v>1.9047000000000001E-2</v>
      </c>
      <c r="X28" s="408">
        <v>2.4489E-2</v>
      </c>
      <c r="Y28" s="408">
        <v>2.2850000000000001E-3</v>
      </c>
      <c r="Z28" s="408">
        <v>1.8140000000000001E-3</v>
      </c>
      <c r="AA28" s="408">
        <v>4.535E-3</v>
      </c>
      <c r="AB28" s="408">
        <v>5.4419999999999998E-3</v>
      </c>
      <c r="AC28" s="408">
        <v>2.0819000000000001E-2</v>
      </c>
      <c r="AD28" s="408">
        <v>7.2629999999999995E-3</v>
      </c>
      <c r="AE28" s="408">
        <v>4.4999999999999999E-4</v>
      </c>
      <c r="AF28" s="408">
        <v>2.271E-3</v>
      </c>
      <c r="AG28" s="408">
        <v>9.5221000000000014E-2</v>
      </c>
      <c r="AH28" s="1421"/>
      <c r="AI28" s="1422"/>
    </row>
    <row r="29" spans="1:35" s="108" customFormat="1" ht="20.25" customHeight="1" x14ac:dyDescent="0.25">
      <c r="A29" s="72"/>
      <c r="B29" s="1976"/>
      <c r="C29" s="703"/>
      <c r="D29" s="704" t="s">
        <v>318</v>
      </c>
      <c r="E29" s="705">
        <v>0.236646</v>
      </c>
      <c r="F29" s="705">
        <v>0.34088799999999997</v>
      </c>
      <c r="G29" s="705">
        <v>0.21793499999999999</v>
      </c>
      <c r="H29" s="705">
        <v>0.178839</v>
      </c>
      <c r="I29" s="705">
        <v>0.17106399999999999</v>
      </c>
      <c r="J29" s="705">
        <v>0.19824400000000003</v>
      </c>
      <c r="K29" s="705">
        <v>0.199159</v>
      </c>
      <c r="L29" s="705">
        <v>0.21556200000000003</v>
      </c>
      <c r="M29" s="705">
        <v>0.17124</v>
      </c>
      <c r="N29" s="705">
        <v>0.107654</v>
      </c>
      <c r="O29" s="705">
        <v>7.4684000000000014E-2</v>
      </c>
      <c r="P29" s="710">
        <v>9.7510000000000013E-2</v>
      </c>
      <c r="Q29" s="1415">
        <f t="shared" si="0"/>
        <v>2.2094250000000004</v>
      </c>
      <c r="R29" s="908"/>
      <c r="S29" s="408"/>
      <c r="T29" s="408" t="s">
        <v>319</v>
      </c>
      <c r="U29" s="408"/>
      <c r="V29" s="408"/>
      <c r="W29" s="408"/>
      <c r="X29" s="408"/>
      <c r="Y29" s="408"/>
      <c r="Z29" s="408"/>
      <c r="AA29" s="408"/>
      <c r="AB29" s="408"/>
      <c r="AC29" s="408"/>
      <c r="AD29" s="408"/>
      <c r="AE29" s="408"/>
      <c r="AF29" s="408"/>
      <c r="AG29" s="408"/>
      <c r="AH29" s="1421"/>
      <c r="AI29" s="1422"/>
    </row>
    <row r="30" spans="1:35" s="108" customFormat="1" ht="20.25" customHeight="1" x14ac:dyDescent="0.25">
      <c r="A30" s="72"/>
      <c r="B30" s="1976"/>
      <c r="C30" s="703"/>
      <c r="D30" s="704" t="s">
        <v>319</v>
      </c>
      <c r="E30" s="705"/>
      <c r="F30" s="705"/>
      <c r="G30" s="705"/>
      <c r="H30" s="705"/>
      <c r="I30" s="705"/>
      <c r="J30" s="705"/>
      <c r="K30" s="705"/>
      <c r="L30" s="705"/>
      <c r="M30" s="705"/>
      <c r="N30" s="705"/>
      <c r="O30" s="705"/>
      <c r="P30" s="710"/>
      <c r="Q30" s="1415">
        <f t="shared" si="0"/>
        <v>0</v>
      </c>
      <c r="R30" s="908"/>
      <c r="S30" s="408"/>
      <c r="T30" s="408" t="s">
        <v>320</v>
      </c>
      <c r="U30" s="408"/>
      <c r="V30" s="408"/>
      <c r="W30" s="408"/>
      <c r="X30" s="408"/>
      <c r="Y30" s="408"/>
      <c r="Z30" s="408"/>
      <c r="AA30" s="408"/>
      <c r="AB30" s="408"/>
      <c r="AC30" s="408"/>
      <c r="AD30" s="408"/>
      <c r="AE30" s="408"/>
      <c r="AF30" s="408"/>
      <c r="AG30" s="408"/>
      <c r="AH30" s="1421"/>
      <c r="AI30" s="1422"/>
    </row>
    <row r="31" spans="1:35" s="108" customFormat="1" ht="20.25" customHeight="1" x14ac:dyDescent="0.25">
      <c r="A31" s="72"/>
      <c r="B31" s="1977"/>
      <c r="C31" s="706"/>
      <c r="D31" s="707" t="s">
        <v>320</v>
      </c>
      <c r="E31" s="708"/>
      <c r="F31" s="708"/>
      <c r="G31" s="708"/>
      <c r="H31" s="708"/>
      <c r="I31" s="708"/>
      <c r="J31" s="708"/>
      <c r="K31" s="708"/>
      <c r="L31" s="708"/>
      <c r="M31" s="708"/>
      <c r="N31" s="708"/>
      <c r="O31" s="708"/>
      <c r="P31" s="711"/>
      <c r="Q31" s="1416">
        <f t="shared" si="0"/>
        <v>0</v>
      </c>
      <c r="R31" s="908"/>
      <c r="S31" s="408" t="s">
        <v>175</v>
      </c>
      <c r="T31" s="408" t="s">
        <v>317</v>
      </c>
      <c r="U31" s="408"/>
      <c r="V31" s="408"/>
      <c r="W31" s="408"/>
      <c r="X31" s="408"/>
      <c r="Y31" s="408"/>
      <c r="Z31" s="408"/>
      <c r="AA31" s="408"/>
      <c r="AB31" s="408"/>
      <c r="AC31" s="408"/>
      <c r="AD31" s="408"/>
      <c r="AE31" s="408"/>
      <c r="AF31" s="408"/>
      <c r="AG31" s="408"/>
      <c r="AH31" s="1421"/>
      <c r="AI31" s="1422"/>
    </row>
    <row r="32" spans="1:35" s="108" customFormat="1" ht="20.25" customHeight="1" x14ac:dyDescent="0.25">
      <c r="A32" s="72"/>
      <c r="B32" s="1975">
        <v>8</v>
      </c>
      <c r="C32" s="700" t="s">
        <v>177</v>
      </c>
      <c r="D32" s="701" t="s">
        <v>317</v>
      </c>
      <c r="E32" s="702"/>
      <c r="F32" s="702"/>
      <c r="G32" s="702"/>
      <c r="H32" s="702"/>
      <c r="I32" s="702"/>
      <c r="J32" s="702"/>
      <c r="K32" s="702"/>
      <c r="L32" s="702"/>
      <c r="M32" s="702"/>
      <c r="N32" s="702"/>
      <c r="O32" s="702"/>
      <c r="P32" s="709"/>
      <c r="Q32" s="1414">
        <f t="shared" si="0"/>
        <v>0</v>
      </c>
      <c r="R32" s="908"/>
      <c r="S32" s="408"/>
      <c r="T32" s="408" t="s">
        <v>318</v>
      </c>
      <c r="U32" s="408">
        <v>0.236646</v>
      </c>
      <c r="V32" s="408">
        <v>0.34088799999999997</v>
      </c>
      <c r="W32" s="408">
        <v>0.21793499999999999</v>
      </c>
      <c r="X32" s="408">
        <v>0.178839</v>
      </c>
      <c r="Y32" s="408">
        <v>0.17106399999999999</v>
      </c>
      <c r="Z32" s="408">
        <v>0.19824400000000003</v>
      </c>
      <c r="AA32" s="408">
        <v>0.199159</v>
      </c>
      <c r="AB32" s="408">
        <v>0.21556200000000003</v>
      </c>
      <c r="AC32" s="408">
        <v>0.17124</v>
      </c>
      <c r="AD32" s="408">
        <v>0.107654</v>
      </c>
      <c r="AE32" s="408">
        <v>7.4684000000000014E-2</v>
      </c>
      <c r="AF32" s="408">
        <v>9.7510000000000013E-2</v>
      </c>
      <c r="AG32" s="408">
        <v>2.2094250000000004</v>
      </c>
      <c r="AH32" s="1421"/>
      <c r="AI32" s="1422"/>
    </row>
    <row r="33" spans="1:35" s="108" customFormat="1" ht="20.25" customHeight="1" x14ac:dyDescent="0.25">
      <c r="A33" s="72"/>
      <c r="B33" s="1976"/>
      <c r="C33" s="703"/>
      <c r="D33" s="704" t="s">
        <v>318</v>
      </c>
      <c r="E33" s="705">
        <v>0.55511500000000003</v>
      </c>
      <c r="F33" s="705">
        <v>0.38026799999999999</v>
      </c>
      <c r="G33" s="705">
        <v>0.44764999999999999</v>
      </c>
      <c r="H33" s="705">
        <v>0.45163499999999995</v>
      </c>
      <c r="I33" s="705">
        <v>0.45124799999999998</v>
      </c>
      <c r="J33" s="705">
        <v>0.414769</v>
      </c>
      <c r="K33" s="705">
        <v>0.40963099999999997</v>
      </c>
      <c r="L33" s="705">
        <v>0.45477800000000002</v>
      </c>
      <c r="M33" s="705">
        <v>0.38648199999999999</v>
      </c>
      <c r="N33" s="705">
        <v>0.38786999999999999</v>
      </c>
      <c r="O33" s="705">
        <v>0.34714200000000001</v>
      </c>
      <c r="P33" s="710">
        <v>0.26911600000000002</v>
      </c>
      <c r="Q33" s="1415">
        <f t="shared" si="0"/>
        <v>4.9557040000000008</v>
      </c>
      <c r="R33" s="908"/>
      <c r="S33" s="408"/>
      <c r="T33" s="408" t="s">
        <v>319</v>
      </c>
      <c r="U33" s="408"/>
      <c r="V33" s="408"/>
      <c r="W33" s="408"/>
      <c r="X33" s="408"/>
      <c r="Y33" s="408"/>
      <c r="Z33" s="408"/>
      <c r="AA33" s="408"/>
      <c r="AB33" s="408"/>
      <c r="AC33" s="408"/>
      <c r="AD33" s="408"/>
      <c r="AE33" s="408"/>
      <c r="AF33" s="408"/>
      <c r="AG33" s="408"/>
      <c r="AH33" s="1421"/>
      <c r="AI33" s="1422"/>
    </row>
    <row r="34" spans="1:35" s="108" customFormat="1" ht="20.25" customHeight="1" x14ac:dyDescent="0.25">
      <c r="A34" s="72"/>
      <c r="B34" s="1976"/>
      <c r="C34" s="703"/>
      <c r="D34" s="704" t="s">
        <v>319</v>
      </c>
      <c r="E34" s="705"/>
      <c r="F34" s="705"/>
      <c r="G34" s="705"/>
      <c r="H34" s="705"/>
      <c r="I34" s="705"/>
      <c r="J34" s="705"/>
      <c r="K34" s="705"/>
      <c r="L34" s="705"/>
      <c r="M34" s="705"/>
      <c r="N34" s="705"/>
      <c r="O34" s="705"/>
      <c r="P34" s="710"/>
      <c r="Q34" s="1415">
        <f t="shared" si="0"/>
        <v>0</v>
      </c>
      <c r="R34" s="908"/>
      <c r="S34" s="408"/>
      <c r="T34" s="408" t="s">
        <v>320</v>
      </c>
      <c r="U34" s="408"/>
      <c r="V34" s="408"/>
      <c r="W34" s="408"/>
      <c r="X34" s="408"/>
      <c r="Y34" s="408"/>
      <c r="Z34" s="408"/>
      <c r="AA34" s="408"/>
      <c r="AB34" s="408"/>
      <c r="AC34" s="408"/>
      <c r="AD34" s="408"/>
      <c r="AE34" s="408"/>
      <c r="AF34" s="408"/>
      <c r="AG34" s="408"/>
      <c r="AH34" s="1421"/>
      <c r="AI34" s="1422"/>
    </row>
    <row r="35" spans="1:35" s="108" customFormat="1" ht="20.25" customHeight="1" x14ac:dyDescent="0.25">
      <c r="A35" s="72"/>
      <c r="B35" s="1977"/>
      <c r="C35" s="706"/>
      <c r="D35" s="707" t="s">
        <v>320</v>
      </c>
      <c r="E35" s="708"/>
      <c r="F35" s="708"/>
      <c r="G35" s="708"/>
      <c r="H35" s="708"/>
      <c r="I35" s="708"/>
      <c r="J35" s="708"/>
      <c r="K35" s="708"/>
      <c r="L35" s="708"/>
      <c r="M35" s="708"/>
      <c r="N35" s="708"/>
      <c r="O35" s="708"/>
      <c r="P35" s="711"/>
      <c r="Q35" s="1416">
        <f t="shared" si="0"/>
        <v>0</v>
      </c>
      <c r="R35" s="908"/>
      <c r="S35" s="408" t="s">
        <v>177</v>
      </c>
      <c r="T35" s="408" t="s">
        <v>317</v>
      </c>
      <c r="U35" s="408"/>
      <c r="V35" s="408"/>
      <c r="W35" s="408"/>
      <c r="X35" s="408"/>
      <c r="Y35" s="408"/>
      <c r="Z35" s="408"/>
      <c r="AA35" s="408"/>
      <c r="AB35" s="408"/>
      <c r="AC35" s="408"/>
      <c r="AD35" s="408"/>
      <c r="AE35" s="408"/>
      <c r="AF35" s="408"/>
      <c r="AG35" s="408"/>
      <c r="AH35" s="1421"/>
      <c r="AI35" s="1422"/>
    </row>
    <row r="36" spans="1:35" s="108" customFormat="1" ht="20.25" customHeight="1" x14ac:dyDescent="0.25">
      <c r="A36" s="72"/>
      <c r="B36" s="1975">
        <v>9</v>
      </c>
      <c r="C36" s="700" t="s">
        <v>2128</v>
      </c>
      <c r="D36" s="701" t="s">
        <v>317</v>
      </c>
      <c r="E36" s="705"/>
      <c r="F36" s="705"/>
      <c r="G36" s="705"/>
      <c r="H36" s="705"/>
      <c r="I36" s="705"/>
      <c r="J36" s="705"/>
      <c r="K36" s="705"/>
      <c r="L36" s="705"/>
      <c r="M36" s="705"/>
      <c r="N36" s="705"/>
      <c r="O36" s="705"/>
      <c r="P36" s="710"/>
      <c r="Q36" s="1415">
        <f t="shared" si="0"/>
        <v>0</v>
      </c>
      <c r="R36" s="908"/>
      <c r="S36" s="408"/>
      <c r="T36" s="408" t="s">
        <v>318</v>
      </c>
      <c r="U36" s="408">
        <v>0.55511500000000003</v>
      </c>
      <c r="V36" s="408">
        <v>0.38026799999999999</v>
      </c>
      <c r="W36" s="408">
        <v>0.44764999999999999</v>
      </c>
      <c r="X36" s="408">
        <v>0.45163499999999995</v>
      </c>
      <c r="Y36" s="408">
        <v>0.45124799999999998</v>
      </c>
      <c r="Z36" s="408">
        <v>0.414769</v>
      </c>
      <c r="AA36" s="408">
        <v>0.40963099999999997</v>
      </c>
      <c r="AB36" s="408">
        <v>0.45477800000000002</v>
      </c>
      <c r="AC36" s="408">
        <v>0.38648199999999999</v>
      </c>
      <c r="AD36" s="408">
        <v>0.38786999999999999</v>
      </c>
      <c r="AE36" s="408">
        <v>0.34714200000000001</v>
      </c>
      <c r="AF36" s="408">
        <v>0.26911600000000002</v>
      </c>
      <c r="AG36" s="408">
        <v>4.9557040000000008</v>
      </c>
      <c r="AH36" s="1421"/>
      <c r="AI36" s="1422"/>
    </row>
    <row r="37" spans="1:35" s="108" customFormat="1" ht="20.25" customHeight="1" x14ac:dyDescent="0.25">
      <c r="A37" s="72"/>
      <c r="B37" s="1976"/>
      <c r="C37" s="703"/>
      <c r="D37" s="704" t="s">
        <v>318</v>
      </c>
      <c r="E37" s="705">
        <v>0</v>
      </c>
      <c r="F37" s="705">
        <v>0</v>
      </c>
      <c r="G37" s="705">
        <v>0.29011999999999999</v>
      </c>
      <c r="H37" s="705">
        <v>0</v>
      </c>
      <c r="I37" s="705">
        <v>0</v>
      </c>
      <c r="J37" s="705">
        <v>0</v>
      </c>
      <c r="K37" s="705">
        <v>2.5649999999999999E-2</v>
      </c>
      <c r="L37" s="705">
        <v>6.4549999999999996E-2</v>
      </c>
      <c r="M37" s="705">
        <v>0</v>
      </c>
      <c r="N37" s="705">
        <v>8.1079999999999999E-2</v>
      </c>
      <c r="O37" s="705">
        <v>4.8299999999999996E-2</v>
      </c>
      <c r="P37" s="710">
        <v>0</v>
      </c>
      <c r="Q37" s="1415">
        <f t="shared" si="0"/>
        <v>0.50969999999999993</v>
      </c>
      <c r="R37" s="908"/>
      <c r="S37" s="408"/>
      <c r="T37" s="408" t="s">
        <v>319</v>
      </c>
      <c r="U37" s="408"/>
      <c r="V37" s="408"/>
      <c r="W37" s="408"/>
      <c r="X37" s="408"/>
      <c r="Y37" s="408"/>
      <c r="Z37" s="408"/>
      <c r="AA37" s="408"/>
      <c r="AB37" s="408"/>
      <c r="AC37" s="408"/>
      <c r="AD37" s="408"/>
      <c r="AE37" s="408"/>
      <c r="AF37" s="408"/>
      <c r="AG37" s="408"/>
      <c r="AH37" s="1421"/>
      <c r="AI37" s="1422"/>
    </row>
    <row r="38" spans="1:35" s="108" customFormat="1" ht="20.25" customHeight="1" x14ac:dyDescent="0.25">
      <c r="A38" s="72"/>
      <c r="B38" s="1976"/>
      <c r="C38" s="703"/>
      <c r="D38" s="704" t="s">
        <v>319</v>
      </c>
      <c r="E38" s="705"/>
      <c r="F38" s="705"/>
      <c r="G38" s="705"/>
      <c r="H38" s="705"/>
      <c r="I38" s="705"/>
      <c r="J38" s="705"/>
      <c r="K38" s="705"/>
      <c r="L38" s="705"/>
      <c r="M38" s="705"/>
      <c r="N38" s="705"/>
      <c r="O38" s="705"/>
      <c r="P38" s="710"/>
      <c r="Q38" s="1415">
        <f t="shared" si="0"/>
        <v>0</v>
      </c>
      <c r="R38" s="908"/>
      <c r="S38" s="408"/>
      <c r="T38" s="408" t="s">
        <v>320</v>
      </c>
      <c r="U38" s="408"/>
      <c r="V38" s="408"/>
      <c r="W38" s="408"/>
      <c r="X38" s="408"/>
      <c r="Y38" s="408"/>
      <c r="Z38" s="408"/>
      <c r="AA38" s="408"/>
      <c r="AB38" s="408"/>
      <c r="AC38" s="408"/>
      <c r="AD38" s="408"/>
      <c r="AE38" s="408"/>
      <c r="AF38" s="408"/>
      <c r="AG38" s="408"/>
      <c r="AH38" s="1421"/>
      <c r="AI38" s="1422"/>
    </row>
    <row r="39" spans="1:35" s="108" customFormat="1" ht="20.25" customHeight="1" x14ac:dyDescent="0.25">
      <c r="A39" s="72"/>
      <c r="B39" s="1977"/>
      <c r="C39" s="706"/>
      <c r="D39" s="707" t="s">
        <v>320</v>
      </c>
      <c r="E39" s="705"/>
      <c r="F39" s="705"/>
      <c r="G39" s="705"/>
      <c r="H39" s="705"/>
      <c r="I39" s="705"/>
      <c r="J39" s="705"/>
      <c r="K39" s="705"/>
      <c r="L39" s="705"/>
      <c r="M39" s="705"/>
      <c r="N39" s="705"/>
      <c r="O39" s="705"/>
      <c r="P39" s="710"/>
      <c r="Q39" s="1415">
        <f t="shared" si="0"/>
        <v>0</v>
      </c>
      <c r="R39" s="908"/>
      <c r="S39" s="408" t="s">
        <v>2128</v>
      </c>
      <c r="T39" s="408" t="s">
        <v>317</v>
      </c>
      <c r="U39" s="408"/>
      <c r="V39" s="408"/>
      <c r="W39" s="408"/>
      <c r="X39" s="408"/>
      <c r="Y39" s="408"/>
      <c r="Z39" s="408"/>
      <c r="AA39" s="408"/>
      <c r="AB39" s="408"/>
      <c r="AC39" s="408"/>
      <c r="AD39" s="408"/>
      <c r="AE39" s="408"/>
      <c r="AF39" s="408"/>
      <c r="AG39" s="408"/>
      <c r="AH39" s="1421"/>
      <c r="AI39" s="1422"/>
    </row>
    <row r="40" spans="1:35" s="108" customFormat="1" ht="20.25" customHeight="1" x14ac:dyDescent="0.25">
      <c r="A40" s="72"/>
      <c r="B40" s="1975">
        <v>10</v>
      </c>
      <c r="C40" s="700" t="s">
        <v>179</v>
      </c>
      <c r="D40" s="701" t="s">
        <v>317</v>
      </c>
      <c r="E40" s="702"/>
      <c r="F40" s="702"/>
      <c r="G40" s="702"/>
      <c r="H40" s="702"/>
      <c r="I40" s="702"/>
      <c r="J40" s="702"/>
      <c r="K40" s="702"/>
      <c r="L40" s="702"/>
      <c r="M40" s="702"/>
      <c r="N40" s="702"/>
      <c r="O40" s="702"/>
      <c r="P40" s="709"/>
      <c r="Q40" s="1414">
        <f t="shared" si="0"/>
        <v>0</v>
      </c>
      <c r="R40" s="908"/>
      <c r="S40" s="408"/>
      <c r="T40" s="408" t="s">
        <v>318</v>
      </c>
      <c r="U40" s="408">
        <v>0</v>
      </c>
      <c r="V40" s="408">
        <v>0</v>
      </c>
      <c r="W40" s="408">
        <v>0.29011999999999999</v>
      </c>
      <c r="X40" s="408">
        <v>0</v>
      </c>
      <c r="Y40" s="408">
        <v>0</v>
      </c>
      <c r="Z40" s="408">
        <v>0</v>
      </c>
      <c r="AA40" s="408">
        <v>2.5649999999999999E-2</v>
      </c>
      <c r="AB40" s="408">
        <v>6.4549999999999996E-2</v>
      </c>
      <c r="AC40" s="408">
        <v>0</v>
      </c>
      <c r="AD40" s="408">
        <v>8.1079999999999999E-2</v>
      </c>
      <c r="AE40" s="408">
        <v>4.8299999999999996E-2</v>
      </c>
      <c r="AF40" s="408">
        <v>0</v>
      </c>
      <c r="AG40" s="408">
        <v>0.50969999999999993</v>
      </c>
      <c r="AH40" s="1421"/>
      <c r="AI40" s="1422"/>
    </row>
    <row r="41" spans="1:35" s="108" customFormat="1" ht="20.25" customHeight="1" x14ac:dyDescent="0.25">
      <c r="A41" s="72"/>
      <c r="B41" s="1976"/>
      <c r="C41" s="703"/>
      <c r="D41" s="704" t="s">
        <v>318</v>
      </c>
      <c r="E41" s="705">
        <v>3.5996E-2</v>
      </c>
      <c r="F41" s="705">
        <v>7.2444999999999996E-2</v>
      </c>
      <c r="G41" s="705">
        <v>4.5630999999999998E-2</v>
      </c>
      <c r="H41" s="705">
        <v>1.6056000000000001E-2</v>
      </c>
      <c r="I41" s="705">
        <v>2.2919999999999998E-3</v>
      </c>
      <c r="J41" s="705">
        <v>4.3220000000000003E-3</v>
      </c>
      <c r="K41" s="705">
        <v>3.8300000000000001E-3</v>
      </c>
      <c r="L41" s="705">
        <v>7.4267E-2</v>
      </c>
      <c r="M41" s="705">
        <v>2.3059999999999999E-3</v>
      </c>
      <c r="N41" s="705">
        <v>2.6160000000000003E-3</v>
      </c>
      <c r="O41" s="705">
        <v>7.8413999999999998E-2</v>
      </c>
      <c r="P41" s="710">
        <v>5.1414000000000001E-2</v>
      </c>
      <c r="Q41" s="1415">
        <f t="shared" si="0"/>
        <v>0.38958899999999996</v>
      </c>
      <c r="R41" s="908"/>
      <c r="S41" s="408"/>
      <c r="T41" s="408" t="s">
        <v>319</v>
      </c>
      <c r="U41" s="408"/>
      <c r="V41" s="408"/>
      <c r="W41" s="408"/>
      <c r="X41" s="408"/>
      <c r="Y41" s="408"/>
      <c r="Z41" s="408"/>
      <c r="AA41" s="408"/>
      <c r="AB41" s="408"/>
      <c r="AC41" s="408"/>
      <c r="AD41" s="408"/>
      <c r="AE41" s="408"/>
      <c r="AF41" s="408"/>
      <c r="AG41" s="408"/>
      <c r="AH41" s="1421"/>
      <c r="AI41" s="1422"/>
    </row>
    <row r="42" spans="1:35" s="108" customFormat="1" ht="20.25" customHeight="1" x14ac:dyDescent="0.25">
      <c r="A42" s="72"/>
      <c r="B42" s="1976"/>
      <c r="C42" s="703"/>
      <c r="D42" s="704" t="s">
        <v>319</v>
      </c>
      <c r="E42" s="705"/>
      <c r="F42" s="705"/>
      <c r="G42" s="705"/>
      <c r="H42" s="705"/>
      <c r="I42" s="705"/>
      <c r="J42" s="705"/>
      <c r="K42" s="705"/>
      <c r="L42" s="705"/>
      <c r="M42" s="705"/>
      <c r="N42" s="705"/>
      <c r="O42" s="705"/>
      <c r="P42" s="710"/>
      <c r="Q42" s="1415">
        <f t="shared" si="0"/>
        <v>0</v>
      </c>
      <c r="R42" s="908"/>
      <c r="S42" s="408"/>
      <c r="T42" s="408" t="s">
        <v>320</v>
      </c>
      <c r="U42" s="408"/>
      <c r="V42" s="408"/>
      <c r="W42" s="408"/>
      <c r="X42" s="408"/>
      <c r="Y42" s="408"/>
      <c r="Z42" s="408"/>
      <c r="AA42" s="408"/>
      <c r="AB42" s="408"/>
      <c r="AC42" s="408"/>
      <c r="AD42" s="408"/>
      <c r="AE42" s="408"/>
      <c r="AF42" s="408"/>
      <c r="AG42" s="408"/>
      <c r="AH42" s="1421"/>
      <c r="AI42" s="1422"/>
    </row>
    <row r="43" spans="1:35" s="108" customFormat="1" ht="20.25" customHeight="1" x14ac:dyDescent="0.25">
      <c r="A43" s="72"/>
      <c r="B43" s="1977"/>
      <c r="C43" s="706"/>
      <c r="D43" s="707" t="s">
        <v>320</v>
      </c>
      <c r="E43" s="708"/>
      <c r="F43" s="708"/>
      <c r="G43" s="708"/>
      <c r="H43" s="708"/>
      <c r="I43" s="708"/>
      <c r="J43" s="708"/>
      <c r="K43" s="708"/>
      <c r="L43" s="708"/>
      <c r="M43" s="708"/>
      <c r="N43" s="708"/>
      <c r="O43" s="708"/>
      <c r="P43" s="711"/>
      <c r="Q43" s="1416">
        <f t="shared" si="0"/>
        <v>0</v>
      </c>
      <c r="R43" s="908"/>
      <c r="S43" s="408" t="s">
        <v>179</v>
      </c>
      <c r="T43" s="408" t="s">
        <v>317</v>
      </c>
      <c r="U43" s="408"/>
      <c r="V43" s="408"/>
      <c r="W43" s="408"/>
      <c r="X43" s="408"/>
      <c r="Y43" s="408"/>
      <c r="Z43" s="408"/>
      <c r="AA43" s="408"/>
      <c r="AB43" s="408"/>
      <c r="AC43" s="408"/>
      <c r="AD43" s="408"/>
      <c r="AE43" s="408"/>
      <c r="AF43" s="408"/>
      <c r="AG43" s="408"/>
      <c r="AH43" s="1421"/>
      <c r="AI43" s="1422"/>
    </row>
    <row r="44" spans="1:35" s="108" customFormat="1" ht="20.25" customHeight="1" x14ac:dyDescent="0.25">
      <c r="A44" s="72"/>
      <c r="B44" s="1975">
        <v>11</v>
      </c>
      <c r="C44" s="700" t="s">
        <v>181</v>
      </c>
      <c r="D44" s="701" t="s">
        <v>317</v>
      </c>
      <c r="E44" s="702"/>
      <c r="F44" s="702"/>
      <c r="G44" s="702"/>
      <c r="H44" s="702"/>
      <c r="I44" s="702"/>
      <c r="J44" s="702"/>
      <c r="K44" s="702"/>
      <c r="L44" s="702"/>
      <c r="M44" s="702"/>
      <c r="N44" s="702"/>
      <c r="O44" s="702"/>
      <c r="P44" s="709"/>
      <c r="Q44" s="1414">
        <f t="shared" si="0"/>
        <v>0</v>
      </c>
      <c r="R44" s="908"/>
      <c r="S44" s="408"/>
      <c r="T44" s="408" t="s">
        <v>318</v>
      </c>
      <c r="U44" s="408">
        <v>3.5996E-2</v>
      </c>
      <c r="V44" s="408">
        <v>7.2444999999999996E-2</v>
      </c>
      <c r="W44" s="408">
        <v>4.5630999999999998E-2</v>
      </c>
      <c r="X44" s="408">
        <v>1.6056000000000001E-2</v>
      </c>
      <c r="Y44" s="408">
        <v>2.2919999999999998E-3</v>
      </c>
      <c r="Z44" s="408">
        <v>4.3220000000000003E-3</v>
      </c>
      <c r="AA44" s="408">
        <v>3.8300000000000001E-3</v>
      </c>
      <c r="AB44" s="408">
        <v>7.4267E-2</v>
      </c>
      <c r="AC44" s="408">
        <v>2.3059999999999999E-3</v>
      </c>
      <c r="AD44" s="408">
        <v>2.6160000000000003E-3</v>
      </c>
      <c r="AE44" s="408">
        <v>7.8413999999999998E-2</v>
      </c>
      <c r="AF44" s="408">
        <v>5.1414000000000001E-2</v>
      </c>
      <c r="AG44" s="408">
        <v>0.38958899999999996</v>
      </c>
      <c r="AH44" s="1421"/>
      <c r="AI44" s="1422"/>
    </row>
    <row r="45" spans="1:35" s="108" customFormat="1" ht="20.25" customHeight="1" x14ac:dyDescent="0.25">
      <c r="A45" s="72"/>
      <c r="B45" s="1976"/>
      <c r="C45" s="703"/>
      <c r="D45" s="704" t="s">
        <v>318</v>
      </c>
      <c r="E45" s="705">
        <v>8.3308999999999994E-2</v>
      </c>
      <c r="F45" s="705">
        <v>1.0412000000000001E-2</v>
      </c>
      <c r="G45" s="705">
        <v>0</v>
      </c>
      <c r="H45" s="705">
        <v>9.9860000000000001E-3</v>
      </c>
      <c r="I45" s="705">
        <v>5.2100000000000002E-3</v>
      </c>
      <c r="J45" s="705">
        <v>1.839E-2</v>
      </c>
      <c r="K45" s="705">
        <v>8.678799999999999E-2</v>
      </c>
      <c r="L45" s="705">
        <v>0</v>
      </c>
      <c r="M45" s="705">
        <v>0</v>
      </c>
      <c r="N45" s="705">
        <v>1.2808999999999999E-2</v>
      </c>
      <c r="O45" s="705">
        <v>0</v>
      </c>
      <c r="P45" s="710">
        <v>1.16E-3</v>
      </c>
      <c r="Q45" s="1415">
        <f t="shared" si="0"/>
        <v>0.22806399999999996</v>
      </c>
      <c r="R45" s="908"/>
      <c r="S45" s="408"/>
      <c r="T45" s="408" t="s">
        <v>319</v>
      </c>
      <c r="U45" s="408"/>
      <c r="V45" s="408"/>
      <c r="W45" s="408"/>
      <c r="X45" s="408"/>
      <c r="Y45" s="408"/>
      <c r="Z45" s="408"/>
      <c r="AA45" s="408"/>
      <c r="AB45" s="408"/>
      <c r="AC45" s="408"/>
      <c r="AD45" s="408"/>
      <c r="AE45" s="408"/>
      <c r="AF45" s="408"/>
      <c r="AG45" s="408"/>
      <c r="AH45" s="1421"/>
      <c r="AI45" s="1422"/>
    </row>
    <row r="46" spans="1:35" s="108" customFormat="1" ht="20.25" customHeight="1" x14ac:dyDescent="0.25">
      <c r="A46" s="72"/>
      <c r="B46" s="1976"/>
      <c r="C46" s="703"/>
      <c r="D46" s="704" t="s">
        <v>319</v>
      </c>
      <c r="E46" s="705"/>
      <c r="F46" s="705"/>
      <c r="G46" s="705"/>
      <c r="H46" s="705"/>
      <c r="I46" s="705"/>
      <c r="J46" s="705"/>
      <c r="K46" s="705"/>
      <c r="L46" s="705"/>
      <c r="M46" s="705"/>
      <c r="N46" s="705"/>
      <c r="O46" s="705"/>
      <c r="P46" s="710"/>
      <c r="Q46" s="1415">
        <f t="shared" si="0"/>
        <v>0</v>
      </c>
      <c r="R46" s="908"/>
      <c r="S46" s="408"/>
      <c r="T46" s="408" t="s">
        <v>320</v>
      </c>
      <c r="U46" s="408"/>
      <c r="V46" s="408"/>
      <c r="W46" s="408"/>
      <c r="X46" s="408"/>
      <c r="Y46" s="408"/>
      <c r="Z46" s="408"/>
      <c r="AA46" s="408"/>
      <c r="AB46" s="408"/>
      <c r="AC46" s="408"/>
      <c r="AD46" s="408"/>
      <c r="AE46" s="408"/>
      <c r="AF46" s="408"/>
      <c r="AG46" s="408"/>
      <c r="AH46" s="1421"/>
      <c r="AI46" s="1422"/>
    </row>
    <row r="47" spans="1:35" s="108" customFormat="1" ht="20.25" customHeight="1" x14ac:dyDescent="0.25">
      <c r="A47" s="72"/>
      <c r="B47" s="1977"/>
      <c r="C47" s="706"/>
      <c r="D47" s="707" t="s">
        <v>320</v>
      </c>
      <c r="E47" s="708"/>
      <c r="F47" s="708"/>
      <c r="G47" s="708"/>
      <c r="H47" s="708"/>
      <c r="I47" s="708"/>
      <c r="J47" s="708"/>
      <c r="K47" s="708"/>
      <c r="L47" s="708"/>
      <c r="M47" s="708"/>
      <c r="N47" s="708"/>
      <c r="O47" s="708"/>
      <c r="P47" s="711"/>
      <c r="Q47" s="1416">
        <f t="shared" si="0"/>
        <v>0</v>
      </c>
      <c r="R47" s="908"/>
      <c r="S47" s="408" t="s">
        <v>181</v>
      </c>
      <c r="T47" s="408" t="s">
        <v>317</v>
      </c>
      <c r="U47" s="408"/>
      <c r="V47" s="408"/>
      <c r="W47" s="408"/>
      <c r="X47" s="408"/>
      <c r="Y47" s="408"/>
      <c r="Z47" s="408"/>
      <c r="AA47" s="408"/>
      <c r="AB47" s="408"/>
      <c r="AC47" s="408"/>
      <c r="AD47" s="408"/>
      <c r="AE47" s="408"/>
      <c r="AF47" s="408"/>
      <c r="AG47" s="408"/>
      <c r="AH47" s="1421"/>
      <c r="AI47" s="1422"/>
    </row>
    <row r="48" spans="1:35" s="108" customFormat="1" ht="20.25" customHeight="1" x14ac:dyDescent="0.25">
      <c r="A48" s="72"/>
      <c r="B48" s="1975">
        <v>12</v>
      </c>
      <c r="C48" s="700" t="s">
        <v>183</v>
      </c>
      <c r="D48" s="701" t="s">
        <v>317</v>
      </c>
      <c r="E48" s="702"/>
      <c r="F48" s="702"/>
      <c r="G48" s="702"/>
      <c r="H48" s="702"/>
      <c r="I48" s="702"/>
      <c r="J48" s="702"/>
      <c r="K48" s="702"/>
      <c r="L48" s="702"/>
      <c r="M48" s="702"/>
      <c r="N48" s="702"/>
      <c r="O48" s="702"/>
      <c r="P48" s="709"/>
      <c r="Q48" s="1414">
        <f t="shared" si="0"/>
        <v>0</v>
      </c>
      <c r="R48" s="908"/>
      <c r="S48" s="408"/>
      <c r="T48" s="408" t="s">
        <v>318</v>
      </c>
      <c r="U48" s="408">
        <v>8.3308999999999994E-2</v>
      </c>
      <c r="V48" s="408">
        <v>1.0412000000000001E-2</v>
      </c>
      <c r="W48" s="408">
        <v>0</v>
      </c>
      <c r="X48" s="408">
        <v>9.9860000000000001E-3</v>
      </c>
      <c r="Y48" s="408">
        <v>5.2100000000000002E-3</v>
      </c>
      <c r="Z48" s="408">
        <v>1.839E-2</v>
      </c>
      <c r="AA48" s="408">
        <v>8.678799999999999E-2</v>
      </c>
      <c r="AB48" s="408">
        <v>0</v>
      </c>
      <c r="AC48" s="408">
        <v>0</v>
      </c>
      <c r="AD48" s="408">
        <v>1.2808999999999999E-2</v>
      </c>
      <c r="AE48" s="408">
        <v>0</v>
      </c>
      <c r="AF48" s="408">
        <v>1.16E-3</v>
      </c>
      <c r="AG48" s="408">
        <v>0.22806399999999996</v>
      </c>
      <c r="AH48" s="1421"/>
      <c r="AI48" s="1422"/>
    </row>
    <row r="49" spans="1:35" s="108" customFormat="1" ht="20.25" customHeight="1" x14ac:dyDescent="0.25">
      <c r="A49" s="72"/>
      <c r="B49" s="1976"/>
      <c r="C49" s="703"/>
      <c r="D49" s="704" t="s">
        <v>318</v>
      </c>
      <c r="E49" s="705">
        <v>5.7199999999999992E-4</v>
      </c>
      <c r="F49" s="705">
        <v>0</v>
      </c>
      <c r="G49" s="705">
        <v>1.2230000000000001E-3</v>
      </c>
      <c r="H49" s="705">
        <v>2.392E-3</v>
      </c>
      <c r="I49" s="705">
        <v>3.8478999999999999E-2</v>
      </c>
      <c r="J49" s="705">
        <v>4.1199999999999999E-4</v>
      </c>
      <c r="K49" s="705">
        <v>0</v>
      </c>
      <c r="L49" s="705">
        <v>0</v>
      </c>
      <c r="M49" s="705">
        <v>1.6130000000000001E-3</v>
      </c>
      <c r="N49" s="705">
        <v>2.9970000000000001E-3</v>
      </c>
      <c r="O49" s="705">
        <v>0</v>
      </c>
      <c r="P49" s="710">
        <v>0</v>
      </c>
      <c r="Q49" s="1415">
        <f t="shared" si="0"/>
        <v>4.7688000000000001E-2</v>
      </c>
      <c r="R49" s="908"/>
      <c r="S49" s="408"/>
      <c r="T49" s="408" t="s">
        <v>319</v>
      </c>
      <c r="U49" s="408"/>
      <c r="V49" s="408"/>
      <c r="W49" s="408"/>
      <c r="X49" s="408"/>
      <c r="Y49" s="408"/>
      <c r="Z49" s="408"/>
      <c r="AA49" s="408"/>
      <c r="AB49" s="408"/>
      <c r="AC49" s="408"/>
      <c r="AD49" s="408"/>
      <c r="AE49" s="408"/>
      <c r="AF49" s="408"/>
      <c r="AG49" s="408"/>
      <c r="AH49" s="1421"/>
      <c r="AI49" s="1422"/>
    </row>
    <row r="50" spans="1:35" s="108" customFormat="1" ht="20.25" customHeight="1" x14ac:dyDescent="0.25">
      <c r="A50" s="72"/>
      <c r="B50" s="1976"/>
      <c r="C50" s="703"/>
      <c r="D50" s="704" t="s">
        <v>319</v>
      </c>
      <c r="E50" s="705"/>
      <c r="F50" s="705"/>
      <c r="G50" s="705"/>
      <c r="H50" s="705"/>
      <c r="I50" s="705"/>
      <c r="J50" s="705"/>
      <c r="K50" s="705"/>
      <c r="L50" s="705"/>
      <c r="M50" s="705"/>
      <c r="N50" s="705"/>
      <c r="O50" s="705"/>
      <c r="P50" s="710"/>
      <c r="Q50" s="1415">
        <f t="shared" si="0"/>
        <v>0</v>
      </c>
      <c r="R50" s="908"/>
      <c r="S50" s="408"/>
      <c r="T50" s="408" t="s">
        <v>320</v>
      </c>
      <c r="U50" s="408"/>
      <c r="V50" s="408"/>
      <c r="W50" s="408"/>
      <c r="X50" s="408"/>
      <c r="Y50" s="408"/>
      <c r="Z50" s="408"/>
      <c r="AA50" s="408"/>
      <c r="AB50" s="408"/>
      <c r="AC50" s="408"/>
      <c r="AD50" s="408"/>
      <c r="AE50" s="408"/>
      <c r="AF50" s="408"/>
      <c r="AG50" s="408"/>
      <c r="AH50" s="1421"/>
      <c r="AI50" s="1422"/>
    </row>
    <row r="51" spans="1:35" s="108" customFormat="1" ht="20.25" customHeight="1" x14ac:dyDescent="0.25">
      <c r="A51" s="72"/>
      <c r="B51" s="1977"/>
      <c r="C51" s="706"/>
      <c r="D51" s="707" t="s">
        <v>320</v>
      </c>
      <c r="E51" s="708"/>
      <c r="F51" s="708"/>
      <c r="G51" s="708"/>
      <c r="H51" s="708"/>
      <c r="I51" s="708"/>
      <c r="J51" s="708"/>
      <c r="K51" s="708"/>
      <c r="L51" s="708"/>
      <c r="M51" s="708"/>
      <c r="N51" s="708"/>
      <c r="O51" s="708"/>
      <c r="P51" s="711"/>
      <c r="Q51" s="1416">
        <f t="shared" si="0"/>
        <v>0</v>
      </c>
      <c r="R51" s="908"/>
      <c r="S51" s="408" t="s">
        <v>183</v>
      </c>
      <c r="T51" s="408" t="s">
        <v>317</v>
      </c>
      <c r="U51" s="408"/>
      <c r="V51" s="408"/>
      <c r="W51" s="408"/>
      <c r="X51" s="408"/>
      <c r="Y51" s="408"/>
      <c r="Z51" s="408"/>
      <c r="AA51" s="408"/>
      <c r="AB51" s="408"/>
      <c r="AC51" s="408"/>
      <c r="AD51" s="408"/>
      <c r="AE51" s="408"/>
      <c r="AF51" s="408"/>
      <c r="AG51" s="408"/>
      <c r="AH51" s="1421"/>
      <c r="AI51" s="1422"/>
    </row>
    <row r="52" spans="1:35" s="108" customFormat="1" ht="20.25" customHeight="1" x14ac:dyDescent="0.25">
      <c r="A52" s="72"/>
      <c r="B52" s="1975">
        <v>13</v>
      </c>
      <c r="C52" s="700" t="s">
        <v>2095</v>
      </c>
      <c r="D52" s="701" t="s">
        <v>317</v>
      </c>
      <c r="E52" s="705"/>
      <c r="F52" s="705"/>
      <c r="G52" s="705"/>
      <c r="H52" s="705"/>
      <c r="I52" s="705"/>
      <c r="J52" s="705"/>
      <c r="K52" s="705"/>
      <c r="L52" s="705"/>
      <c r="M52" s="705"/>
      <c r="N52" s="705"/>
      <c r="O52" s="705"/>
      <c r="P52" s="710"/>
      <c r="Q52" s="1415">
        <f t="shared" si="0"/>
        <v>0</v>
      </c>
      <c r="R52" s="908"/>
      <c r="S52" s="408"/>
      <c r="T52" s="408" t="s">
        <v>318</v>
      </c>
      <c r="U52" s="408">
        <v>5.7199999999999992E-4</v>
      </c>
      <c r="V52" s="408">
        <v>0</v>
      </c>
      <c r="W52" s="408">
        <v>1.2230000000000001E-3</v>
      </c>
      <c r="X52" s="408">
        <v>2.392E-3</v>
      </c>
      <c r="Y52" s="408">
        <v>3.8478999999999999E-2</v>
      </c>
      <c r="Z52" s="408">
        <v>4.1199999999999999E-4</v>
      </c>
      <c r="AA52" s="408">
        <v>0</v>
      </c>
      <c r="AB52" s="408">
        <v>0</v>
      </c>
      <c r="AC52" s="408">
        <v>1.6130000000000001E-3</v>
      </c>
      <c r="AD52" s="408">
        <v>2.9970000000000001E-3</v>
      </c>
      <c r="AE52" s="408">
        <v>0</v>
      </c>
      <c r="AF52" s="408">
        <v>0</v>
      </c>
      <c r="AG52" s="408">
        <v>4.7688000000000001E-2</v>
      </c>
      <c r="AH52" s="1421"/>
      <c r="AI52" s="1422"/>
    </row>
    <row r="53" spans="1:35" s="108" customFormat="1" ht="20.25" customHeight="1" x14ac:dyDescent="0.25">
      <c r="A53" s="72"/>
      <c r="B53" s="1976"/>
      <c r="C53" s="703"/>
      <c r="D53" s="704" t="s">
        <v>318</v>
      </c>
      <c r="E53" s="705">
        <v>1.7055400000000001</v>
      </c>
      <c r="F53" s="705">
        <v>1.24501</v>
      </c>
      <c r="G53" s="705">
        <v>1.8645699999999998</v>
      </c>
      <c r="H53" s="705">
        <v>1.73159</v>
      </c>
      <c r="I53" s="705">
        <v>1.6654599999999999</v>
      </c>
      <c r="J53" s="705">
        <v>1.548</v>
      </c>
      <c r="K53" s="705">
        <v>1.6152</v>
      </c>
      <c r="L53" s="705">
        <v>1.5863</v>
      </c>
      <c r="M53" s="705">
        <v>1.3687400000000001</v>
      </c>
      <c r="N53" s="705">
        <v>1.6205699999999998</v>
      </c>
      <c r="O53" s="705">
        <v>1.34517</v>
      </c>
      <c r="P53" s="710">
        <v>1.5880300000000001</v>
      </c>
      <c r="Q53" s="1415">
        <f t="shared" si="0"/>
        <v>18.884179999999997</v>
      </c>
      <c r="R53" s="908"/>
      <c r="S53" s="408"/>
      <c r="T53" s="408" t="s">
        <v>319</v>
      </c>
      <c r="U53" s="408"/>
      <c r="V53" s="408"/>
      <c r="W53" s="408"/>
      <c r="X53" s="408"/>
      <c r="Y53" s="408"/>
      <c r="Z53" s="408"/>
      <c r="AA53" s="408"/>
      <c r="AB53" s="408"/>
      <c r="AC53" s="408"/>
      <c r="AD53" s="408"/>
      <c r="AE53" s="408"/>
      <c r="AF53" s="408"/>
      <c r="AG53" s="408"/>
      <c r="AH53" s="1421"/>
      <c r="AI53" s="1422"/>
    </row>
    <row r="54" spans="1:35" s="108" customFormat="1" ht="20.25" customHeight="1" x14ac:dyDescent="0.25">
      <c r="A54" s="72"/>
      <c r="B54" s="1976"/>
      <c r="C54" s="703"/>
      <c r="D54" s="704" t="s">
        <v>319</v>
      </c>
      <c r="E54" s="705"/>
      <c r="F54" s="705"/>
      <c r="G54" s="705"/>
      <c r="H54" s="705"/>
      <c r="I54" s="705"/>
      <c r="J54" s="705"/>
      <c r="K54" s="705"/>
      <c r="L54" s="705"/>
      <c r="M54" s="705"/>
      <c r="N54" s="705"/>
      <c r="O54" s="705"/>
      <c r="P54" s="710"/>
      <c r="Q54" s="1415">
        <f t="shared" si="0"/>
        <v>0</v>
      </c>
      <c r="R54" s="908"/>
      <c r="S54" s="408"/>
      <c r="T54" s="408" t="s">
        <v>320</v>
      </c>
      <c r="U54" s="408"/>
      <c r="V54" s="408"/>
      <c r="W54" s="408"/>
      <c r="X54" s="408"/>
      <c r="Y54" s="408"/>
      <c r="Z54" s="408"/>
      <c r="AA54" s="408"/>
      <c r="AB54" s="408"/>
      <c r="AC54" s="408"/>
      <c r="AD54" s="408"/>
      <c r="AE54" s="408"/>
      <c r="AF54" s="408"/>
      <c r="AG54" s="408"/>
      <c r="AH54" s="1421"/>
      <c r="AI54" s="1422"/>
    </row>
    <row r="55" spans="1:35" s="108" customFormat="1" ht="20.25" customHeight="1" x14ac:dyDescent="0.25">
      <c r="A55" s="72"/>
      <c r="B55" s="1977"/>
      <c r="C55" s="706"/>
      <c r="D55" s="707" t="s">
        <v>320</v>
      </c>
      <c r="E55" s="705"/>
      <c r="F55" s="705"/>
      <c r="G55" s="705"/>
      <c r="H55" s="705"/>
      <c r="I55" s="705"/>
      <c r="J55" s="705"/>
      <c r="K55" s="705"/>
      <c r="L55" s="705"/>
      <c r="M55" s="705"/>
      <c r="N55" s="705"/>
      <c r="O55" s="705"/>
      <c r="P55" s="710"/>
      <c r="Q55" s="1415">
        <f t="shared" si="0"/>
        <v>0</v>
      </c>
      <c r="R55" s="908"/>
      <c r="S55" s="408" t="s">
        <v>2095</v>
      </c>
      <c r="T55" s="408" t="s">
        <v>317</v>
      </c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8"/>
      <c r="AF55" s="408"/>
      <c r="AG55" s="408"/>
      <c r="AH55" s="1421"/>
      <c r="AI55" s="1422"/>
    </row>
    <row r="56" spans="1:35" s="108" customFormat="1" ht="20.25" customHeight="1" x14ac:dyDescent="0.25">
      <c r="A56" s="72"/>
      <c r="B56" s="1975">
        <v>14</v>
      </c>
      <c r="C56" s="700" t="s">
        <v>185</v>
      </c>
      <c r="D56" s="701" t="s">
        <v>317</v>
      </c>
      <c r="E56" s="702"/>
      <c r="F56" s="702"/>
      <c r="G56" s="702"/>
      <c r="H56" s="702"/>
      <c r="I56" s="702"/>
      <c r="J56" s="702"/>
      <c r="K56" s="702"/>
      <c r="L56" s="702"/>
      <c r="M56" s="702"/>
      <c r="N56" s="702"/>
      <c r="O56" s="702"/>
      <c r="P56" s="709"/>
      <c r="Q56" s="1414">
        <f t="shared" si="0"/>
        <v>0</v>
      </c>
      <c r="R56" s="908"/>
      <c r="S56" s="408"/>
      <c r="T56" s="408" t="s">
        <v>318</v>
      </c>
      <c r="U56" s="408">
        <v>1.7055400000000001</v>
      </c>
      <c r="V56" s="408">
        <v>1.24501</v>
      </c>
      <c r="W56" s="408">
        <v>1.8645699999999998</v>
      </c>
      <c r="X56" s="408">
        <v>1.73159</v>
      </c>
      <c r="Y56" s="408">
        <v>1.6654599999999999</v>
      </c>
      <c r="Z56" s="408">
        <v>1.548</v>
      </c>
      <c r="AA56" s="408">
        <v>1.6152</v>
      </c>
      <c r="AB56" s="408">
        <v>1.5863</v>
      </c>
      <c r="AC56" s="408">
        <v>1.3687400000000001</v>
      </c>
      <c r="AD56" s="408">
        <v>1.6205699999999998</v>
      </c>
      <c r="AE56" s="408">
        <v>1.34517</v>
      </c>
      <c r="AF56" s="408">
        <v>1.5880300000000001</v>
      </c>
      <c r="AG56" s="408">
        <v>18.884179999999997</v>
      </c>
      <c r="AH56" s="1421"/>
      <c r="AI56" s="1422"/>
    </row>
    <row r="57" spans="1:35" s="108" customFormat="1" ht="20.25" customHeight="1" x14ac:dyDescent="0.25">
      <c r="A57" s="72"/>
      <c r="B57" s="1976"/>
      <c r="C57" s="703"/>
      <c r="D57" s="704" t="s">
        <v>318</v>
      </c>
      <c r="E57" s="705">
        <v>6.3869480000000003</v>
      </c>
      <c r="F57" s="705">
        <v>5.5496099999999995</v>
      </c>
      <c r="G57" s="705">
        <v>6.3104959999999997</v>
      </c>
      <c r="H57" s="705">
        <v>5.7115349999999996</v>
      </c>
      <c r="I57" s="705">
        <v>5.7002360000000003</v>
      </c>
      <c r="J57" s="705">
        <v>5.4465310000000002</v>
      </c>
      <c r="K57" s="705">
        <v>7.1945919999999992</v>
      </c>
      <c r="L57" s="705">
        <v>1.6576220000000002</v>
      </c>
      <c r="M57" s="705">
        <v>0.61839300000000008</v>
      </c>
      <c r="N57" s="705">
        <v>6.1872830000000008</v>
      </c>
      <c r="O57" s="705">
        <v>5.6014679999999997</v>
      </c>
      <c r="P57" s="710">
        <v>6.427441</v>
      </c>
      <c r="Q57" s="1415">
        <f t="shared" si="0"/>
        <v>62.792155000000001</v>
      </c>
      <c r="R57" s="908"/>
      <c r="S57" s="408"/>
      <c r="T57" s="408" t="s">
        <v>319</v>
      </c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8"/>
      <c r="AF57" s="408"/>
      <c r="AG57" s="408"/>
      <c r="AH57" s="1421"/>
      <c r="AI57" s="1422"/>
    </row>
    <row r="58" spans="1:35" s="108" customFormat="1" ht="20.25" customHeight="1" x14ac:dyDescent="0.25">
      <c r="A58" s="72"/>
      <c r="B58" s="1976"/>
      <c r="C58" s="703"/>
      <c r="D58" s="704" t="s">
        <v>319</v>
      </c>
      <c r="E58" s="705"/>
      <c r="F58" s="705"/>
      <c r="G58" s="705"/>
      <c r="H58" s="705"/>
      <c r="I58" s="705"/>
      <c r="J58" s="705"/>
      <c r="K58" s="705"/>
      <c r="L58" s="705"/>
      <c r="M58" s="705"/>
      <c r="N58" s="705"/>
      <c r="O58" s="705"/>
      <c r="P58" s="710"/>
      <c r="Q58" s="1415">
        <f t="shared" si="0"/>
        <v>0</v>
      </c>
      <c r="R58" s="908"/>
      <c r="S58" s="408"/>
      <c r="T58" s="408" t="s">
        <v>320</v>
      </c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8"/>
      <c r="AF58" s="408"/>
      <c r="AG58" s="408"/>
      <c r="AH58" s="1421"/>
      <c r="AI58" s="1422"/>
    </row>
    <row r="59" spans="1:35" s="108" customFormat="1" ht="20.25" customHeight="1" x14ac:dyDescent="0.25">
      <c r="A59" s="72"/>
      <c r="B59" s="1977"/>
      <c r="C59" s="706"/>
      <c r="D59" s="707" t="s">
        <v>320</v>
      </c>
      <c r="E59" s="708"/>
      <c r="F59" s="708"/>
      <c r="G59" s="708"/>
      <c r="H59" s="708"/>
      <c r="I59" s="708"/>
      <c r="J59" s="708"/>
      <c r="K59" s="708"/>
      <c r="L59" s="708"/>
      <c r="M59" s="708"/>
      <c r="N59" s="708"/>
      <c r="O59" s="708"/>
      <c r="P59" s="711"/>
      <c r="Q59" s="1416">
        <f t="shared" si="0"/>
        <v>0</v>
      </c>
      <c r="R59" s="908"/>
      <c r="S59" s="408" t="s">
        <v>185</v>
      </c>
      <c r="T59" s="408" t="s">
        <v>317</v>
      </c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8"/>
      <c r="AF59" s="408"/>
      <c r="AG59" s="408"/>
      <c r="AH59" s="1421"/>
      <c r="AI59" s="1422"/>
    </row>
    <row r="60" spans="1:35" s="108" customFormat="1" ht="20.25" customHeight="1" x14ac:dyDescent="0.25">
      <c r="A60" s="72"/>
      <c r="B60" s="1975">
        <v>15</v>
      </c>
      <c r="C60" s="700" t="s">
        <v>187</v>
      </c>
      <c r="D60" s="701" t="s">
        <v>317</v>
      </c>
      <c r="E60" s="702"/>
      <c r="F60" s="702"/>
      <c r="G60" s="702"/>
      <c r="H60" s="702"/>
      <c r="I60" s="702"/>
      <c r="J60" s="702"/>
      <c r="K60" s="702"/>
      <c r="L60" s="702"/>
      <c r="M60" s="702"/>
      <c r="N60" s="702"/>
      <c r="O60" s="702"/>
      <c r="P60" s="709"/>
      <c r="Q60" s="1414">
        <f t="shared" si="0"/>
        <v>0</v>
      </c>
      <c r="R60" s="908"/>
      <c r="S60" s="408"/>
      <c r="T60" s="408" t="s">
        <v>318</v>
      </c>
      <c r="U60" s="408">
        <v>6.3869480000000003</v>
      </c>
      <c r="V60" s="408">
        <v>5.5496099999999995</v>
      </c>
      <c r="W60" s="408">
        <v>6.3104959999999997</v>
      </c>
      <c r="X60" s="408">
        <v>5.7115349999999996</v>
      </c>
      <c r="Y60" s="408">
        <v>5.7002360000000003</v>
      </c>
      <c r="Z60" s="408">
        <v>5.4465310000000002</v>
      </c>
      <c r="AA60" s="408">
        <v>7.1945919999999992</v>
      </c>
      <c r="AB60" s="408">
        <v>1.6576220000000002</v>
      </c>
      <c r="AC60" s="408">
        <v>0.61839300000000008</v>
      </c>
      <c r="AD60" s="408">
        <v>6.1872830000000008</v>
      </c>
      <c r="AE60" s="408">
        <v>5.6014679999999997</v>
      </c>
      <c r="AF60" s="408">
        <v>6.427441</v>
      </c>
      <c r="AG60" s="408">
        <v>62.792155000000001</v>
      </c>
      <c r="AH60" s="1421"/>
      <c r="AI60" s="1422"/>
    </row>
    <row r="61" spans="1:35" s="108" customFormat="1" ht="20.25" customHeight="1" x14ac:dyDescent="0.25">
      <c r="A61" s="72"/>
      <c r="B61" s="1976"/>
      <c r="C61" s="703"/>
      <c r="D61" s="704" t="s">
        <v>318</v>
      </c>
      <c r="E61" s="705">
        <v>8.1328720000000008</v>
      </c>
      <c r="F61" s="705">
        <v>7.0066760000000006</v>
      </c>
      <c r="G61" s="705">
        <v>6.3291189999999995</v>
      </c>
      <c r="H61" s="705">
        <v>0</v>
      </c>
      <c r="I61" s="705">
        <v>5.3618300000000003</v>
      </c>
      <c r="J61" s="705">
        <v>7.7315399999999999</v>
      </c>
      <c r="K61" s="705">
        <v>11.352589999999999</v>
      </c>
      <c r="L61" s="705">
        <v>13.677897999999999</v>
      </c>
      <c r="M61" s="705">
        <v>11.588138000000001</v>
      </c>
      <c r="N61" s="705">
        <v>13.29884</v>
      </c>
      <c r="O61" s="705">
        <v>13.799513999999999</v>
      </c>
      <c r="P61" s="710">
        <v>13.064988</v>
      </c>
      <c r="Q61" s="1415">
        <f t="shared" si="0"/>
        <v>111.34400500000001</v>
      </c>
      <c r="R61" s="908"/>
      <c r="S61" s="408"/>
      <c r="T61" s="408" t="s">
        <v>319</v>
      </c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8"/>
      <c r="AF61" s="408"/>
      <c r="AG61" s="408"/>
      <c r="AH61" s="1421"/>
      <c r="AI61" s="1422"/>
    </row>
    <row r="62" spans="1:35" s="108" customFormat="1" ht="20.25" customHeight="1" x14ac:dyDescent="0.25">
      <c r="A62" s="72"/>
      <c r="B62" s="1976"/>
      <c r="C62" s="703"/>
      <c r="D62" s="704" t="s">
        <v>319</v>
      </c>
      <c r="E62" s="705"/>
      <c r="F62" s="705"/>
      <c r="G62" s="705"/>
      <c r="H62" s="705"/>
      <c r="I62" s="705"/>
      <c r="J62" s="705"/>
      <c r="K62" s="705"/>
      <c r="L62" s="705"/>
      <c r="M62" s="705"/>
      <c r="N62" s="705"/>
      <c r="O62" s="705"/>
      <c r="P62" s="710"/>
      <c r="Q62" s="1415">
        <f t="shared" si="0"/>
        <v>0</v>
      </c>
      <c r="R62" s="908"/>
      <c r="S62" s="408"/>
      <c r="T62" s="408" t="s">
        <v>320</v>
      </c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8"/>
      <c r="AF62" s="408"/>
      <c r="AG62" s="408"/>
      <c r="AH62" s="1421"/>
      <c r="AI62" s="1422"/>
    </row>
    <row r="63" spans="1:35" s="108" customFormat="1" ht="20.25" customHeight="1" x14ac:dyDescent="0.25">
      <c r="A63" s="72"/>
      <c r="B63" s="1977"/>
      <c r="C63" s="706"/>
      <c r="D63" s="707" t="s">
        <v>320</v>
      </c>
      <c r="E63" s="708"/>
      <c r="F63" s="708"/>
      <c r="G63" s="708"/>
      <c r="H63" s="708"/>
      <c r="I63" s="708"/>
      <c r="J63" s="708"/>
      <c r="K63" s="708"/>
      <c r="L63" s="708"/>
      <c r="M63" s="708"/>
      <c r="N63" s="708"/>
      <c r="O63" s="708"/>
      <c r="P63" s="711"/>
      <c r="Q63" s="1416">
        <f t="shared" si="0"/>
        <v>0</v>
      </c>
      <c r="R63" s="908"/>
      <c r="S63" s="408" t="s">
        <v>187</v>
      </c>
      <c r="T63" s="408" t="s">
        <v>317</v>
      </c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8"/>
      <c r="AF63" s="408"/>
      <c r="AG63" s="408"/>
      <c r="AH63" s="1421"/>
      <c r="AI63" s="1422"/>
    </row>
    <row r="64" spans="1:35" s="108" customFormat="1" ht="20.25" customHeight="1" x14ac:dyDescent="0.25">
      <c r="A64" s="72"/>
      <c r="B64" s="1975">
        <v>16</v>
      </c>
      <c r="C64" s="700" t="s">
        <v>189</v>
      </c>
      <c r="D64" s="701" t="s">
        <v>317</v>
      </c>
      <c r="E64" s="702"/>
      <c r="F64" s="702"/>
      <c r="G64" s="702"/>
      <c r="H64" s="702"/>
      <c r="I64" s="702"/>
      <c r="J64" s="702"/>
      <c r="K64" s="702"/>
      <c r="L64" s="702"/>
      <c r="M64" s="702"/>
      <c r="N64" s="702"/>
      <c r="O64" s="702"/>
      <c r="P64" s="709"/>
      <c r="Q64" s="1414">
        <f t="shared" si="0"/>
        <v>0</v>
      </c>
      <c r="R64" s="908"/>
      <c r="S64" s="408"/>
      <c r="T64" s="408" t="s">
        <v>318</v>
      </c>
      <c r="U64" s="408">
        <v>8.1328720000000008</v>
      </c>
      <c r="V64" s="408">
        <v>7.0066760000000006</v>
      </c>
      <c r="W64" s="408">
        <v>6.3291189999999995</v>
      </c>
      <c r="X64" s="408">
        <v>0</v>
      </c>
      <c r="Y64" s="408">
        <v>5.3618300000000003</v>
      </c>
      <c r="Z64" s="408">
        <v>7.7315399999999999</v>
      </c>
      <c r="AA64" s="408">
        <v>11.352589999999999</v>
      </c>
      <c r="AB64" s="408">
        <v>13.677897999999999</v>
      </c>
      <c r="AC64" s="408">
        <v>11.588138000000001</v>
      </c>
      <c r="AD64" s="408">
        <v>13.29884</v>
      </c>
      <c r="AE64" s="408">
        <v>13.799513999999999</v>
      </c>
      <c r="AF64" s="408">
        <v>13.064988</v>
      </c>
      <c r="AG64" s="408">
        <v>111.34400500000001</v>
      </c>
      <c r="AH64" s="1421"/>
      <c r="AI64" s="1422"/>
    </row>
    <row r="65" spans="1:35" s="108" customFormat="1" ht="20.25" customHeight="1" x14ac:dyDescent="0.25">
      <c r="A65" s="72"/>
      <c r="B65" s="1976"/>
      <c r="C65" s="703"/>
      <c r="D65" s="704" t="s">
        <v>318</v>
      </c>
      <c r="E65" s="705">
        <v>0</v>
      </c>
      <c r="F65" s="705">
        <v>0</v>
      </c>
      <c r="G65" s="705">
        <v>0</v>
      </c>
      <c r="H65" s="705">
        <v>0</v>
      </c>
      <c r="I65" s="705">
        <v>0</v>
      </c>
      <c r="J65" s="705">
        <v>0</v>
      </c>
      <c r="K65" s="705">
        <v>0</v>
      </c>
      <c r="L65" s="705">
        <v>0</v>
      </c>
      <c r="M65" s="705">
        <v>0</v>
      </c>
      <c r="N65" s="705">
        <v>0</v>
      </c>
      <c r="O65" s="705">
        <v>0</v>
      </c>
      <c r="P65" s="710">
        <v>0</v>
      </c>
      <c r="Q65" s="1415">
        <f t="shared" si="0"/>
        <v>0</v>
      </c>
      <c r="R65" s="908"/>
      <c r="S65" s="408"/>
      <c r="T65" s="408" t="s">
        <v>319</v>
      </c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8"/>
      <c r="AF65" s="408"/>
      <c r="AG65" s="408"/>
      <c r="AH65" s="1421"/>
      <c r="AI65" s="1422"/>
    </row>
    <row r="66" spans="1:35" s="108" customFormat="1" ht="20.25" customHeight="1" x14ac:dyDescent="0.25">
      <c r="A66" s="72"/>
      <c r="B66" s="1976"/>
      <c r="C66" s="703"/>
      <c r="D66" s="704" t="s">
        <v>319</v>
      </c>
      <c r="E66" s="705"/>
      <c r="F66" s="705"/>
      <c r="G66" s="705"/>
      <c r="H66" s="705"/>
      <c r="I66" s="705"/>
      <c r="J66" s="705"/>
      <c r="K66" s="705"/>
      <c r="L66" s="705"/>
      <c r="M66" s="705"/>
      <c r="N66" s="705"/>
      <c r="O66" s="705"/>
      <c r="P66" s="710"/>
      <c r="Q66" s="1415">
        <f t="shared" si="0"/>
        <v>0</v>
      </c>
      <c r="R66" s="908"/>
      <c r="S66" s="408"/>
      <c r="T66" s="408" t="s">
        <v>320</v>
      </c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8"/>
      <c r="AF66" s="408"/>
      <c r="AG66" s="408"/>
      <c r="AH66" s="1421"/>
      <c r="AI66" s="1422"/>
    </row>
    <row r="67" spans="1:35" s="108" customFormat="1" ht="20.25" customHeight="1" x14ac:dyDescent="0.25">
      <c r="A67" s="72"/>
      <c r="B67" s="1977"/>
      <c r="C67" s="706"/>
      <c r="D67" s="707" t="s">
        <v>320</v>
      </c>
      <c r="E67" s="708"/>
      <c r="F67" s="708"/>
      <c r="G67" s="708"/>
      <c r="H67" s="708"/>
      <c r="I67" s="708"/>
      <c r="J67" s="708"/>
      <c r="K67" s="708"/>
      <c r="L67" s="708"/>
      <c r="M67" s="708"/>
      <c r="N67" s="708"/>
      <c r="O67" s="708"/>
      <c r="P67" s="711"/>
      <c r="Q67" s="1416">
        <f t="shared" si="0"/>
        <v>0</v>
      </c>
      <c r="R67" s="908"/>
      <c r="S67" s="408" t="s">
        <v>189</v>
      </c>
      <c r="T67" s="408" t="s">
        <v>317</v>
      </c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8"/>
      <c r="AF67" s="408"/>
      <c r="AG67" s="408"/>
      <c r="AH67" s="1421"/>
      <c r="AI67" s="1422"/>
    </row>
    <row r="68" spans="1:35" s="108" customFormat="1" ht="20.25" customHeight="1" x14ac:dyDescent="0.25">
      <c r="A68" s="72"/>
      <c r="B68" s="1975">
        <v>17</v>
      </c>
      <c r="C68" s="700" t="s">
        <v>191</v>
      </c>
      <c r="D68" s="701" t="s">
        <v>317</v>
      </c>
      <c r="E68" s="702"/>
      <c r="F68" s="702"/>
      <c r="G68" s="702"/>
      <c r="H68" s="702"/>
      <c r="I68" s="702"/>
      <c r="J68" s="702"/>
      <c r="K68" s="702"/>
      <c r="L68" s="702"/>
      <c r="M68" s="702"/>
      <c r="N68" s="702"/>
      <c r="O68" s="702"/>
      <c r="P68" s="709"/>
      <c r="Q68" s="1414">
        <f t="shared" si="0"/>
        <v>0</v>
      </c>
      <c r="R68" s="908"/>
      <c r="S68" s="408"/>
      <c r="T68" s="408" t="s">
        <v>318</v>
      </c>
      <c r="U68" s="408">
        <v>0</v>
      </c>
      <c r="V68" s="408">
        <v>0</v>
      </c>
      <c r="W68" s="408">
        <v>0</v>
      </c>
      <c r="X68" s="408">
        <v>0</v>
      </c>
      <c r="Y68" s="408">
        <v>0</v>
      </c>
      <c r="Z68" s="408">
        <v>0</v>
      </c>
      <c r="AA68" s="408">
        <v>0</v>
      </c>
      <c r="AB68" s="408">
        <v>0</v>
      </c>
      <c r="AC68" s="408">
        <v>0</v>
      </c>
      <c r="AD68" s="408">
        <v>0</v>
      </c>
      <c r="AE68" s="408">
        <v>0</v>
      </c>
      <c r="AF68" s="408">
        <v>0</v>
      </c>
      <c r="AG68" s="408">
        <v>0</v>
      </c>
      <c r="AH68" s="1421"/>
      <c r="AI68" s="1422"/>
    </row>
    <row r="69" spans="1:35" s="108" customFormat="1" ht="20.25" customHeight="1" x14ac:dyDescent="0.25">
      <c r="A69" s="72"/>
      <c r="B69" s="1976"/>
      <c r="C69" s="703"/>
      <c r="D69" s="704" t="s">
        <v>318</v>
      </c>
      <c r="E69" s="705">
        <v>0</v>
      </c>
      <c r="F69" s="705">
        <v>0</v>
      </c>
      <c r="G69" s="705">
        <v>0</v>
      </c>
      <c r="H69" s="705">
        <v>0</v>
      </c>
      <c r="I69" s="705">
        <v>0</v>
      </c>
      <c r="J69" s="705">
        <v>0</v>
      </c>
      <c r="K69" s="705">
        <v>0</v>
      </c>
      <c r="L69" s="705">
        <v>0</v>
      </c>
      <c r="M69" s="705">
        <v>0</v>
      </c>
      <c r="N69" s="705">
        <v>0</v>
      </c>
      <c r="O69" s="705">
        <v>0</v>
      </c>
      <c r="P69" s="710">
        <v>0</v>
      </c>
      <c r="Q69" s="1415">
        <f t="shared" si="0"/>
        <v>0</v>
      </c>
      <c r="R69" s="908"/>
      <c r="S69" s="408"/>
      <c r="T69" s="408" t="s">
        <v>319</v>
      </c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8"/>
      <c r="AF69" s="408"/>
      <c r="AG69" s="408"/>
      <c r="AH69" s="1421"/>
      <c r="AI69" s="1422"/>
    </row>
    <row r="70" spans="1:35" s="108" customFormat="1" ht="20.25" customHeight="1" x14ac:dyDescent="0.25">
      <c r="A70" s="72"/>
      <c r="B70" s="1976"/>
      <c r="C70" s="703"/>
      <c r="D70" s="704" t="s">
        <v>319</v>
      </c>
      <c r="E70" s="705"/>
      <c r="F70" s="705"/>
      <c r="G70" s="705"/>
      <c r="H70" s="705"/>
      <c r="I70" s="705"/>
      <c r="J70" s="705"/>
      <c r="K70" s="705"/>
      <c r="L70" s="705"/>
      <c r="M70" s="705"/>
      <c r="N70" s="705"/>
      <c r="O70" s="705"/>
      <c r="P70" s="710"/>
      <c r="Q70" s="1415">
        <f t="shared" si="0"/>
        <v>0</v>
      </c>
      <c r="R70" s="908"/>
      <c r="S70" s="408"/>
      <c r="T70" s="408" t="s">
        <v>320</v>
      </c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8"/>
      <c r="AF70" s="408"/>
      <c r="AG70" s="408"/>
      <c r="AH70" s="1421"/>
      <c r="AI70" s="1422"/>
    </row>
    <row r="71" spans="1:35" s="108" customFormat="1" ht="20.25" customHeight="1" x14ac:dyDescent="0.25">
      <c r="A71" s="72"/>
      <c r="B71" s="1977"/>
      <c r="C71" s="706"/>
      <c r="D71" s="707" t="s">
        <v>320</v>
      </c>
      <c r="E71" s="708"/>
      <c r="F71" s="708"/>
      <c r="G71" s="708"/>
      <c r="H71" s="708"/>
      <c r="I71" s="708"/>
      <c r="J71" s="708"/>
      <c r="K71" s="708"/>
      <c r="L71" s="708"/>
      <c r="M71" s="708"/>
      <c r="N71" s="708"/>
      <c r="O71" s="708"/>
      <c r="P71" s="711"/>
      <c r="Q71" s="1416">
        <f t="shared" si="0"/>
        <v>0</v>
      </c>
      <c r="R71" s="908"/>
      <c r="S71" s="408" t="s">
        <v>191</v>
      </c>
      <c r="T71" s="408" t="s">
        <v>317</v>
      </c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8"/>
      <c r="AF71" s="408"/>
      <c r="AG71" s="408"/>
      <c r="AH71" s="1421"/>
      <c r="AI71" s="1422"/>
    </row>
    <row r="72" spans="1:35" s="108" customFormat="1" ht="20.25" customHeight="1" x14ac:dyDescent="0.25">
      <c r="A72" s="72"/>
      <c r="B72" s="1975">
        <v>18</v>
      </c>
      <c r="C72" s="700" t="s">
        <v>193</v>
      </c>
      <c r="D72" s="701" t="s">
        <v>317</v>
      </c>
      <c r="E72" s="702"/>
      <c r="F72" s="702"/>
      <c r="G72" s="702"/>
      <c r="H72" s="702"/>
      <c r="I72" s="702"/>
      <c r="J72" s="702"/>
      <c r="K72" s="702"/>
      <c r="L72" s="702"/>
      <c r="M72" s="702"/>
      <c r="N72" s="702"/>
      <c r="O72" s="702"/>
      <c r="P72" s="709"/>
      <c r="Q72" s="1414">
        <f t="shared" ref="Q72:Q135" si="1">+SUM(E72:P72)</f>
        <v>0</v>
      </c>
      <c r="R72" s="908"/>
      <c r="S72" s="408"/>
      <c r="T72" s="408" t="s">
        <v>318</v>
      </c>
      <c r="U72" s="408">
        <v>0</v>
      </c>
      <c r="V72" s="408">
        <v>0</v>
      </c>
      <c r="W72" s="408">
        <v>0</v>
      </c>
      <c r="X72" s="408">
        <v>0</v>
      </c>
      <c r="Y72" s="408">
        <v>0</v>
      </c>
      <c r="Z72" s="408">
        <v>0</v>
      </c>
      <c r="AA72" s="408">
        <v>0</v>
      </c>
      <c r="AB72" s="408">
        <v>0</v>
      </c>
      <c r="AC72" s="408">
        <v>0</v>
      </c>
      <c r="AD72" s="408">
        <v>0</v>
      </c>
      <c r="AE72" s="408">
        <v>0</v>
      </c>
      <c r="AF72" s="408">
        <v>0</v>
      </c>
      <c r="AG72" s="408">
        <v>0</v>
      </c>
      <c r="AH72" s="1421"/>
      <c r="AI72" s="1422"/>
    </row>
    <row r="73" spans="1:35" s="108" customFormat="1" ht="20.25" customHeight="1" x14ac:dyDescent="0.25">
      <c r="A73" s="72"/>
      <c r="B73" s="1976"/>
      <c r="C73" s="703"/>
      <c r="D73" s="704" t="s">
        <v>318</v>
      </c>
      <c r="E73" s="705">
        <v>1.1188E-2</v>
      </c>
      <c r="F73" s="705">
        <v>1.1188E-2</v>
      </c>
      <c r="G73" s="705">
        <v>1.1188E-2</v>
      </c>
      <c r="H73" s="705">
        <v>1.1188E-2</v>
      </c>
      <c r="I73" s="705">
        <v>1.1188E-2</v>
      </c>
      <c r="J73" s="705">
        <v>1.1188E-2</v>
      </c>
      <c r="K73" s="705">
        <v>1.1188E-2</v>
      </c>
      <c r="L73" s="705">
        <v>1.1188E-2</v>
      </c>
      <c r="M73" s="705">
        <v>1.1188E-2</v>
      </c>
      <c r="N73" s="705">
        <v>1.1188E-2</v>
      </c>
      <c r="O73" s="705">
        <v>1.1188E-2</v>
      </c>
      <c r="P73" s="710">
        <v>1.1188E-2</v>
      </c>
      <c r="Q73" s="1415">
        <f t="shared" si="1"/>
        <v>0.13425600000000001</v>
      </c>
      <c r="R73" s="908"/>
      <c r="S73" s="408"/>
      <c r="T73" s="408" t="s">
        <v>319</v>
      </c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8"/>
      <c r="AF73" s="408"/>
      <c r="AG73" s="408"/>
      <c r="AH73" s="1421"/>
      <c r="AI73" s="1422"/>
    </row>
    <row r="74" spans="1:35" s="108" customFormat="1" ht="20.25" customHeight="1" x14ac:dyDescent="0.25">
      <c r="A74" s="72"/>
      <c r="B74" s="1976"/>
      <c r="C74" s="703"/>
      <c r="D74" s="704" t="s">
        <v>319</v>
      </c>
      <c r="E74" s="705"/>
      <c r="F74" s="705"/>
      <c r="G74" s="705"/>
      <c r="H74" s="705"/>
      <c r="I74" s="705"/>
      <c r="J74" s="705"/>
      <c r="K74" s="705"/>
      <c r="L74" s="705"/>
      <c r="M74" s="705"/>
      <c r="N74" s="705"/>
      <c r="O74" s="705"/>
      <c r="P74" s="710"/>
      <c r="Q74" s="1415">
        <f t="shared" si="1"/>
        <v>0</v>
      </c>
      <c r="R74" s="908"/>
      <c r="S74" s="408"/>
      <c r="T74" s="408" t="s">
        <v>320</v>
      </c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8"/>
      <c r="AF74" s="408"/>
      <c r="AG74" s="408"/>
      <c r="AH74" s="1421"/>
      <c r="AI74" s="1422"/>
    </row>
    <row r="75" spans="1:35" s="108" customFormat="1" ht="20.25" customHeight="1" x14ac:dyDescent="0.25">
      <c r="A75" s="72"/>
      <c r="B75" s="1977"/>
      <c r="C75" s="706"/>
      <c r="D75" s="707" t="s">
        <v>320</v>
      </c>
      <c r="E75" s="708"/>
      <c r="F75" s="708"/>
      <c r="G75" s="708"/>
      <c r="H75" s="708"/>
      <c r="I75" s="708"/>
      <c r="J75" s="708"/>
      <c r="K75" s="708"/>
      <c r="L75" s="708"/>
      <c r="M75" s="708"/>
      <c r="N75" s="708"/>
      <c r="O75" s="708"/>
      <c r="P75" s="711"/>
      <c r="Q75" s="1416">
        <f t="shared" si="1"/>
        <v>0</v>
      </c>
      <c r="R75" s="908"/>
      <c r="S75" s="408" t="s">
        <v>193</v>
      </c>
      <c r="T75" s="408" t="s">
        <v>317</v>
      </c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8"/>
      <c r="AF75" s="408"/>
      <c r="AG75" s="408"/>
      <c r="AH75" s="1421"/>
      <c r="AI75" s="1422"/>
    </row>
    <row r="76" spans="1:35" s="108" customFormat="1" ht="20.25" customHeight="1" x14ac:dyDescent="0.25">
      <c r="A76" s="72"/>
      <c r="B76" s="1975">
        <v>19</v>
      </c>
      <c r="C76" s="700" t="s">
        <v>195</v>
      </c>
      <c r="D76" s="701" t="s">
        <v>317</v>
      </c>
      <c r="E76" s="705"/>
      <c r="F76" s="705"/>
      <c r="G76" s="705"/>
      <c r="H76" s="705"/>
      <c r="I76" s="705"/>
      <c r="J76" s="705"/>
      <c r="K76" s="705"/>
      <c r="L76" s="705"/>
      <c r="M76" s="705"/>
      <c r="N76" s="705"/>
      <c r="O76" s="705"/>
      <c r="P76" s="710"/>
      <c r="Q76" s="1415">
        <f t="shared" si="1"/>
        <v>0</v>
      </c>
      <c r="R76" s="908"/>
      <c r="S76" s="408"/>
      <c r="T76" s="408" t="s">
        <v>318</v>
      </c>
      <c r="U76" s="408">
        <v>1.1188E-2</v>
      </c>
      <c r="V76" s="408">
        <v>1.1188E-2</v>
      </c>
      <c r="W76" s="408">
        <v>1.1188E-2</v>
      </c>
      <c r="X76" s="408">
        <v>1.1188E-2</v>
      </c>
      <c r="Y76" s="408">
        <v>1.1188E-2</v>
      </c>
      <c r="Z76" s="408">
        <v>1.1188E-2</v>
      </c>
      <c r="AA76" s="408">
        <v>1.1188E-2</v>
      </c>
      <c r="AB76" s="408">
        <v>1.1188E-2</v>
      </c>
      <c r="AC76" s="408">
        <v>1.1188E-2</v>
      </c>
      <c r="AD76" s="408">
        <v>1.1188E-2</v>
      </c>
      <c r="AE76" s="408">
        <v>1.1188E-2</v>
      </c>
      <c r="AF76" s="408">
        <v>1.1188E-2</v>
      </c>
      <c r="AG76" s="408">
        <v>0.13425600000000001</v>
      </c>
      <c r="AH76" s="1421"/>
      <c r="AI76" s="1422"/>
    </row>
    <row r="77" spans="1:35" s="108" customFormat="1" ht="20.25" customHeight="1" x14ac:dyDescent="0.25">
      <c r="A77" s="72"/>
      <c r="B77" s="1976"/>
      <c r="C77" s="703"/>
      <c r="D77" s="704" t="s">
        <v>318</v>
      </c>
      <c r="E77" s="705">
        <v>0</v>
      </c>
      <c r="F77" s="705">
        <v>0</v>
      </c>
      <c r="G77" s="705">
        <v>0</v>
      </c>
      <c r="H77" s="705">
        <v>0</v>
      </c>
      <c r="I77" s="705">
        <v>0</v>
      </c>
      <c r="J77" s="705">
        <v>0</v>
      </c>
      <c r="K77" s="705">
        <v>0</v>
      </c>
      <c r="L77" s="705">
        <v>0</v>
      </c>
      <c r="M77" s="705">
        <v>0</v>
      </c>
      <c r="N77" s="705"/>
      <c r="O77" s="705">
        <v>0</v>
      </c>
      <c r="P77" s="710">
        <v>0</v>
      </c>
      <c r="Q77" s="1415">
        <f t="shared" si="1"/>
        <v>0</v>
      </c>
      <c r="R77" s="908"/>
      <c r="S77" s="408"/>
      <c r="T77" s="408" t="s">
        <v>319</v>
      </c>
      <c r="U77" s="408"/>
      <c r="V77" s="408"/>
      <c r="W77" s="408"/>
      <c r="X77" s="408"/>
      <c r="Y77" s="408"/>
      <c r="Z77" s="408"/>
      <c r="AA77" s="408"/>
      <c r="AB77" s="408"/>
      <c r="AC77" s="408"/>
      <c r="AD77" s="408"/>
      <c r="AE77" s="408"/>
      <c r="AF77" s="408"/>
      <c r="AG77" s="408"/>
      <c r="AH77" s="1421"/>
      <c r="AI77" s="1422"/>
    </row>
    <row r="78" spans="1:35" s="108" customFormat="1" ht="20.25" customHeight="1" x14ac:dyDescent="0.25">
      <c r="A78" s="72"/>
      <c r="B78" s="1976"/>
      <c r="C78" s="703"/>
      <c r="D78" s="704" t="s">
        <v>319</v>
      </c>
      <c r="E78" s="705"/>
      <c r="F78" s="705"/>
      <c r="G78" s="705"/>
      <c r="H78" s="705"/>
      <c r="I78" s="705"/>
      <c r="J78" s="705"/>
      <c r="K78" s="705"/>
      <c r="L78" s="705"/>
      <c r="M78" s="705"/>
      <c r="N78" s="705"/>
      <c r="O78" s="705"/>
      <c r="P78" s="710"/>
      <c r="Q78" s="1415">
        <f t="shared" si="1"/>
        <v>0</v>
      </c>
      <c r="R78" s="908"/>
      <c r="S78" s="408"/>
      <c r="T78" s="408" t="s">
        <v>320</v>
      </c>
      <c r="U78" s="408"/>
      <c r="V78" s="408"/>
      <c r="W78" s="408"/>
      <c r="X78" s="408"/>
      <c r="Y78" s="408"/>
      <c r="Z78" s="408"/>
      <c r="AA78" s="408"/>
      <c r="AB78" s="408"/>
      <c r="AC78" s="408"/>
      <c r="AD78" s="408"/>
      <c r="AE78" s="408"/>
      <c r="AF78" s="408"/>
      <c r="AG78" s="408"/>
      <c r="AH78" s="1421"/>
      <c r="AI78" s="1422"/>
    </row>
    <row r="79" spans="1:35" s="108" customFormat="1" ht="20.25" customHeight="1" x14ac:dyDescent="0.25">
      <c r="A79" s="72"/>
      <c r="B79" s="1977"/>
      <c r="C79" s="706"/>
      <c r="D79" s="707" t="s">
        <v>320</v>
      </c>
      <c r="E79" s="705"/>
      <c r="F79" s="705"/>
      <c r="G79" s="705"/>
      <c r="H79" s="705"/>
      <c r="I79" s="705"/>
      <c r="J79" s="705"/>
      <c r="K79" s="705"/>
      <c r="L79" s="705"/>
      <c r="M79" s="705"/>
      <c r="N79" s="705"/>
      <c r="O79" s="705"/>
      <c r="P79" s="710"/>
      <c r="Q79" s="1415">
        <f t="shared" si="1"/>
        <v>0</v>
      </c>
      <c r="R79" s="908"/>
      <c r="S79" s="408" t="s">
        <v>195</v>
      </c>
      <c r="T79" s="408" t="s">
        <v>317</v>
      </c>
      <c r="U79" s="408"/>
      <c r="V79" s="408"/>
      <c r="W79" s="408"/>
      <c r="X79" s="408"/>
      <c r="Y79" s="408"/>
      <c r="Z79" s="408"/>
      <c r="AA79" s="408"/>
      <c r="AB79" s="408"/>
      <c r="AC79" s="408"/>
      <c r="AD79" s="408"/>
      <c r="AE79" s="408"/>
      <c r="AF79" s="408"/>
      <c r="AG79" s="408"/>
      <c r="AH79" s="1421"/>
      <c r="AI79" s="1422"/>
    </row>
    <row r="80" spans="1:35" s="108" customFormat="1" ht="20.25" customHeight="1" x14ac:dyDescent="0.25">
      <c r="A80" s="72"/>
      <c r="B80" s="1975">
        <v>20</v>
      </c>
      <c r="C80" s="700" t="s">
        <v>197</v>
      </c>
      <c r="D80" s="701" t="s">
        <v>317</v>
      </c>
      <c r="E80" s="702"/>
      <c r="F80" s="702"/>
      <c r="G80" s="702"/>
      <c r="H80" s="702"/>
      <c r="I80" s="702"/>
      <c r="J80" s="702"/>
      <c r="K80" s="702"/>
      <c r="L80" s="702"/>
      <c r="M80" s="702"/>
      <c r="N80" s="702"/>
      <c r="O80" s="702"/>
      <c r="P80" s="709"/>
      <c r="Q80" s="1414">
        <f t="shared" si="1"/>
        <v>0</v>
      </c>
      <c r="R80" s="908"/>
      <c r="S80" s="408"/>
      <c r="T80" s="408" t="s">
        <v>318</v>
      </c>
      <c r="U80" s="408">
        <v>0</v>
      </c>
      <c r="V80" s="408">
        <v>0</v>
      </c>
      <c r="W80" s="408">
        <v>0</v>
      </c>
      <c r="X80" s="408">
        <v>0</v>
      </c>
      <c r="Y80" s="408">
        <v>0</v>
      </c>
      <c r="Z80" s="408">
        <v>0</v>
      </c>
      <c r="AA80" s="408">
        <v>0</v>
      </c>
      <c r="AB80" s="408">
        <v>0</v>
      </c>
      <c r="AC80" s="408">
        <v>0</v>
      </c>
      <c r="AD80" s="408"/>
      <c r="AE80" s="408">
        <v>0</v>
      </c>
      <c r="AF80" s="408">
        <v>0</v>
      </c>
      <c r="AG80" s="408">
        <v>0</v>
      </c>
      <c r="AH80" s="1421"/>
      <c r="AI80" s="1422"/>
    </row>
    <row r="81" spans="1:35" s="108" customFormat="1" ht="20.25" customHeight="1" x14ac:dyDescent="0.25">
      <c r="A81" s="72"/>
      <c r="B81" s="1976"/>
      <c r="C81" s="703"/>
      <c r="D81" s="704" t="s">
        <v>318</v>
      </c>
      <c r="E81" s="705">
        <v>0</v>
      </c>
      <c r="F81" s="705">
        <v>0</v>
      </c>
      <c r="G81" s="705">
        <v>0</v>
      </c>
      <c r="H81" s="705">
        <v>0</v>
      </c>
      <c r="I81" s="705">
        <v>0</v>
      </c>
      <c r="J81" s="705">
        <v>0</v>
      </c>
      <c r="K81" s="705">
        <v>0</v>
      </c>
      <c r="L81" s="705">
        <v>8.209999999999999E-4</v>
      </c>
      <c r="M81" s="705">
        <v>0</v>
      </c>
      <c r="N81" s="705">
        <v>0</v>
      </c>
      <c r="O81" s="705">
        <v>8.0920000000000002E-3</v>
      </c>
      <c r="P81" s="710">
        <v>0</v>
      </c>
      <c r="Q81" s="1415">
        <f t="shared" si="1"/>
        <v>8.9130000000000008E-3</v>
      </c>
      <c r="R81" s="908"/>
      <c r="S81" s="408"/>
      <c r="T81" s="408" t="s">
        <v>319</v>
      </c>
      <c r="U81" s="408"/>
      <c r="V81" s="408"/>
      <c r="W81" s="408"/>
      <c r="X81" s="408"/>
      <c r="Y81" s="408"/>
      <c r="Z81" s="408"/>
      <c r="AA81" s="408"/>
      <c r="AB81" s="408"/>
      <c r="AC81" s="408"/>
      <c r="AD81" s="408"/>
      <c r="AE81" s="408"/>
      <c r="AF81" s="408"/>
      <c r="AG81" s="408"/>
      <c r="AH81" s="1421"/>
      <c r="AI81" s="1422"/>
    </row>
    <row r="82" spans="1:35" s="108" customFormat="1" ht="20.25" customHeight="1" x14ac:dyDescent="0.25">
      <c r="A82" s="72"/>
      <c r="B82" s="1976"/>
      <c r="C82" s="703"/>
      <c r="D82" s="704" t="s">
        <v>319</v>
      </c>
      <c r="E82" s="705"/>
      <c r="F82" s="705"/>
      <c r="G82" s="705"/>
      <c r="H82" s="705"/>
      <c r="I82" s="705"/>
      <c r="J82" s="705"/>
      <c r="K82" s="705"/>
      <c r="L82" s="705"/>
      <c r="M82" s="705"/>
      <c r="N82" s="705"/>
      <c r="O82" s="705"/>
      <c r="P82" s="710"/>
      <c r="Q82" s="1415">
        <f t="shared" si="1"/>
        <v>0</v>
      </c>
      <c r="R82" s="908"/>
      <c r="S82" s="408"/>
      <c r="T82" s="408" t="s">
        <v>320</v>
      </c>
      <c r="U82" s="408"/>
      <c r="V82" s="408"/>
      <c r="W82" s="408"/>
      <c r="X82" s="408"/>
      <c r="Y82" s="408"/>
      <c r="Z82" s="408"/>
      <c r="AA82" s="408"/>
      <c r="AB82" s="408"/>
      <c r="AC82" s="408"/>
      <c r="AD82" s="408"/>
      <c r="AE82" s="408"/>
      <c r="AF82" s="408"/>
      <c r="AG82" s="408"/>
      <c r="AH82" s="1421"/>
      <c r="AI82" s="1422"/>
    </row>
    <row r="83" spans="1:35" s="108" customFormat="1" ht="20.25" customHeight="1" x14ac:dyDescent="0.25">
      <c r="A83" s="72"/>
      <c r="B83" s="1977"/>
      <c r="C83" s="706"/>
      <c r="D83" s="707" t="s">
        <v>320</v>
      </c>
      <c r="E83" s="708"/>
      <c r="F83" s="708"/>
      <c r="G83" s="708"/>
      <c r="H83" s="708"/>
      <c r="I83" s="708"/>
      <c r="J83" s="708"/>
      <c r="K83" s="708"/>
      <c r="L83" s="708"/>
      <c r="M83" s="708"/>
      <c r="N83" s="708"/>
      <c r="O83" s="708"/>
      <c r="P83" s="711"/>
      <c r="Q83" s="1416">
        <f t="shared" si="1"/>
        <v>0</v>
      </c>
      <c r="R83" s="908"/>
      <c r="S83" s="408" t="s">
        <v>197</v>
      </c>
      <c r="T83" s="408" t="s">
        <v>317</v>
      </c>
      <c r="U83" s="408"/>
      <c r="V83" s="408"/>
      <c r="W83" s="408"/>
      <c r="X83" s="408"/>
      <c r="Y83" s="408"/>
      <c r="Z83" s="408"/>
      <c r="AA83" s="408"/>
      <c r="AB83" s="408"/>
      <c r="AC83" s="408"/>
      <c r="AD83" s="408"/>
      <c r="AE83" s="408"/>
      <c r="AF83" s="408"/>
      <c r="AG83" s="408"/>
      <c r="AH83" s="1421"/>
      <c r="AI83" s="1422"/>
    </row>
    <row r="84" spans="1:35" s="108" customFormat="1" ht="20.25" customHeight="1" x14ac:dyDescent="0.25">
      <c r="A84" s="72"/>
      <c r="B84" s="1975">
        <v>21</v>
      </c>
      <c r="C84" s="700" t="s">
        <v>199</v>
      </c>
      <c r="D84" s="701" t="s">
        <v>317</v>
      </c>
      <c r="E84" s="702">
        <v>0.62223600000000001</v>
      </c>
      <c r="F84" s="702">
        <v>0.54204300000000005</v>
      </c>
      <c r="G84" s="702">
        <v>0.96585399999999999</v>
      </c>
      <c r="H84" s="702">
        <v>1.1539739999999998</v>
      </c>
      <c r="I84" s="702">
        <v>0.95693700000000004</v>
      </c>
      <c r="J84" s="702">
        <v>0.68807600000000002</v>
      </c>
      <c r="K84" s="702">
        <v>0.57634200000000002</v>
      </c>
      <c r="L84" s="702">
        <v>0.46728900000000001</v>
      </c>
      <c r="M84" s="702">
        <v>0.38194799999999995</v>
      </c>
      <c r="N84" s="702">
        <v>0.32335000000000003</v>
      </c>
      <c r="O84" s="702">
        <v>0.26879199999999998</v>
      </c>
      <c r="P84" s="709">
        <v>0.34476100000000004</v>
      </c>
      <c r="Q84" s="1414">
        <f t="shared" si="1"/>
        <v>7.2916020000000001</v>
      </c>
      <c r="R84" s="908"/>
      <c r="S84" s="408"/>
      <c r="T84" s="408" t="s">
        <v>318</v>
      </c>
      <c r="U84" s="408">
        <v>0</v>
      </c>
      <c r="V84" s="408">
        <v>0</v>
      </c>
      <c r="W84" s="408">
        <v>0</v>
      </c>
      <c r="X84" s="408">
        <v>0</v>
      </c>
      <c r="Y84" s="408">
        <v>0</v>
      </c>
      <c r="Z84" s="408">
        <v>0</v>
      </c>
      <c r="AA84" s="408">
        <v>0</v>
      </c>
      <c r="AB84" s="408">
        <v>8.209999999999999E-4</v>
      </c>
      <c r="AC84" s="408">
        <v>0</v>
      </c>
      <c r="AD84" s="408">
        <v>0</v>
      </c>
      <c r="AE84" s="408">
        <v>8.0920000000000002E-3</v>
      </c>
      <c r="AF84" s="408">
        <v>0</v>
      </c>
      <c r="AG84" s="408">
        <v>8.9130000000000008E-3</v>
      </c>
      <c r="AH84" s="1421"/>
      <c r="AI84" s="1422"/>
    </row>
    <row r="85" spans="1:35" s="108" customFormat="1" ht="20.25" customHeight="1" x14ac:dyDescent="0.25">
      <c r="A85" s="72"/>
      <c r="B85" s="1976"/>
      <c r="C85" s="703"/>
      <c r="D85" s="704" t="s">
        <v>318</v>
      </c>
      <c r="E85" s="705">
        <v>3.0476E-2</v>
      </c>
      <c r="F85" s="705">
        <v>9.622E-2</v>
      </c>
      <c r="G85" s="705">
        <v>0.32584600000000002</v>
      </c>
      <c r="H85" s="705">
        <v>9.5546000000000006E-2</v>
      </c>
      <c r="I85" s="705">
        <v>0.113245</v>
      </c>
      <c r="J85" s="705">
        <v>0.215667</v>
      </c>
      <c r="K85" s="705">
        <v>0.358205</v>
      </c>
      <c r="L85" s="705">
        <v>0.65218200000000004</v>
      </c>
      <c r="M85" s="705">
        <v>0.9544999999999999</v>
      </c>
      <c r="N85" s="705">
        <v>1.489174</v>
      </c>
      <c r="O85" s="705">
        <v>1.833963</v>
      </c>
      <c r="P85" s="710">
        <v>1.3557739999999998</v>
      </c>
      <c r="Q85" s="1415">
        <f t="shared" si="1"/>
        <v>7.5207979999999992</v>
      </c>
      <c r="R85" s="908"/>
      <c r="S85" s="408"/>
      <c r="T85" s="408" t="s">
        <v>319</v>
      </c>
      <c r="U85" s="408"/>
      <c r="V85" s="408"/>
      <c r="W85" s="408"/>
      <c r="X85" s="408"/>
      <c r="Y85" s="408"/>
      <c r="Z85" s="408"/>
      <c r="AA85" s="408"/>
      <c r="AB85" s="408"/>
      <c r="AC85" s="408"/>
      <c r="AD85" s="408"/>
      <c r="AE85" s="408"/>
      <c r="AF85" s="408"/>
      <c r="AG85" s="408"/>
      <c r="AH85" s="1421"/>
      <c r="AI85" s="1422"/>
    </row>
    <row r="86" spans="1:35" s="108" customFormat="1" ht="20.25" customHeight="1" x14ac:dyDescent="0.25">
      <c r="A86" s="72"/>
      <c r="B86" s="1976"/>
      <c r="C86" s="703"/>
      <c r="D86" s="704" t="s">
        <v>319</v>
      </c>
      <c r="E86" s="705"/>
      <c r="F86" s="705"/>
      <c r="G86" s="705"/>
      <c r="H86" s="705"/>
      <c r="I86" s="705"/>
      <c r="J86" s="705"/>
      <c r="K86" s="705"/>
      <c r="L86" s="705"/>
      <c r="M86" s="705"/>
      <c r="N86" s="705"/>
      <c r="O86" s="705"/>
      <c r="P86" s="710"/>
      <c r="Q86" s="1415">
        <f t="shared" si="1"/>
        <v>0</v>
      </c>
      <c r="R86" s="908"/>
      <c r="S86" s="408"/>
      <c r="T86" s="408" t="s">
        <v>320</v>
      </c>
      <c r="U86" s="408"/>
      <c r="V86" s="408"/>
      <c r="W86" s="408"/>
      <c r="X86" s="408"/>
      <c r="Y86" s="408"/>
      <c r="Z86" s="408"/>
      <c r="AA86" s="408"/>
      <c r="AB86" s="408"/>
      <c r="AC86" s="408"/>
      <c r="AD86" s="408"/>
      <c r="AE86" s="408"/>
      <c r="AF86" s="408"/>
      <c r="AG86" s="408"/>
      <c r="AH86" s="1421"/>
      <c r="AI86" s="1422"/>
    </row>
    <row r="87" spans="1:35" s="108" customFormat="1" ht="20.25" customHeight="1" x14ac:dyDescent="0.25">
      <c r="A87" s="72"/>
      <c r="B87" s="1977"/>
      <c r="C87" s="706"/>
      <c r="D87" s="707" t="s">
        <v>320</v>
      </c>
      <c r="E87" s="708"/>
      <c r="F87" s="708"/>
      <c r="G87" s="708"/>
      <c r="H87" s="708"/>
      <c r="I87" s="708"/>
      <c r="J87" s="708"/>
      <c r="K87" s="708"/>
      <c r="L87" s="708"/>
      <c r="M87" s="708"/>
      <c r="N87" s="708"/>
      <c r="O87" s="708"/>
      <c r="P87" s="711"/>
      <c r="Q87" s="1416">
        <f t="shared" si="1"/>
        <v>0</v>
      </c>
      <c r="R87" s="908"/>
      <c r="S87" s="408" t="s">
        <v>199</v>
      </c>
      <c r="T87" s="408" t="s">
        <v>317</v>
      </c>
      <c r="U87" s="408">
        <v>0.62223600000000001</v>
      </c>
      <c r="V87" s="408">
        <v>0.54204300000000005</v>
      </c>
      <c r="W87" s="408">
        <v>0.96585399999999999</v>
      </c>
      <c r="X87" s="408">
        <v>1.1539739999999998</v>
      </c>
      <c r="Y87" s="408">
        <v>0.95693700000000004</v>
      </c>
      <c r="Z87" s="408">
        <v>0.68807600000000002</v>
      </c>
      <c r="AA87" s="408">
        <v>0.57634200000000002</v>
      </c>
      <c r="AB87" s="408">
        <v>0.46728900000000001</v>
      </c>
      <c r="AC87" s="408">
        <v>0.38194799999999995</v>
      </c>
      <c r="AD87" s="408">
        <v>0.32335000000000003</v>
      </c>
      <c r="AE87" s="408">
        <v>0.26879199999999998</v>
      </c>
      <c r="AF87" s="408">
        <v>0.34476100000000004</v>
      </c>
      <c r="AG87" s="408">
        <v>7.2916020000000001</v>
      </c>
      <c r="AH87" s="1421"/>
      <c r="AI87" s="1422"/>
    </row>
    <row r="88" spans="1:35" s="108" customFormat="1" ht="20.25" customHeight="1" x14ac:dyDescent="0.25">
      <c r="A88" s="72"/>
      <c r="B88" s="1975">
        <v>22</v>
      </c>
      <c r="C88" s="700" t="s">
        <v>201</v>
      </c>
      <c r="D88" s="701" t="s">
        <v>317</v>
      </c>
      <c r="E88" s="702">
        <v>2.0310830000000002</v>
      </c>
      <c r="F88" s="702">
        <v>1.878981</v>
      </c>
      <c r="G88" s="702">
        <v>2.483657</v>
      </c>
      <c r="H88" s="702">
        <v>2.6927220000000003</v>
      </c>
      <c r="I88" s="702">
        <v>2.379162</v>
      </c>
      <c r="J88" s="702">
        <v>1.545385</v>
      </c>
      <c r="K88" s="702">
        <v>1.2660719999999999</v>
      </c>
      <c r="L88" s="702">
        <v>1.74614</v>
      </c>
      <c r="M88" s="702">
        <v>1.9262429999999999</v>
      </c>
      <c r="N88" s="702">
        <v>1.1012680000000001</v>
      </c>
      <c r="O88" s="702">
        <v>1.932366</v>
      </c>
      <c r="P88" s="709">
        <v>2.1041180000000002</v>
      </c>
      <c r="Q88" s="1414">
        <f t="shared" si="1"/>
        <v>23.087196999999996</v>
      </c>
      <c r="R88" s="908"/>
      <c r="S88" s="408"/>
      <c r="T88" s="408" t="s">
        <v>318</v>
      </c>
      <c r="U88" s="408">
        <v>3.0476E-2</v>
      </c>
      <c r="V88" s="408">
        <v>9.622E-2</v>
      </c>
      <c r="W88" s="408">
        <v>0.32584600000000002</v>
      </c>
      <c r="X88" s="408">
        <v>9.5546000000000006E-2</v>
      </c>
      <c r="Y88" s="408">
        <v>0.113245</v>
      </c>
      <c r="Z88" s="408">
        <v>0.215667</v>
      </c>
      <c r="AA88" s="408">
        <v>0.358205</v>
      </c>
      <c r="AB88" s="408">
        <v>0.65218200000000004</v>
      </c>
      <c r="AC88" s="408">
        <v>0.9544999999999999</v>
      </c>
      <c r="AD88" s="408">
        <v>1.489174</v>
      </c>
      <c r="AE88" s="408">
        <v>1.833963</v>
      </c>
      <c r="AF88" s="408">
        <v>1.3557739999999998</v>
      </c>
      <c r="AG88" s="408">
        <v>7.5207979999999992</v>
      </c>
      <c r="AH88" s="1421"/>
      <c r="AI88" s="1422"/>
    </row>
    <row r="89" spans="1:35" s="108" customFormat="1" ht="20.25" customHeight="1" x14ac:dyDescent="0.25">
      <c r="A89" s="72"/>
      <c r="B89" s="1976"/>
      <c r="C89" s="703"/>
      <c r="D89" s="704" t="s">
        <v>318</v>
      </c>
      <c r="E89" s="705"/>
      <c r="F89" s="705"/>
      <c r="G89" s="705"/>
      <c r="H89" s="705"/>
      <c r="I89" s="705"/>
      <c r="J89" s="705"/>
      <c r="K89" s="705"/>
      <c r="L89" s="705"/>
      <c r="M89" s="705"/>
      <c r="N89" s="705"/>
      <c r="O89" s="705"/>
      <c r="P89" s="710"/>
      <c r="Q89" s="1415">
        <f t="shared" si="1"/>
        <v>0</v>
      </c>
      <c r="R89" s="908"/>
      <c r="S89" s="408"/>
      <c r="T89" s="408" t="s">
        <v>319</v>
      </c>
      <c r="U89" s="408"/>
      <c r="V89" s="408"/>
      <c r="W89" s="408"/>
      <c r="X89" s="408"/>
      <c r="Y89" s="408"/>
      <c r="Z89" s="408"/>
      <c r="AA89" s="408"/>
      <c r="AB89" s="408"/>
      <c r="AC89" s="408"/>
      <c r="AD89" s="408"/>
      <c r="AE89" s="408"/>
      <c r="AF89" s="408"/>
      <c r="AG89" s="408"/>
      <c r="AH89" s="1421"/>
      <c r="AI89" s="1422"/>
    </row>
    <row r="90" spans="1:35" s="108" customFormat="1" ht="20.25" customHeight="1" x14ac:dyDescent="0.25">
      <c r="A90" s="72"/>
      <c r="B90" s="1976"/>
      <c r="C90" s="703"/>
      <c r="D90" s="704" t="s">
        <v>319</v>
      </c>
      <c r="E90" s="705"/>
      <c r="F90" s="705"/>
      <c r="G90" s="705"/>
      <c r="H90" s="705"/>
      <c r="I90" s="705"/>
      <c r="J90" s="705"/>
      <c r="K90" s="705"/>
      <c r="L90" s="705"/>
      <c r="M90" s="705"/>
      <c r="N90" s="705"/>
      <c r="O90" s="705"/>
      <c r="P90" s="710"/>
      <c r="Q90" s="1415">
        <f t="shared" si="1"/>
        <v>0</v>
      </c>
      <c r="R90" s="908"/>
      <c r="S90" s="408"/>
      <c r="T90" s="408" t="s">
        <v>320</v>
      </c>
      <c r="U90" s="408"/>
      <c r="V90" s="408"/>
      <c r="W90" s="408"/>
      <c r="X90" s="408"/>
      <c r="Y90" s="408"/>
      <c r="Z90" s="408"/>
      <c r="AA90" s="408"/>
      <c r="AB90" s="408"/>
      <c r="AC90" s="408"/>
      <c r="AD90" s="408"/>
      <c r="AE90" s="408"/>
      <c r="AF90" s="408"/>
      <c r="AG90" s="408"/>
      <c r="AH90" s="1421"/>
      <c r="AI90" s="1422"/>
    </row>
    <row r="91" spans="1:35" s="108" customFormat="1" ht="20.25" customHeight="1" x14ac:dyDescent="0.25">
      <c r="A91" s="72"/>
      <c r="B91" s="1977"/>
      <c r="C91" s="706"/>
      <c r="D91" s="707" t="s">
        <v>320</v>
      </c>
      <c r="E91" s="708"/>
      <c r="F91" s="708"/>
      <c r="G91" s="708"/>
      <c r="H91" s="708"/>
      <c r="I91" s="708"/>
      <c r="J91" s="708"/>
      <c r="K91" s="708"/>
      <c r="L91" s="708"/>
      <c r="M91" s="708"/>
      <c r="N91" s="708"/>
      <c r="O91" s="708"/>
      <c r="P91" s="711"/>
      <c r="Q91" s="1416">
        <f t="shared" si="1"/>
        <v>0</v>
      </c>
      <c r="R91" s="908"/>
      <c r="S91" s="408" t="s">
        <v>201</v>
      </c>
      <c r="T91" s="408" t="s">
        <v>317</v>
      </c>
      <c r="U91" s="408">
        <v>2.0310830000000002</v>
      </c>
      <c r="V91" s="408">
        <v>1.878981</v>
      </c>
      <c r="W91" s="408">
        <v>2.483657</v>
      </c>
      <c r="X91" s="408">
        <v>2.6927220000000003</v>
      </c>
      <c r="Y91" s="408">
        <v>2.379162</v>
      </c>
      <c r="Z91" s="408">
        <v>1.545385</v>
      </c>
      <c r="AA91" s="408">
        <v>1.2660719999999999</v>
      </c>
      <c r="AB91" s="408">
        <v>1.74614</v>
      </c>
      <c r="AC91" s="408">
        <v>1.9262429999999999</v>
      </c>
      <c r="AD91" s="408">
        <v>1.1012680000000001</v>
      </c>
      <c r="AE91" s="408">
        <v>1.932366</v>
      </c>
      <c r="AF91" s="408">
        <v>2.1041180000000002</v>
      </c>
      <c r="AG91" s="408">
        <v>23.087196999999996</v>
      </c>
      <c r="AH91" s="1421"/>
      <c r="AI91" s="1422"/>
    </row>
    <row r="92" spans="1:35" s="108" customFormat="1" ht="20.25" customHeight="1" x14ac:dyDescent="0.25">
      <c r="A92" s="72"/>
      <c r="B92" s="1975">
        <v>23</v>
      </c>
      <c r="C92" s="700" t="s">
        <v>203</v>
      </c>
      <c r="D92" s="701" t="s">
        <v>317</v>
      </c>
      <c r="E92" s="705">
        <v>2.9229500000000002</v>
      </c>
      <c r="F92" s="705">
        <v>2.6940999999999997</v>
      </c>
      <c r="G92" s="705">
        <v>3.1021100000000001</v>
      </c>
      <c r="H92" s="705">
        <v>3.04583</v>
      </c>
      <c r="I92" s="705">
        <v>2.5617399999999999</v>
      </c>
      <c r="J92" s="705">
        <v>1.65333</v>
      </c>
      <c r="K92" s="705">
        <v>1.06508</v>
      </c>
      <c r="L92" s="705">
        <v>1.2297800000000001</v>
      </c>
      <c r="M92" s="705">
        <v>1.5173300000000001</v>
      </c>
      <c r="N92" s="705">
        <v>1.9860599999999999</v>
      </c>
      <c r="O92" s="705">
        <v>1.58073</v>
      </c>
      <c r="P92" s="710">
        <v>2.26098</v>
      </c>
      <c r="Q92" s="1415">
        <f t="shared" si="1"/>
        <v>25.620020000000004</v>
      </c>
      <c r="R92" s="908"/>
      <c r="S92" s="408"/>
      <c r="T92" s="408" t="s">
        <v>318</v>
      </c>
      <c r="U92" s="408"/>
      <c r="V92" s="408"/>
      <c r="W92" s="408"/>
      <c r="X92" s="408"/>
      <c r="Y92" s="408"/>
      <c r="Z92" s="408"/>
      <c r="AA92" s="408"/>
      <c r="AB92" s="408"/>
      <c r="AC92" s="408"/>
      <c r="AD92" s="408"/>
      <c r="AE92" s="408"/>
      <c r="AF92" s="408"/>
      <c r="AG92" s="408"/>
      <c r="AH92" s="1421"/>
      <c r="AI92" s="1422"/>
    </row>
    <row r="93" spans="1:35" s="108" customFormat="1" ht="20.25" customHeight="1" x14ac:dyDescent="0.25">
      <c r="A93" s="72"/>
      <c r="B93" s="1976"/>
      <c r="C93" s="703"/>
      <c r="D93" s="704" t="s">
        <v>318</v>
      </c>
      <c r="E93" s="705">
        <v>7.9170000000000004E-3</v>
      </c>
      <c r="F93" s="705">
        <v>9.136E-3</v>
      </c>
      <c r="G93" s="705">
        <v>1.234E-2</v>
      </c>
      <c r="H93" s="705">
        <v>1.3391E-2</v>
      </c>
      <c r="I93" s="705">
        <v>1.9269000000000001E-2</v>
      </c>
      <c r="J93" s="705">
        <v>3.1439999999999996E-2</v>
      </c>
      <c r="K93" s="705">
        <v>2.7844000000000001E-2</v>
      </c>
      <c r="L93" s="705">
        <v>1.5418000000000001E-2</v>
      </c>
      <c r="M93" s="705">
        <v>9.9289999999999986E-3</v>
      </c>
      <c r="N93" s="705">
        <v>2.7049000000000004E-2</v>
      </c>
      <c r="O93" s="705">
        <v>8.2887999999999989E-2</v>
      </c>
      <c r="P93" s="710">
        <v>2.8856E-2</v>
      </c>
      <c r="Q93" s="1415">
        <f t="shared" si="1"/>
        <v>0.28547699999999998</v>
      </c>
      <c r="R93" s="908"/>
      <c r="S93" s="408"/>
      <c r="T93" s="408" t="s">
        <v>319</v>
      </c>
      <c r="U93" s="408"/>
      <c r="V93" s="408"/>
      <c r="W93" s="408"/>
      <c r="X93" s="408"/>
      <c r="Y93" s="408"/>
      <c r="Z93" s="408"/>
      <c r="AA93" s="408"/>
      <c r="AB93" s="408"/>
      <c r="AC93" s="408"/>
      <c r="AD93" s="408"/>
      <c r="AE93" s="408"/>
      <c r="AF93" s="408"/>
      <c r="AG93" s="408"/>
      <c r="AH93" s="1421"/>
      <c r="AI93" s="1422"/>
    </row>
    <row r="94" spans="1:35" s="108" customFormat="1" ht="20.25" customHeight="1" x14ac:dyDescent="0.25">
      <c r="A94" s="72"/>
      <c r="B94" s="1976"/>
      <c r="C94" s="703"/>
      <c r="D94" s="704" t="s">
        <v>319</v>
      </c>
      <c r="E94" s="705"/>
      <c r="F94" s="705"/>
      <c r="G94" s="705"/>
      <c r="H94" s="705"/>
      <c r="I94" s="705"/>
      <c r="J94" s="705"/>
      <c r="K94" s="705"/>
      <c r="L94" s="705"/>
      <c r="M94" s="705"/>
      <c r="N94" s="705"/>
      <c r="O94" s="705"/>
      <c r="P94" s="710"/>
      <c r="Q94" s="1415">
        <f t="shared" si="1"/>
        <v>0</v>
      </c>
      <c r="R94" s="908"/>
      <c r="S94" s="408"/>
      <c r="T94" s="408" t="s">
        <v>320</v>
      </c>
      <c r="U94" s="408"/>
      <c r="V94" s="408"/>
      <c r="W94" s="408"/>
      <c r="X94" s="408"/>
      <c r="Y94" s="408"/>
      <c r="Z94" s="408"/>
      <c r="AA94" s="408"/>
      <c r="AB94" s="408"/>
      <c r="AC94" s="408"/>
      <c r="AD94" s="408"/>
      <c r="AE94" s="408"/>
      <c r="AF94" s="408"/>
      <c r="AG94" s="408"/>
      <c r="AH94" s="1421"/>
      <c r="AI94" s="1422"/>
    </row>
    <row r="95" spans="1:35" s="108" customFormat="1" ht="20.25" customHeight="1" x14ac:dyDescent="0.25">
      <c r="A95" s="72"/>
      <c r="B95" s="1977"/>
      <c r="C95" s="706"/>
      <c r="D95" s="707" t="s">
        <v>320</v>
      </c>
      <c r="E95" s="705"/>
      <c r="F95" s="705"/>
      <c r="G95" s="705"/>
      <c r="H95" s="705"/>
      <c r="I95" s="705"/>
      <c r="J95" s="705"/>
      <c r="K95" s="705"/>
      <c r="L95" s="705"/>
      <c r="M95" s="705"/>
      <c r="N95" s="705"/>
      <c r="O95" s="705"/>
      <c r="P95" s="710"/>
      <c r="Q95" s="1415">
        <f t="shared" si="1"/>
        <v>0</v>
      </c>
      <c r="R95" s="908"/>
      <c r="S95" s="408" t="s">
        <v>203</v>
      </c>
      <c r="T95" s="408" t="s">
        <v>317</v>
      </c>
      <c r="U95" s="408">
        <v>2.9229500000000002</v>
      </c>
      <c r="V95" s="408">
        <v>2.6940999999999997</v>
      </c>
      <c r="W95" s="408">
        <v>3.1021100000000001</v>
      </c>
      <c r="X95" s="408">
        <v>3.04583</v>
      </c>
      <c r="Y95" s="408">
        <v>2.5617399999999999</v>
      </c>
      <c r="Z95" s="408">
        <v>1.65333</v>
      </c>
      <c r="AA95" s="408">
        <v>1.06508</v>
      </c>
      <c r="AB95" s="408">
        <v>1.2297800000000001</v>
      </c>
      <c r="AC95" s="408">
        <v>1.5173300000000001</v>
      </c>
      <c r="AD95" s="408">
        <v>1.9860599999999999</v>
      </c>
      <c r="AE95" s="408">
        <v>1.58073</v>
      </c>
      <c r="AF95" s="408">
        <v>2.26098</v>
      </c>
      <c r="AG95" s="408">
        <v>25.620020000000004</v>
      </c>
      <c r="AH95" s="1421"/>
      <c r="AI95" s="1422"/>
    </row>
    <row r="96" spans="1:35" s="108" customFormat="1" ht="20.25" customHeight="1" x14ac:dyDescent="0.25">
      <c r="A96" s="72"/>
      <c r="B96" s="1975">
        <v>24</v>
      </c>
      <c r="C96" s="700" t="s">
        <v>205</v>
      </c>
      <c r="D96" s="701" t="s">
        <v>317</v>
      </c>
      <c r="E96" s="702"/>
      <c r="F96" s="702"/>
      <c r="G96" s="702"/>
      <c r="H96" s="702"/>
      <c r="I96" s="702"/>
      <c r="J96" s="702"/>
      <c r="K96" s="702"/>
      <c r="L96" s="702"/>
      <c r="M96" s="702"/>
      <c r="N96" s="702"/>
      <c r="O96" s="702"/>
      <c r="P96" s="709"/>
      <c r="Q96" s="1414">
        <f t="shared" si="1"/>
        <v>0</v>
      </c>
      <c r="R96" s="908"/>
      <c r="S96" s="408"/>
      <c r="T96" s="408" t="s">
        <v>318</v>
      </c>
      <c r="U96" s="408">
        <v>7.9170000000000004E-3</v>
      </c>
      <c r="V96" s="408">
        <v>9.136E-3</v>
      </c>
      <c r="W96" s="408">
        <v>1.234E-2</v>
      </c>
      <c r="X96" s="408">
        <v>1.3391E-2</v>
      </c>
      <c r="Y96" s="408">
        <v>1.9269000000000001E-2</v>
      </c>
      <c r="Z96" s="408">
        <v>3.1439999999999996E-2</v>
      </c>
      <c r="AA96" s="408">
        <v>2.7844000000000001E-2</v>
      </c>
      <c r="AB96" s="408">
        <v>1.5418000000000001E-2</v>
      </c>
      <c r="AC96" s="408">
        <v>9.9289999999999986E-3</v>
      </c>
      <c r="AD96" s="408">
        <v>2.7049000000000004E-2</v>
      </c>
      <c r="AE96" s="408">
        <v>8.2887999999999989E-2</v>
      </c>
      <c r="AF96" s="408">
        <v>2.8856E-2</v>
      </c>
      <c r="AG96" s="408">
        <v>0.28547699999999998</v>
      </c>
      <c r="AH96" s="1421"/>
      <c r="AI96" s="1422"/>
    </row>
    <row r="97" spans="1:35" s="108" customFormat="1" ht="20.25" customHeight="1" x14ac:dyDescent="0.25">
      <c r="A97" s="72"/>
      <c r="B97" s="1976"/>
      <c r="C97" s="703"/>
      <c r="D97" s="704" t="s">
        <v>318</v>
      </c>
      <c r="E97" s="705">
        <v>3.1970419999999997</v>
      </c>
      <c r="F97" s="705">
        <v>2.8676329999999997</v>
      </c>
      <c r="G97" s="705">
        <v>3.2185509999999997</v>
      </c>
      <c r="H97" s="705">
        <v>3.048028</v>
      </c>
      <c r="I97" s="705">
        <v>3.0169000000000001</v>
      </c>
      <c r="J97" s="705">
        <v>2.998313</v>
      </c>
      <c r="K97" s="705">
        <v>3.0624419999999999</v>
      </c>
      <c r="L97" s="705">
        <v>3.115561</v>
      </c>
      <c r="M97" s="705">
        <v>3.0097959999999997</v>
      </c>
      <c r="N97" s="705">
        <v>3.0939490000000003</v>
      </c>
      <c r="O97" s="705">
        <v>2.9794960000000001</v>
      </c>
      <c r="P97" s="710">
        <v>3.065102</v>
      </c>
      <c r="Q97" s="1415">
        <f t="shared" si="1"/>
        <v>36.672813000000005</v>
      </c>
      <c r="R97" s="908"/>
      <c r="S97" s="408"/>
      <c r="T97" s="408" t="s">
        <v>319</v>
      </c>
      <c r="U97" s="408"/>
      <c r="V97" s="408"/>
      <c r="W97" s="408"/>
      <c r="X97" s="408"/>
      <c r="Y97" s="408"/>
      <c r="Z97" s="408"/>
      <c r="AA97" s="408"/>
      <c r="AB97" s="408"/>
      <c r="AC97" s="408"/>
      <c r="AD97" s="408"/>
      <c r="AE97" s="408"/>
      <c r="AF97" s="408"/>
      <c r="AG97" s="408"/>
      <c r="AH97" s="1421"/>
      <c r="AI97" s="1422"/>
    </row>
    <row r="98" spans="1:35" s="108" customFormat="1" ht="20.25" customHeight="1" x14ac:dyDescent="0.25">
      <c r="A98" s="72"/>
      <c r="B98" s="1976"/>
      <c r="C98" s="703"/>
      <c r="D98" s="704" t="s">
        <v>319</v>
      </c>
      <c r="E98" s="705"/>
      <c r="F98" s="705"/>
      <c r="G98" s="705"/>
      <c r="H98" s="705"/>
      <c r="I98" s="705"/>
      <c r="J98" s="705"/>
      <c r="K98" s="705"/>
      <c r="L98" s="705"/>
      <c r="M98" s="705"/>
      <c r="N98" s="705"/>
      <c r="O98" s="705"/>
      <c r="P98" s="710"/>
      <c r="Q98" s="1415">
        <f t="shared" si="1"/>
        <v>0</v>
      </c>
      <c r="R98" s="908"/>
      <c r="S98" s="408"/>
      <c r="T98" s="408" t="s">
        <v>320</v>
      </c>
      <c r="U98" s="408"/>
      <c r="V98" s="408"/>
      <c r="W98" s="408"/>
      <c r="X98" s="408"/>
      <c r="Y98" s="408"/>
      <c r="Z98" s="408"/>
      <c r="AA98" s="408"/>
      <c r="AB98" s="408"/>
      <c r="AC98" s="408"/>
      <c r="AD98" s="408"/>
      <c r="AE98" s="408"/>
      <c r="AF98" s="408"/>
      <c r="AG98" s="408"/>
      <c r="AH98" s="1421"/>
      <c r="AI98" s="1422"/>
    </row>
    <row r="99" spans="1:35" s="108" customFormat="1" ht="20.25" customHeight="1" x14ac:dyDescent="0.25">
      <c r="A99" s="72"/>
      <c r="B99" s="1977"/>
      <c r="C99" s="706"/>
      <c r="D99" s="707" t="s">
        <v>320</v>
      </c>
      <c r="E99" s="708"/>
      <c r="F99" s="708"/>
      <c r="G99" s="708"/>
      <c r="H99" s="708"/>
      <c r="I99" s="708"/>
      <c r="J99" s="708"/>
      <c r="K99" s="708"/>
      <c r="L99" s="708"/>
      <c r="M99" s="708"/>
      <c r="N99" s="708"/>
      <c r="O99" s="708"/>
      <c r="P99" s="711"/>
      <c r="Q99" s="1416">
        <f t="shared" si="1"/>
        <v>0</v>
      </c>
      <c r="R99" s="908"/>
      <c r="S99" s="408" t="s">
        <v>205</v>
      </c>
      <c r="T99" s="408" t="s">
        <v>317</v>
      </c>
      <c r="U99" s="408"/>
      <c r="V99" s="408"/>
      <c r="W99" s="408"/>
      <c r="X99" s="408"/>
      <c r="Y99" s="408"/>
      <c r="Z99" s="408"/>
      <c r="AA99" s="408"/>
      <c r="AB99" s="408"/>
      <c r="AC99" s="408"/>
      <c r="AD99" s="408"/>
      <c r="AE99" s="408"/>
      <c r="AF99" s="408"/>
      <c r="AG99" s="408"/>
      <c r="AH99" s="1421"/>
      <c r="AI99" s="1422"/>
    </row>
    <row r="100" spans="1:35" s="108" customFormat="1" ht="20.25" customHeight="1" x14ac:dyDescent="0.25">
      <c r="A100" s="72"/>
      <c r="B100" s="1975">
        <v>25</v>
      </c>
      <c r="C100" s="700" t="s">
        <v>207</v>
      </c>
      <c r="D100" s="701" t="s">
        <v>317</v>
      </c>
      <c r="E100" s="702">
        <v>1.9483259999999998</v>
      </c>
      <c r="F100" s="702">
        <v>2.0067750000000002</v>
      </c>
      <c r="G100" s="702">
        <v>1.886369</v>
      </c>
      <c r="H100" s="702">
        <v>1.7165929999999998</v>
      </c>
      <c r="I100" s="702">
        <v>1.8024226499999998</v>
      </c>
      <c r="J100" s="702">
        <v>1.7303257999999999</v>
      </c>
      <c r="K100" s="702">
        <v>1.880789</v>
      </c>
      <c r="L100" s="702">
        <v>1.922148</v>
      </c>
      <c r="M100" s="702">
        <v>1.9990349420629574</v>
      </c>
      <c r="N100" s="702">
        <v>2.1589580683050915</v>
      </c>
      <c r="O100" s="702">
        <v>2.02942</v>
      </c>
      <c r="P100" s="709">
        <v>2.1308866754831377</v>
      </c>
      <c r="Q100" s="1414">
        <f t="shared" si="1"/>
        <v>23.212048135851187</v>
      </c>
      <c r="R100" s="908"/>
      <c r="S100" s="408"/>
      <c r="T100" s="408" t="s">
        <v>318</v>
      </c>
      <c r="U100" s="408">
        <v>3.1970419999999997</v>
      </c>
      <c r="V100" s="408">
        <v>2.8676329999999997</v>
      </c>
      <c r="W100" s="408">
        <v>3.2185509999999997</v>
      </c>
      <c r="X100" s="408">
        <v>3.048028</v>
      </c>
      <c r="Y100" s="408">
        <v>3.0169000000000001</v>
      </c>
      <c r="Z100" s="408">
        <v>2.998313</v>
      </c>
      <c r="AA100" s="408">
        <v>3.0624419999999999</v>
      </c>
      <c r="AB100" s="408">
        <v>3.115561</v>
      </c>
      <c r="AC100" s="408">
        <v>3.0097959999999997</v>
      </c>
      <c r="AD100" s="408">
        <v>3.0939490000000003</v>
      </c>
      <c r="AE100" s="408">
        <v>2.9794960000000001</v>
      </c>
      <c r="AF100" s="408">
        <v>3.065102</v>
      </c>
      <c r="AG100" s="408">
        <v>36.672813000000005</v>
      </c>
      <c r="AH100" s="1421"/>
      <c r="AI100" s="1422"/>
    </row>
    <row r="101" spans="1:35" s="108" customFormat="1" ht="20.25" customHeight="1" x14ac:dyDescent="0.25">
      <c r="A101" s="72"/>
      <c r="B101" s="1976"/>
      <c r="C101" s="703"/>
      <c r="D101" s="704" t="s">
        <v>318</v>
      </c>
      <c r="E101" s="705">
        <v>0</v>
      </c>
      <c r="F101" s="705">
        <v>0</v>
      </c>
      <c r="G101" s="705">
        <v>0</v>
      </c>
      <c r="H101" s="705">
        <v>0</v>
      </c>
      <c r="I101" s="705">
        <v>0</v>
      </c>
      <c r="J101" s="705">
        <v>0</v>
      </c>
      <c r="K101" s="705">
        <v>0</v>
      </c>
      <c r="L101" s="705">
        <v>0</v>
      </c>
      <c r="M101" s="705">
        <v>0</v>
      </c>
      <c r="N101" s="705">
        <v>0</v>
      </c>
      <c r="O101" s="705">
        <v>0</v>
      </c>
      <c r="P101" s="710">
        <v>0</v>
      </c>
      <c r="Q101" s="1415">
        <f t="shared" si="1"/>
        <v>0</v>
      </c>
      <c r="R101" s="908"/>
      <c r="S101" s="408"/>
      <c r="T101" s="408" t="s">
        <v>319</v>
      </c>
      <c r="U101" s="408"/>
      <c r="V101" s="408"/>
      <c r="W101" s="408"/>
      <c r="X101" s="408"/>
      <c r="Y101" s="408"/>
      <c r="Z101" s="408"/>
      <c r="AA101" s="408"/>
      <c r="AB101" s="408"/>
      <c r="AC101" s="408"/>
      <c r="AD101" s="408"/>
      <c r="AE101" s="408"/>
      <c r="AF101" s="408"/>
      <c r="AG101" s="408"/>
      <c r="AH101" s="1421"/>
      <c r="AI101" s="1422"/>
    </row>
    <row r="102" spans="1:35" s="108" customFormat="1" ht="20.25" customHeight="1" x14ac:dyDescent="0.25">
      <c r="A102" s="72"/>
      <c r="B102" s="1976"/>
      <c r="C102" s="703"/>
      <c r="D102" s="704" t="s">
        <v>319</v>
      </c>
      <c r="E102" s="705"/>
      <c r="F102" s="705"/>
      <c r="G102" s="705"/>
      <c r="H102" s="705"/>
      <c r="I102" s="705"/>
      <c r="J102" s="705"/>
      <c r="K102" s="705"/>
      <c r="L102" s="705"/>
      <c r="M102" s="705"/>
      <c r="N102" s="705"/>
      <c r="O102" s="705"/>
      <c r="P102" s="710"/>
      <c r="Q102" s="1415">
        <f t="shared" si="1"/>
        <v>0</v>
      </c>
      <c r="R102" s="908"/>
      <c r="S102" s="408"/>
      <c r="T102" s="408" t="s">
        <v>320</v>
      </c>
      <c r="U102" s="408"/>
      <c r="V102" s="408"/>
      <c r="W102" s="408"/>
      <c r="X102" s="408"/>
      <c r="Y102" s="408"/>
      <c r="Z102" s="408"/>
      <c r="AA102" s="408"/>
      <c r="AB102" s="408"/>
      <c r="AC102" s="408"/>
      <c r="AD102" s="408"/>
      <c r="AE102" s="408"/>
      <c r="AF102" s="408"/>
      <c r="AG102" s="408"/>
      <c r="AH102" s="1421"/>
      <c r="AI102" s="1422"/>
    </row>
    <row r="103" spans="1:35" s="108" customFormat="1" ht="20.25" customHeight="1" x14ac:dyDescent="0.25">
      <c r="A103" s="72"/>
      <c r="B103" s="1977"/>
      <c r="C103" s="706"/>
      <c r="D103" s="707" t="s">
        <v>320</v>
      </c>
      <c r="E103" s="708"/>
      <c r="F103" s="708"/>
      <c r="G103" s="708"/>
      <c r="H103" s="708"/>
      <c r="I103" s="708"/>
      <c r="J103" s="708"/>
      <c r="K103" s="708"/>
      <c r="L103" s="708"/>
      <c r="M103" s="708"/>
      <c r="N103" s="708"/>
      <c r="O103" s="708"/>
      <c r="P103" s="711"/>
      <c r="Q103" s="1416">
        <f t="shared" si="1"/>
        <v>0</v>
      </c>
      <c r="R103" s="908"/>
      <c r="S103" s="408" t="s">
        <v>207</v>
      </c>
      <c r="T103" s="408" t="s">
        <v>317</v>
      </c>
      <c r="U103" s="408">
        <v>1.9483259999999998</v>
      </c>
      <c r="V103" s="408">
        <v>2.0067750000000002</v>
      </c>
      <c r="W103" s="408">
        <v>1.886369</v>
      </c>
      <c r="X103" s="408">
        <v>1.7165929999999998</v>
      </c>
      <c r="Y103" s="408">
        <v>1.8024226499999998</v>
      </c>
      <c r="Z103" s="408">
        <v>1.7303257999999999</v>
      </c>
      <c r="AA103" s="408">
        <v>1.880789</v>
      </c>
      <c r="AB103" s="408">
        <v>1.922148</v>
      </c>
      <c r="AC103" s="408">
        <v>1.9990349420629574</v>
      </c>
      <c r="AD103" s="408">
        <v>2.1589580683050915</v>
      </c>
      <c r="AE103" s="408">
        <v>2.02942</v>
      </c>
      <c r="AF103" s="408">
        <v>2.1308866754831377</v>
      </c>
      <c r="AG103" s="408">
        <v>23.212048135851187</v>
      </c>
      <c r="AH103" s="1421"/>
      <c r="AI103" s="1422"/>
    </row>
    <row r="104" spans="1:35" s="108" customFormat="1" ht="20.25" customHeight="1" x14ac:dyDescent="0.25">
      <c r="A104" s="72"/>
      <c r="B104" s="1975">
        <v>26</v>
      </c>
      <c r="C104" s="700" t="s">
        <v>209</v>
      </c>
      <c r="D104" s="701" t="s">
        <v>317</v>
      </c>
      <c r="E104" s="702"/>
      <c r="F104" s="702"/>
      <c r="G104" s="702"/>
      <c r="H104" s="702"/>
      <c r="I104" s="702"/>
      <c r="J104" s="702"/>
      <c r="K104" s="702"/>
      <c r="L104" s="702"/>
      <c r="M104" s="702"/>
      <c r="N104" s="702"/>
      <c r="O104" s="702"/>
      <c r="P104" s="709"/>
      <c r="Q104" s="1414">
        <f t="shared" si="1"/>
        <v>0</v>
      </c>
      <c r="R104" s="908"/>
      <c r="S104" s="408"/>
      <c r="T104" s="408" t="s">
        <v>318</v>
      </c>
      <c r="U104" s="408">
        <v>0</v>
      </c>
      <c r="V104" s="408">
        <v>0</v>
      </c>
      <c r="W104" s="408">
        <v>0</v>
      </c>
      <c r="X104" s="408">
        <v>0</v>
      </c>
      <c r="Y104" s="408">
        <v>0</v>
      </c>
      <c r="Z104" s="408">
        <v>0</v>
      </c>
      <c r="AA104" s="408">
        <v>0</v>
      </c>
      <c r="AB104" s="408">
        <v>0</v>
      </c>
      <c r="AC104" s="408">
        <v>0</v>
      </c>
      <c r="AD104" s="408">
        <v>0</v>
      </c>
      <c r="AE104" s="408">
        <v>0</v>
      </c>
      <c r="AF104" s="408">
        <v>0</v>
      </c>
      <c r="AG104" s="408">
        <v>0</v>
      </c>
      <c r="AH104" s="1421"/>
      <c r="AI104" s="1422"/>
    </row>
    <row r="105" spans="1:35" s="108" customFormat="1" ht="20.25" customHeight="1" x14ac:dyDescent="0.25">
      <c r="A105" s="72"/>
      <c r="B105" s="1976"/>
      <c r="C105" s="703"/>
      <c r="D105" s="704" t="s">
        <v>318</v>
      </c>
      <c r="E105" s="705">
        <v>5.4130000000000003E-3</v>
      </c>
      <c r="F105" s="705">
        <v>2.2000000000000001E-3</v>
      </c>
      <c r="G105" s="705">
        <v>4.0289999999999996E-3</v>
      </c>
      <c r="H105" s="705">
        <v>1.1674E-2</v>
      </c>
      <c r="I105" s="705">
        <v>1.0726000000000001E-2</v>
      </c>
      <c r="J105" s="705">
        <v>1.6786000000000002E-2</v>
      </c>
      <c r="K105" s="705">
        <v>4.7270000000000003E-3</v>
      </c>
      <c r="L105" s="705">
        <v>2.5999999999999999E-3</v>
      </c>
      <c r="M105" s="705">
        <v>5.0000000000000001E-3</v>
      </c>
      <c r="N105" s="705">
        <v>4.9398999999999998E-2</v>
      </c>
      <c r="O105" s="705">
        <v>6.7390000000000002E-3</v>
      </c>
      <c r="P105" s="710">
        <v>6.6550000000000003E-3</v>
      </c>
      <c r="Q105" s="1415">
        <f t="shared" si="1"/>
        <v>0.125948</v>
      </c>
      <c r="R105" s="908"/>
      <c r="S105" s="408"/>
      <c r="T105" s="408" t="s">
        <v>319</v>
      </c>
      <c r="U105" s="408"/>
      <c r="V105" s="408"/>
      <c r="W105" s="408"/>
      <c r="X105" s="408"/>
      <c r="Y105" s="408"/>
      <c r="Z105" s="408"/>
      <c r="AA105" s="408"/>
      <c r="AB105" s="408"/>
      <c r="AC105" s="408"/>
      <c r="AD105" s="408"/>
      <c r="AE105" s="408"/>
      <c r="AF105" s="408"/>
      <c r="AG105" s="408"/>
      <c r="AH105" s="1421"/>
      <c r="AI105" s="1422"/>
    </row>
    <row r="106" spans="1:35" s="108" customFormat="1" ht="20.25" customHeight="1" x14ac:dyDescent="0.25">
      <c r="A106" s="72"/>
      <c r="B106" s="1976"/>
      <c r="C106" s="703"/>
      <c r="D106" s="704" t="s">
        <v>319</v>
      </c>
      <c r="E106" s="705"/>
      <c r="F106" s="705"/>
      <c r="G106" s="705"/>
      <c r="H106" s="705"/>
      <c r="I106" s="705"/>
      <c r="J106" s="705"/>
      <c r="K106" s="705"/>
      <c r="L106" s="705"/>
      <c r="M106" s="705"/>
      <c r="N106" s="705"/>
      <c r="O106" s="705"/>
      <c r="P106" s="710"/>
      <c r="Q106" s="1415">
        <f t="shared" si="1"/>
        <v>0</v>
      </c>
      <c r="R106" s="908"/>
      <c r="S106" s="408"/>
      <c r="T106" s="408" t="s">
        <v>320</v>
      </c>
      <c r="U106" s="408"/>
      <c r="V106" s="408"/>
      <c r="W106" s="408"/>
      <c r="X106" s="408"/>
      <c r="Y106" s="408"/>
      <c r="Z106" s="408"/>
      <c r="AA106" s="408"/>
      <c r="AB106" s="408"/>
      <c r="AC106" s="408"/>
      <c r="AD106" s="408"/>
      <c r="AE106" s="408"/>
      <c r="AF106" s="408"/>
      <c r="AG106" s="408"/>
      <c r="AH106" s="1421"/>
      <c r="AI106" s="1422"/>
    </row>
    <row r="107" spans="1:35" s="108" customFormat="1" ht="20.25" customHeight="1" x14ac:dyDescent="0.25">
      <c r="A107" s="72"/>
      <c r="B107" s="1977"/>
      <c r="C107" s="706"/>
      <c r="D107" s="707" t="s">
        <v>320</v>
      </c>
      <c r="E107" s="708"/>
      <c r="F107" s="708"/>
      <c r="G107" s="708"/>
      <c r="H107" s="708"/>
      <c r="I107" s="708"/>
      <c r="J107" s="708"/>
      <c r="K107" s="708"/>
      <c r="L107" s="708"/>
      <c r="M107" s="708"/>
      <c r="N107" s="708"/>
      <c r="O107" s="708"/>
      <c r="P107" s="711"/>
      <c r="Q107" s="1416">
        <f t="shared" si="1"/>
        <v>0</v>
      </c>
      <c r="R107" s="908"/>
      <c r="S107" s="408" t="s">
        <v>209</v>
      </c>
      <c r="T107" s="408" t="s">
        <v>317</v>
      </c>
      <c r="U107" s="408"/>
      <c r="V107" s="408"/>
      <c r="W107" s="408"/>
      <c r="X107" s="408"/>
      <c r="Y107" s="408"/>
      <c r="Z107" s="408"/>
      <c r="AA107" s="408"/>
      <c r="AB107" s="408"/>
      <c r="AC107" s="408"/>
      <c r="AD107" s="408"/>
      <c r="AE107" s="408"/>
      <c r="AF107" s="408"/>
      <c r="AG107" s="408"/>
      <c r="AH107" s="1421"/>
      <c r="AI107" s="1422"/>
    </row>
    <row r="108" spans="1:35" s="108" customFormat="1" ht="20.25" customHeight="1" x14ac:dyDescent="0.25">
      <c r="A108" s="72"/>
      <c r="B108" s="1975">
        <v>27</v>
      </c>
      <c r="C108" s="700" t="s">
        <v>211</v>
      </c>
      <c r="D108" s="701" t="s">
        <v>317</v>
      </c>
      <c r="E108" s="702"/>
      <c r="F108" s="702"/>
      <c r="G108" s="702"/>
      <c r="H108" s="702"/>
      <c r="I108" s="702"/>
      <c r="J108" s="702"/>
      <c r="K108" s="702"/>
      <c r="L108" s="702"/>
      <c r="M108" s="702"/>
      <c r="N108" s="702"/>
      <c r="O108" s="702"/>
      <c r="P108" s="709"/>
      <c r="Q108" s="1414">
        <f t="shared" si="1"/>
        <v>0</v>
      </c>
      <c r="R108" s="908"/>
      <c r="S108" s="408"/>
      <c r="T108" s="408" t="s">
        <v>318</v>
      </c>
      <c r="U108" s="408">
        <v>5.4130000000000003E-3</v>
      </c>
      <c r="V108" s="408">
        <v>2.2000000000000001E-3</v>
      </c>
      <c r="W108" s="408">
        <v>4.0289999999999996E-3</v>
      </c>
      <c r="X108" s="408">
        <v>1.1674E-2</v>
      </c>
      <c r="Y108" s="408">
        <v>1.0726000000000001E-2</v>
      </c>
      <c r="Z108" s="408">
        <v>1.6786000000000002E-2</v>
      </c>
      <c r="AA108" s="408">
        <v>4.7270000000000003E-3</v>
      </c>
      <c r="AB108" s="408">
        <v>2.5999999999999999E-3</v>
      </c>
      <c r="AC108" s="408">
        <v>5.0000000000000001E-3</v>
      </c>
      <c r="AD108" s="408">
        <v>4.9398999999999998E-2</v>
      </c>
      <c r="AE108" s="408">
        <v>6.7390000000000002E-3</v>
      </c>
      <c r="AF108" s="408">
        <v>6.6550000000000003E-3</v>
      </c>
      <c r="AG108" s="408">
        <v>0.125948</v>
      </c>
      <c r="AH108" s="1421"/>
      <c r="AI108" s="1422"/>
    </row>
    <row r="109" spans="1:35" s="108" customFormat="1" ht="20.25" customHeight="1" x14ac:dyDescent="0.25">
      <c r="A109" s="72"/>
      <c r="B109" s="1976"/>
      <c r="C109" s="703"/>
      <c r="D109" s="704" t="s">
        <v>318</v>
      </c>
      <c r="E109" s="705">
        <v>4.5693000000000004E-2</v>
      </c>
      <c r="F109" s="705">
        <v>3.5040000000000002E-3</v>
      </c>
      <c r="G109" s="705">
        <v>4.5100000000000001E-4</v>
      </c>
      <c r="H109" s="705">
        <v>2.15E-3</v>
      </c>
      <c r="I109" s="705">
        <v>1.794E-3</v>
      </c>
      <c r="J109" s="705">
        <v>0.45625300000000002</v>
      </c>
      <c r="K109" s="705">
        <v>6.0320000000000009E-3</v>
      </c>
      <c r="L109" s="705">
        <v>0.113092</v>
      </c>
      <c r="M109" s="705">
        <v>2.2400000000000002E-3</v>
      </c>
      <c r="N109" s="705">
        <v>8.9990000000000001E-3</v>
      </c>
      <c r="O109" s="705">
        <v>8.6775000000000005E-2</v>
      </c>
      <c r="P109" s="710">
        <v>4.3560000000000005E-3</v>
      </c>
      <c r="Q109" s="1415">
        <f t="shared" si="1"/>
        <v>0.73133900000000007</v>
      </c>
      <c r="R109" s="908"/>
      <c r="S109" s="408"/>
      <c r="T109" s="408" t="s">
        <v>319</v>
      </c>
      <c r="U109" s="408"/>
      <c r="V109" s="408"/>
      <c r="W109" s="408"/>
      <c r="X109" s="408"/>
      <c r="Y109" s="408"/>
      <c r="Z109" s="408"/>
      <c r="AA109" s="408"/>
      <c r="AB109" s="408"/>
      <c r="AC109" s="408"/>
      <c r="AD109" s="408"/>
      <c r="AE109" s="408"/>
      <c r="AF109" s="408"/>
      <c r="AG109" s="408"/>
      <c r="AH109" s="1421"/>
      <c r="AI109" s="1422"/>
    </row>
    <row r="110" spans="1:35" s="108" customFormat="1" ht="20.25" customHeight="1" x14ac:dyDescent="0.25">
      <c r="A110" s="72"/>
      <c r="B110" s="1976"/>
      <c r="C110" s="703"/>
      <c r="D110" s="704" t="s">
        <v>319</v>
      </c>
      <c r="E110" s="705"/>
      <c r="F110" s="705"/>
      <c r="G110" s="705"/>
      <c r="H110" s="705"/>
      <c r="I110" s="705"/>
      <c r="J110" s="705"/>
      <c r="K110" s="705"/>
      <c r="L110" s="705"/>
      <c r="M110" s="705"/>
      <c r="N110" s="705"/>
      <c r="O110" s="705"/>
      <c r="P110" s="710"/>
      <c r="Q110" s="1415">
        <f t="shared" si="1"/>
        <v>0</v>
      </c>
      <c r="R110" s="908"/>
      <c r="S110" s="408"/>
      <c r="T110" s="408" t="s">
        <v>320</v>
      </c>
      <c r="U110" s="408"/>
      <c r="V110" s="408"/>
      <c r="W110" s="408"/>
      <c r="X110" s="408"/>
      <c r="Y110" s="408"/>
      <c r="Z110" s="408"/>
      <c r="AA110" s="408"/>
      <c r="AB110" s="408"/>
      <c r="AC110" s="408"/>
      <c r="AD110" s="408"/>
      <c r="AE110" s="408"/>
      <c r="AF110" s="408"/>
      <c r="AG110" s="408"/>
      <c r="AH110" s="1421"/>
      <c r="AI110" s="1422"/>
    </row>
    <row r="111" spans="1:35" s="108" customFormat="1" ht="20.25" customHeight="1" x14ac:dyDescent="0.25">
      <c r="A111" s="72"/>
      <c r="B111" s="1977"/>
      <c r="C111" s="706"/>
      <c r="D111" s="707" t="s">
        <v>320</v>
      </c>
      <c r="E111" s="708"/>
      <c r="F111" s="708"/>
      <c r="G111" s="708"/>
      <c r="H111" s="708"/>
      <c r="I111" s="708"/>
      <c r="J111" s="708"/>
      <c r="K111" s="708"/>
      <c r="L111" s="708"/>
      <c r="M111" s="708"/>
      <c r="N111" s="708"/>
      <c r="O111" s="708"/>
      <c r="P111" s="711"/>
      <c r="Q111" s="1416">
        <f t="shared" si="1"/>
        <v>0</v>
      </c>
      <c r="R111" s="908"/>
      <c r="S111" s="408" t="s">
        <v>211</v>
      </c>
      <c r="T111" s="408" t="s">
        <v>317</v>
      </c>
      <c r="U111" s="408"/>
      <c r="V111" s="408"/>
      <c r="W111" s="408"/>
      <c r="X111" s="408"/>
      <c r="Y111" s="408"/>
      <c r="Z111" s="408"/>
      <c r="AA111" s="408"/>
      <c r="AB111" s="408"/>
      <c r="AC111" s="408"/>
      <c r="AD111" s="408"/>
      <c r="AE111" s="408"/>
      <c r="AF111" s="408"/>
      <c r="AG111" s="408"/>
      <c r="AH111" s="1421"/>
      <c r="AI111" s="1422"/>
    </row>
    <row r="112" spans="1:35" s="108" customFormat="1" ht="20.25" customHeight="1" x14ac:dyDescent="0.25">
      <c r="A112" s="72"/>
      <c r="B112" s="1975">
        <v>28</v>
      </c>
      <c r="C112" s="700" t="s">
        <v>213</v>
      </c>
      <c r="D112" s="701" t="s">
        <v>317</v>
      </c>
      <c r="E112" s="702"/>
      <c r="F112" s="702"/>
      <c r="G112" s="702"/>
      <c r="H112" s="702"/>
      <c r="I112" s="702"/>
      <c r="J112" s="702"/>
      <c r="K112" s="702"/>
      <c r="L112" s="702"/>
      <c r="M112" s="702"/>
      <c r="N112" s="702"/>
      <c r="O112" s="702"/>
      <c r="P112" s="709"/>
      <c r="Q112" s="1414">
        <f t="shared" si="1"/>
        <v>0</v>
      </c>
      <c r="R112" s="908"/>
      <c r="S112" s="408"/>
      <c r="T112" s="408" t="s">
        <v>318</v>
      </c>
      <c r="U112" s="408">
        <v>4.5693000000000004E-2</v>
      </c>
      <c r="V112" s="408">
        <v>3.5040000000000002E-3</v>
      </c>
      <c r="W112" s="408">
        <v>4.5100000000000001E-4</v>
      </c>
      <c r="X112" s="408">
        <v>2.15E-3</v>
      </c>
      <c r="Y112" s="408">
        <v>1.794E-3</v>
      </c>
      <c r="Z112" s="408">
        <v>0.45625300000000002</v>
      </c>
      <c r="AA112" s="408">
        <v>6.0320000000000009E-3</v>
      </c>
      <c r="AB112" s="408">
        <v>0.113092</v>
      </c>
      <c r="AC112" s="408">
        <v>2.2400000000000002E-3</v>
      </c>
      <c r="AD112" s="408">
        <v>8.9990000000000001E-3</v>
      </c>
      <c r="AE112" s="408">
        <v>8.6775000000000005E-2</v>
      </c>
      <c r="AF112" s="408">
        <v>4.3560000000000005E-3</v>
      </c>
      <c r="AG112" s="408">
        <v>0.73133900000000007</v>
      </c>
      <c r="AH112" s="1421"/>
      <c r="AI112" s="1422"/>
    </row>
    <row r="113" spans="1:35" s="108" customFormat="1" ht="20.25" customHeight="1" x14ac:dyDescent="0.25">
      <c r="A113" s="72"/>
      <c r="B113" s="1976"/>
      <c r="C113" s="703"/>
      <c r="D113" s="704" t="s">
        <v>318</v>
      </c>
      <c r="E113" s="705">
        <v>0.20297700000000002</v>
      </c>
      <c r="F113" s="705">
        <v>0.220194</v>
      </c>
      <c r="G113" s="705">
        <v>0.30757899999999999</v>
      </c>
      <c r="H113" s="705">
        <v>0.33745000000000003</v>
      </c>
      <c r="I113" s="705">
        <v>0.44183899999999998</v>
      </c>
      <c r="J113" s="705">
        <v>0.42556700000000003</v>
      </c>
      <c r="K113" s="705">
        <v>0.31987599999999999</v>
      </c>
      <c r="L113" s="705">
        <v>0.20960099999999998</v>
      </c>
      <c r="M113" s="705">
        <v>0.28124199999999999</v>
      </c>
      <c r="N113" s="705">
        <v>0.331177</v>
      </c>
      <c r="O113" s="705">
        <v>0.275225</v>
      </c>
      <c r="P113" s="710">
        <v>0.21194800000000003</v>
      </c>
      <c r="Q113" s="1415">
        <f t="shared" si="1"/>
        <v>3.5646749999999994</v>
      </c>
      <c r="R113" s="908"/>
      <c r="S113" s="408"/>
      <c r="T113" s="408" t="s">
        <v>319</v>
      </c>
      <c r="U113" s="408"/>
      <c r="V113" s="408"/>
      <c r="W113" s="408"/>
      <c r="X113" s="408"/>
      <c r="Y113" s="408"/>
      <c r="Z113" s="408"/>
      <c r="AA113" s="408"/>
      <c r="AB113" s="408"/>
      <c r="AC113" s="408"/>
      <c r="AD113" s="408"/>
      <c r="AE113" s="408"/>
      <c r="AF113" s="408"/>
      <c r="AG113" s="408"/>
      <c r="AH113" s="1421"/>
      <c r="AI113" s="1422"/>
    </row>
    <row r="114" spans="1:35" s="108" customFormat="1" ht="20.25" customHeight="1" x14ac:dyDescent="0.25">
      <c r="A114" s="72"/>
      <c r="B114" s="1976"/>
      <c r="C114" s="703"/>
      <c r="D114" s="704" t="s">
        <v>319</v>
      </c>
      <c r="E114" s="705"/>
      <c r="F114" s="705"/>
      <c r="G114" s="705"/>
      <c r="H114" s="705"/>
      <c r="I114" s="705"/>
      <c r="J114" s="705"/>
      <c r="K114" s="705"/>
      <c r="L114" s="705"/>
      <c r="M114" s="705"/>
      <c r="N114" s="705"/>
      <c r="O114" s="705"/>
      <c r="P114" s="710"/>
      <c r="Q114" s="1415">
        <f t="shared" si="1"/>
        <v>0</v>
      </c>
      <c r="R114" s="908"/>
      <c r="S114" s="408"/>
      <c r="T114" s="408" t="s">
        <v>320</v>
      </c>
      <c r="U114" s="408"/>
      <c r="V114" s="408"/>
      <c r="W114" s="408"/>
      <c r="X114" s="408"/>
      <c r="Y114" s="408"/>
      <c r="Z114" s="408"/>
      <c r="AA114" s="408"/>
      <c r="AB114" s="408"/>
      <c r="AC114" s="408"/>
      <c r="AD114" s="408"/>
      <c r="AE114" s="408"/>
      <c r="AF114" s="408"/>
      <c r="AG114" s="408"/>
      <c r="AH114" s="1421"/>
      <c r="AI114" s="1422"/>
    </row>
    <row r="115" spans="1:35" s="108" customFormat="1" ht="20.25" customHeight="1" x14ac:dyDescent="0.25">
      <c r="A115" s="72"/>
      <c r="B115" s="1977"/>
      <c r="C115" s="706"/>
      <c r="D115" s="707" t="s">
        <v>320</v>
      </c>
      <c r="E115" s="708"/>
      <c r="F115" s="708"/>
      <c r="G115" s="708"/>
      <c r="H115" s="708"/>
      <c r="I115" s="708"/>
      <c r="J115" s="708"/>
      <c r="K115" s="708"/>
      <c r="L115" s="708"/>
      <c r="M115" s="708"/>
      <c r="N115" s="708"/>
      <c r="O115" s="708"/>
      <c r="P115" s="711"/>
      <c r="Q115" s="1416">
        <f t="shared" si="1"/>
        <v>0</v>
      </c>
      <c r="R115" s="908"/>
      <c r="S115" s="408" t="s">
        <v>213</v>
      </c>
      <c r="T115" s="408" t="s">
        <v>317</v>
      </c>
      <c r="U115" s="408"/>
      <c r="V115" s="408"/>
      <c r="W115" s="408"/>
      <c r="X115" s="408"/>
      <c r="Y115" s="408"/>
      <c r="Z115" s="408"/>
      <c r="AA115" s="408"/>
      <c r="AB115" s="408"/>
      <c r="AC115" s="408"/>
      <c r="AD115" s="408"/>
      <c r="AE115" s="408"/>
      <c r="AF115" s="408"/>
      <c r="AG115" s="408"/>
      <c r="AH115" s="1421"/>
      <c r="AI115" s="1422"/>
    </row>
    <row r="116" spans="1:35" s="108" customFormat="1" ht="20.25" customHeight="1" x14ac:dyDescent="0.25">
      <c r="A116" s="72"/>
      <c r="B116" s="1975">
        <v>29</v>
      </c>
      <c r="C116" s="700" t="s">
        <v>215</v>
      </c>
      <c r="D116" s="701" t="s">
        <v>317</v>
      </c>
      <c r="E116" s="705">
        <v>13.005929999999999</v>
      </c>
      <c r="F116" s="705">
        <v>12.648218</v>
      </c>
      <c r="G116" s="705">
        <v>14.357661</v>
      </c>
      <c r="H116" s="705">
        <v>14.078303</v>
      </c>
      <c r="I116" s="705">
        <v>12.828652</v>
      </c>
      <c r="J116" s="705">
        <v>9.8265650000000004</v>
      </c>
      <c r="K116" s="705">
        <v>8.8259999999999987</v>
      </c>
      <c r="L116" s="705">
        <v>10.032088999999999</v>
      </c>
      <c r="M116" s="705">
        <v>12.083894000000001</v>
      </c>
      <c r="N116" s="705">
        <v>12.378489999999999</v>
      </c>
      <c r="O116" s="705">
        <v>11.131983000000002</v>
      </c>
      <c r="P116" s="710">
        <v>11.934524999999999</v>
      </c>
      <c r="Q116" s="1415">
        <f t="shared" si="1"/>
        <v>143.13230999999999</v>
      </c>
      <c r="R116" s="908"/>
      <c r="S116" s="408"/>
      <c r="T116" s="408" t="s">
        <v>318</v>
      </c>
      <c r="U116" s="408">
        <v>0.20297700000000002</v>
      </c>
      <c r="V116" s="408">
        <v>0.220194</v>
      </c>
      <c r="W116" s="408">
        <v>0.30757899999999999</v>
      </c>
      <c r="X116" s="408">
        <v>0.33745000000000003</v>
      </c>
      <c r="Y116" s="408">
        <v>0.44183899999999998</v>
      </c>
      <c r="Z116" s="408">
        <v>0.42556700000000003</v>
      </c>
      <c r="AA116" s="408">
        <v>0.31987599999999999</v>
      </c>
      <c r="AB116" s="408">
        <v>0.20960099999999998</v>
      </c>
      <c r="AC116" s="408">
        <v>0.28124199999999999</v>
      </c>
      <c r="AD116" s="408">
        <v>0.331177</v>
      </c>
      <c r="AE116" s="408">
        <v>0.275225</v>
      </c>
      <c r="AF116" s="408">
        <v>0.21194800000000003</v>
      </c>
      <c r="AG116" s="408">
        <v>3.5646749999999994</v>
      </c>
      <c r="AH116" s="1421"/>
      <c r="AI116" s="1422"/>
    </row>
    <row r="117" spans="1:35" s="108" customFormat="1" ht="20.25" customHeight="1" x14ac:dyDescent="0.25">
      <c r="A117" s="72"/>
      <c r="B117" s="1976"/>
      <c r="C117" s="703"/>
      <c r="D117" s="704" t="s">
        <v>318</v>
      </c>
      <c r="E117" s="705">
        <v>0</v>
      </c>
      <c r="F117" s="705">
        <v>0</v>
      </c>
      <c r="G117" s="705">
        <v>0</v>
      </c>
      <c r="H117" s="705">
        <v>0</v>
      </c>
      <c r="I117" s="705"/>
      <c r="J117" s="705">
        <v>0</v>
      </c>
      <c r="K117" s="705">
        <v>0</v>
      </c>
      <c r="L117" s="705">
        <v>0</v>
      </c>
      <c r="M117" s="705">
        <v>0</v>
      </c>
      <c r="N117" s="705">
        <v>0</v>
      </c>
      <c r="O117" s="705">
        <v>0</v>
      </c>
      <c r="P117" s="710">
        <v>0</v>
      </c>
      <c r="Q117" s="1415">
        <f t="shared" si="1"/>
        <v>0</v>
      </c>
      <c r="R117" s="908"/>
      <c r="S117" s="408"/>
      <c r="T117" s="408" t="s">
        <v>319</v>
      </c>
      <c r="U117" s="408"/>
      <c r="V117" s="408"/>
      <c r="W117" s="408"/>
      <c r="X117" s="408"/>
      <c r="Y117" s="408"/>
      <c r="Z117" s="408"/>
      <c r="AA117" s="408"/>
      <c r="AB117" s="408"/>
      <c r="AC117" s="408"/>
      <c r="AD117" s="408"/>
      <c r="AE117" s="408"/>
      <c r="AF117" s="408"/>
      <c r="AG117" s="408"/>
      <c r="AH117" s="1421"/>
      <c r="AI117" s="1422"/>
    </row>
    <row r="118" spans="1:35" s="108" customFormat="1" ht="20.25" customHeight="1" x14ac:dyDescent="0.25">
      <c r="A118" s="72"/>
      <c r="B118" s="1976"/>
      <c r="C118" s="703"/>
      <c r="D118" s="704" t="s">
        <v>319</v>
      </c>
      <c r="E118" s="705"/>
      <c r="F118" s="705"/>
      <c r="G118" s="705"/>
      <c r="H118" s="705"/>
      <c r="I118" s="705"/>
      <c r="J118" s="705"/>
      <c r="K118" s="705"/>
      <c r="L118" s="705"/>
      <c r="M118" s="705"/>
      <c r="N118" s="705"/>
      <c r="O118" s="705"/>
      <c r="P118" s="710"/>
      <c r="Q118" s="1415">
        <f t="shared" si="1"/>
        <v>0</v>
      </c>
      <c r="R118" s="908"/>
      <c r="S118" s="408"/>
      <c r="T118" s="408" t="s">
        <v>320</v>
      </c>
      <c r="U118" s="408"/>
      <c r="V118" s="408"/>
      <c r="W118" s="408"/>
      <c r="X118" s="408"/>
      <c r="Y118" s="408"/>
      <c r="Z118" s="408"/>
      <c r="AA118" s="408"/>
      <c r="AB118" s="408"/>
      <c r="AC118" s="408"/>
      <c r="AD118" s="408"/>
      <c r="AE118" s="408"/>
      <c r="AF118" s="408"/>
      <c r="AG118" s="408"/>
      <c r="AH118" s="1421"/>
      <c r="AI118" s="1422"/>
    </row>
    <row r="119" spans="1:35" s="108" customFormat="1" ht="20.25" customHeight="1" x14ac:dyDescent="0.25">
      <c r="A119" s="72"/>
      <c r="B119" s="1977"/>
      <c r="C119" s="706"/>
      <c r="D119" s="707" t="s">
        <v>320</v>
      </c>
      <c r="E119" s="705"/>
      <c r="F119" s="705"/>
      <c r="G119" s="705"/>
      <c r="H119" s="705"/>
      <c r="I119" s="705"/>
      <c r="J119" s="705"/>
      <c r="K119" s="705"/>
      <c r="L119" s="705"/>
      <c r="M119" s="705"/>
      <c r="N119" s="705"/>
      <c r="O119" s="705"/>
      <c r="P119" s="710"/>
      <c r="Q119" s="1415">
        <f t="shared" si="1"/>
        <v>0</v>
      </c>
      <c r="R119" s="908"/>
      <c r="S119" s="408" t="s">
        <v>215</v>
      </c>
      <c r="T119" s="408" t="s">
        <v>317</v>
      </c>
      <c r="U119" s="408">
        <v>13.005929999999999</v>
      </c>
      <c r="V119" s="408">
        <v>12.648218</v>
      </c>
      <c r="W119" s="408">
        <v>14.357661</v>
      </c>
      <c r="X119" s="408">
        <v>14.078303</v>
      </c>
      <c r="Y119" s="408">
        <v>12.828652</v>
      </c>
      <c r="Z119" s="408">
        <v>9.8265650000000004</v>
      </c>
      <c r="AA119" s="408">
        <v>8.8259999999999987</v>
      </c>
      <c r="AB119" s="408">
        <v>10.032088999999999</v>
      </c>
      <c r="AC119" s="408">
        <v>12.083894000000001</v>
      </c>
      <c r="AD119" s="408">
        <v>12.378489999999999</v>
      </c>
      <c r="AE119" s="408">
        <v>11.131983000000002</v>
      </c>
      <c r="AF119" s="408">
        <v>11.934524999999999</v>
      </c>
      <c r="AG119" s="408">
        <v>143.13230999999999</v>
      </c>
      <c r="AH119" s="1421"/>
      <c r="AI119" s="1422"/>
    </row>
    <row r="120" spans="1:35" s="108" customFormat="1" ht="20.25" customHeight="1" x14ac:dyDescent="0.25">
      <c r="A120" s="72"/>
      <c r="B120" s="1975">
        <v>30</v>
      </c>
      <c r="C120" s="700" t="s">
        <v>217</v>
      </c>
      <c r="D120" s="701" t="s">
        <v>317</v>
      </c>
      <c r="E120" s="702"/>
      <c r="F120" s="702"/>
      <c r="G120" s="702"/>
      <c r="H120" s="702"/>
      <c r="I120" s="702"/>
      <c r="J120" s="702"/>
      <c r="K120" s="702"/>
      <c r="L120" s="702"/>
      <c r="M120" s="702"/>
      <c r="N120" s="702"/>
      <c r="O120" s="702"/>
      <c r="P120" s="709"/>
      <c r="Q120" s="1414">
        <f t="shared" si="1"/>
        <v>0</v>
      </c>
      <c r="R120" s="908"/>
      <c r="S120" s="408"/>
      <c r="T120" s="408" t="s">
        <v>318</v>
      </c>
      <c r="U120" s="408">
        <v>0</v>
      </c>
      <c r="V120" s="408">
        <v>0</v>
      </c>
      <c r="W120" s="408">
        <v>0</v>
      </c>
      <c r="X120" s="408">
        <v>0</v>
      </c>
      <c r="Y120" s="408"/>
      <c r="Z120" s="408">
        <v>0</v>
      </c>
      <c r="AA120" s="408">
        <v>0</v>
      </c>
      <c r="AB120" s="408">
        <v>0</v>
      </c>
      <c r="AC120" s="408">
        <v>0</v>
      </c>
      <c r="AD120" s="408">
        <v>0</v>
      </c>
      <c r="AE120" s="408">
        <v>0</v>
      </c>
      <c r="AF120" s="408">
        <v>0</v>
      </c>
      <c r="AG120" s="408">
        <v>0</v>
      </c>
      <c r="AH120" s="1421"/>
      <c r="AI120" s="1422"/>
    </row>
    <row r="121" spans="1:35" s="108" customFormat="1" ht="20.25" customHeight="1" x14ac:dyDescent="0.25">
      <c r="A121" s="72"/>
      <c r="B121" s="1976"/>
      <c r="C121" s="703"/>
      <c r="D121" s="704" t="s">
        <v>318</v>
      </c>
      <c r="E121" s="705">
        <v>3.065E-2</v>
      </c>
      <c r="F121" s="705">
        <v>3.6499999999999998E-2</v>
      </c>
      <c r="G121" s="705">
        <v>3.6499999999999998E-2</v>
      </c>
      <c r="H121" s="705">
        <v>3.6499999999999998E-2</v>
      </c>
      <c r="I121" s="705">
        <v>3.6499999999999998E-2</v>
      </c>
      <c r="J121" s="705">
        <v>3.6499999999999998E-2</v>
      </c>
      <c r="K121" s="705">
        <v>3.6499999999999998E-2</v>
      </c>
      <c r="L121" s="705">
        <v>3.6499999999999998E-2</v>
      </c>
      <c r="M121" s="705"/>
      <c r="N121" s="705">
        <v>3.6499999999999998E-2</v>
      </c>
      <c r="O121" s="705">
        <v>3.6499999999999998E-2</v>
      </c>
      <c r="P121" s="710">
        <v>3.6499999999999998E-2</v>
      </c>
      <c r="Q121" s="1415">
        <f t="shared" si="1"/>
        <v>0.39564999999999995</v>
      </c>
      <c r="R121" s="908"/>
      <c r="S121" s="408"/>
      <c r="T121" s="408" t="s">
        <v>319</v>
      </c>
      <c r="U121" s="408"/>
      <c r="V121" s="408"/>
      <c r="W121" s="408"/>
      <c r="X121" s="408"/>
      <c r="Y121" s="408"/>
      <c r="Z121" s="408"/>
      <c r="AA121" s="408"/>
      <c r="AB121" s="408"/>
      <c r="AC121" s="408"/>
      <c r="AD121" s="408"/>
      <c r="AE121" s="408"/>
      <c r="AF121" s="408"/>
      <c r="AG121" s="408"/>
      <c r="AH121" s="1421"/>
      <c r="AI121" s="1422"/>
    </row>
    <row r="122" spans="1:35" s="108" customFormat="1" ht="20.25" customHeight="1" x14ac:dyDescent="0.25">
      <c r="A122" s="72"/>
      <c r="B122" s="1976"/>
      <c r="C122" s="703"/>
      <c r="D122" s="704" t="s">
        <v>319</v>
      </c>
      <c r="E122" s="705"/>
      <c r="F122" s="705"/>
      <c r="G122" s="705"/>
      <c r="H122" s="705"/>
      <c r="I122" s="705"/>
      <c r="J122" s="705"/>
      <c r="K122" s="705"/>
      <c r="L122" s="705"/>
      <c r="M122" s="705"/>
      <c r="N122" s="705"/>
      <c r="O122" s="705"/>
      <c r="P122" s="710"/>
      <c r="Q122" s="1415">
        <f t="shared" si="1"/>
        <v>0</v>
      </c>
      <c r="R122" s="908"/>
      <c r="S122" s="408"/>
      <c r="T122" s="408" t="s">
        <v>320</v>
      </c>
      <c r="U122" s="408"/>
      <c r="V122" s="408"/>
      <c r="W122" s="408"/>
      <c r="X122" s="408"/>
      <c r="Y122" s="408"/>
      <c r="Z122" s="408"/>
      <c r="AA122" s="408"/>
      <c r="AB122" s="408"/>
      <c r="AC122" s="408"/>
      <c r="AD122" s="408"/>
      <c r="AE122" s="408"/>
      <c r="AF122" s="408"/>
      <c r="AG122" s="408"/>
      <c r="AH122" s="1421"/>
      <c r="AI122" s="1422"/>
    </row>
    <row r="123" spans="1:35" s="108" customFormat="1" ht="20.25" customHeight="1" x14ac:dyDescent="0.25">
      <c r="A123" s="72"/>
      <c r="B123" s="1977"/>
      <c r="C123" s="706"/>
      <c r="D123" s="707" t="s">
        <v>320</v>
      </c>
      <c r="E123" s="708"/>
      <c r="F123" s="708"/>
      <c r="G123" s="708"/>
      <c r="H123" s="708"/>
      <c r="I123" s="708"/>
      <c r="J123" s="708"/>
      <c r="K123" s="708"/>
      <c r="L123" s="708"/>
      <c r="M123" s="708"/>
      <c r="N123" s="708"/>
      <c r="O123" s="708"/>
      <c r="P123" s="711"/>
      <c r="Q123" s="1416">
        <f t="shared" si="1"/>
        <v>0</v>
      </c>
      <c r="R123" s="908"/>
      <c r="S123" s="408" t="s">
        <v>217</v>
      </c>
      <c r="T123" s="408" t="s">
        <v>317</v>
      </c>
      <c r="U123" s="408"/>
      <c r="V123" s="408"/>
      <c r="W123" s="408"/>
      <c r="X123" s="408"/>
      <c r="Y123" s="408"/>
      <c r="Z123" s="408"/>
      <c r="AA123" s="408"/>
      <c r="AB123" s="408"/>
      <c r="AC123" s="408"/>
      <c r="AD123" s="408"/>
      <c r="AE123" s="408"/>
      <c r="AF123" s="408"/>
      <c r="AG123" s="408"/>
      <c r="AH123" s="1421"/>
      <c r="AI123" s="1422"/>
    </row>
    <row r="124" spans="1:35" s="108" customFormat="1" ht="20.25" customHeight="1" x14ac:dyDescent="0.25">
      <c r="A124" s="72"/>
      <c r="B124" s="1975">
        <v>31</v>
      </c>
      <c r="C124" s="700" t="s">
        <v>219</v>
      </c>
      <c r="D124" s="701" t="s">
        <v>317</v>
      </c>
      <c r="E124" s="702">
        <v>3.8677269999999999</v>
      </c>
      <c r="F124" s="702">
        <v>3.763223</v>
      </c>
      <c r="G124" s="702">
        <v>6.6917229999999996</v>
      </c>
      <c r="H124" s="702">
        <v>6.5121919999999998</v>
      </c>
      <c r="I124" s="702">
        <v>4.8331059999999999</v>
      </c>
      <c r="J124" s="702">
        <v>3.4790030000000001</v>
      </c>
      <c r="K124" s="702">
        <v>2.9156140000000001</v>
      </c>
      <c r="L124" s="702">
        <v>3.1225810000000003</v>
      </c>
      <c r="M124" s="702">
        <v>2.7090730000000001</v>
      </c>
      <c r="N124" s="702">
        <v>2.9746090000000001</v>
      </c>
      <c r="O124" s="702">
        <v>2.3540169999999998</v>
      </c>
      <c r="P124" s="709">
        <v>3.2286649999999999</v>
      </c>
      <c r="Q124" s="1414">
        <f t="shared" si="1"/>
        <v>46.451533000000005</v>
      </c>
      <c r="R124" s="908"/>
      <c r="S124" s="408"/>
      <c r="T124" s="408" t="s">
        <v>318</v>
      </c>
      <c r="U124" s="408">
        <v>3.065E-2</v>
      </c>
      <c r="V124" s="408">
        <v>3.6499999999999998E-2</v>
      </c>
      <c r="W124" s="408">
        <v>3.6499999999999998E-2</v>
      </c>
      <c r="X124" s="408">
        <v>3.6499999999999998E-2</v>
      </c>
      <c r="Y124" s="408">
        <v>3.6499999999999998E-2</v>
      </c>
      <c r="Z124" s="408">
        <v>3.6499999999999998E-2</v>
      </c>
      <c r="AA124" s="408">
        <v>3.6499999999999998E-2</v>
      </c>
      <c r="AB124" s="408">
        <v>3.6499999999999998E-2</v>
      </c>
      <c r="AC124" s="408"/>
      <c r="AD124" s="408">
        <v>3.6499999999999998E-2</v>
      </c>
      <c r="AE124" s="408">
        <v>3.6499999999999998E-2</v>
      </c>
      <c r="AF124" s="408">
        <v>3.6499999999999998E-2</v>
      </c>
      <c r="AG124" s="408">
        <v>0.39564999999999995</v>
      </c>
      <c r="AH124" s="1421"/>
      <c r="AI124" s="1422"/>
    </row>
    <row r="125" spans="1:35" s="108" customFormat="1" ht="20.25" customHeight="1" x14ac:dyDescent="0.25">
      <c r="A125" s="72"/>
      <c r="B125" s="1976"/>
      <c r="C125" s="703"/>
      <c r="D125" s="704" t="s">
        <v>318</v>
      </c>
      <c r="E125" s="705">
        <v>8.2609999999999992E-3</v>
      </c>
      <c r="F125" s="705">
        <v>1.1434E-2</v>
      </c>
      <c r="G125" s="705">
        <v>2.7190000000000001E-3</v>
      </c>
      <c r="H125" s="705">
        <v>1.8900000000000001E-4</v>
      </c>
      <c r="I125" s="705">
        <v>0</v>
      </c>
      <c r="J125" s="705">
        <v>4.9979999999999998E-3</v>
      </c>
      <c r="K125" s="705">
        <v>4.8570000000000002E-2</v>
      </c>
      <c r="L125" s="705">
        <v>0</v>
      </c>
      <c r="M125" s="705">
        <v>1.1226000000000002E-2</v>
      </c>
      <c r="N125" s="705">
        <v>5.1470000000000005E-3</v>
      </c>
      <c r="O125" s="705">
        <v>0</v>
      </c>
      <c r="P125" s="710">
        <v>5.5780000000000005E-3</v>
      </c>
      <c r="Q125" s="1415">
        <f t="shared" si="1"/>
        <v>9.8122000000000001E-2</v>
      </c>
      <c r="R125" s="908"/>
      <c r="S125" s="408"/>
      <c r="T125" s="408" t="s">
        <v>319</v>
      </c>
      <c r="U125" s="408"/>
      <c r="V125" s="408"/>
      <c r="W125" s="408"/>
      <c r="X125" s="408"/>
      <c r="Y125" s="408"/>
      <c r="Z125" s="408"/>
      <c r="AA125" s="408"/>
      <c r="AB125" s="408"/>
      <c r="AC125" s="408"/>
      <c r="AD125" s="408"/>
      <c r="AE125" s="408"/>
      <c r="AF125" s="408"/>
      <c r="AG125" s="408"/>
      <c r="AH125" s="1421"/>
      <c r="AI125" s="1422"/>
    </row>
    <row r="126" spans="1:35" s="108" customFormat="1" ht="20.25" customHeight="1" x14ac:dyDescent="0.25">
      <c r="A126" s="72"/>
      <c r="B126" s="1976"/>
      <c r="C126" s="703"/>
      <c r="D126" s="704" t="s">
        <v>319</v>
      </c>
      <c r="E126" s="705"/>
      <c r="F126" s="705"/>
      <c r="G126" s="705"/>
      <c r="H126" s="705"/>
      <c r="I126" s="705"/>
      <c r="J126" s="705"/>
      <c r="K126" s="705"/>
      <c r="L126" s="705"/>
      <c r="M126" s="705"/>
      <c r="N126" s="705"/>
      <c r="O126" s="705"/>
      <c r="P126" s="710"/>
      <c r="Q126" s="1415">
        <f t="shared" si="1"/>
        <v>0</v>
      </c>
      <c r="R126" s="908"/>
      <c r="S126" s="408"/>
      <c r="T126" s="408" t="s">
        <v>320</v>
      </c>
      <c r="U126" s="408"/>
      <c r="V126" s="408"/>
      <c r="W126" s="408"/>
      <c r="X126" s="408"/>
      <c r="Y126" s="408"/>
      <c r="Z126" s="408"/>
      <c r="AA126" s="408"/>
      <c r="AB126" s="408"/>
      <c r="AC126" s="408"/>
      <c r="AD126" s="408"/>
      <c r="AE126" s="408"/>
      <c r="AF126" s="408"/>
      <c r="AG126" s="408"/>
      <c r="AH126" s="1421"/>
      <c r="AI126" s="1422"/>
    </row>
    <row r="127" spans="1:35" s="108" customFormat="1" ht="20.25" customHeight="1" x14ac:dyDescent="0.25">
      <c r="A127" s="72"/>
      <c r="B127" s="1977"/>
      <c r="C127" s="706"/>
      <c r="D127" s="707" t="s">
        <v>320</v>
      </c>
      <c r="E127" s="708"/>
      <c r="F127" s="708"/>
      <c r="G127" s="708"/>
      <c r="H127" s="708"/>
      <c r="I127" s="708"/>
      <c r="J127" s="708"/>
      <c r="K127" s="708"/>
      <c r="L127" s="708"/>
      <c r="M127" s="708"/>
      <c r="N127" s="708"/>
      <c r="O127" s="708"/>
      <c r="P127" s="711"/>
      <c r="Q127" s="1416">
        <f t="shared" si="1"/>
        <v>0</v>
      </c>
      <c r="R127" s="908"/>
      <c r="S127" s="408" t="s">
        <v>219</v>
      </c>
      <c r="T127" s="408" t="s">
        <v>317</v>
      </c>
      <c r="U127" s="408">
        <v>3.8677269999999999</v>
      </c>
      <c r="V127" s="408">
        <v>3.763223</v>
      </c>
      <c r="W127" s="408">
        <v>6.6917229999999996</v>
      </c>
      <c r="X127" s="408">
        <v>6.5121919999999998</v>
      </c>
      <c r="Y127" s="408">
        <v>4.8331059999999999</v>
      </c>
      <c r="Z127" s="408">
        <v>3.4790030000000001</v>
      </c>
      <c r="AA127" s="408">
        <v>2.9156140000000001</v>
      </c>
      <c r="AB127" s="408">
        <v>3.1225810000000003</v>
      </c>
      <c r="AC127" s="408">
        <v>2.7090730000000001</v>
      </c>
      <c r="AD127" s="408">
        <v>2.9746090000000001</v>
      </c>
      <c r="AE127" s="408">
        <v>2.3540169999999998</v>
      </c>
      <c r="AF127" s="408">
        <v>3.2286649999999999</v>
      </c>
      <c r="AG127" s="408">
        <v>46.451533000000005</v>
      </c>
      <c r="AH127" s="1421"/>
      <c r="AI127" s="1422"/>
    </row>
    <row r="128" spans="1:35" s="108" customFormat="1" ht="20.25" customHeight="1" x14ac:dyDescent="0.25">
      <c r="A128" s="72"/>
      <c r="B128" s="1975">
        <v>32</v>
      </c>
      <c r="C128" s="700" t="s">
        <v>221</v>
      </c>
      <c r="D128" s="701" t="s">
        <v>317</v>
      </c>
      <c r="E128" s="702">
        <v>0</v>
      </c>
      <c r="F128" s="702">
        <v>0</v>
      </c>
      <c r="G128" s="702">
        <v>0</v>
      </c>
      <c r="H128" s="702">
        <v>0</v>
      </c>
      <c r="I128" s="702">
        <v>0</v>
      </c>
      <c r="J128" s="702">
        <v>0</v>
      </c>
      <c r="K128" s="702">
        <v>0</v>
      </c>
      <c r="L128" s="702">
        <v>0</v>
      </c>
      <c r="M128" s="702">
        <v>0</v>
      </c>
      <c r="N128" s="702">
        <v>0</v>
      </c>
      <c r="O128" s="702">
        <v>0</v>
      </c>
      <c r="P128" s="709">
        <v>0</v>
      </c>
      <c r="Q128" s="1414">
        <f t="shared" si="1"/>
        <v>0</v>
      </c>
      <c r="R128" s="908"/>
      <c r="S128" s="408"/>
      <c r="T128" s="408" t="s">
        <v>318</v>
      </c>
      <c r="U128" s="408">
        <v>8.2609999999999992E-3</v>
      </c>
      <c r="V128" s="408">
        <v>1.1434E-2</v>
      </c>
      <c r="W128" s="408">
        <v>2.7190000000000001E-3</v>
      </c>
      <c r="X128" s="408">
        <v>1.8900000000000001E-4</v>
      </c>
      <c r="Y128" s="408">
        <v>0</v>
      </c>
      <c r="Z128" s="408">
        <v>4.9979999999999998E-3</v>
      </c>
      <c r="AA128" s="408">
        <v>4.8570000000000002E-2</v>
      </c>
      <c r="AB128" s="408">
        <v>0</v>
      </c>
      <c r="AC128" s="408">
        <v>1.1226000000000002E-2</v>
      </c>
      <c r="AD128" s="408">
        <v>5.1470000000000005E-3</v>
      </c>
      <c r="AE128" s="408">
        <v>0</v>
      </c>
      <c r="AF128" s="408">
        <v>5.5780000000000005E-3</v>
      </c>
      <c r="AG128" s="408">
        <v>9.8122000000000001E-2</v>
      </c>
      <c r="AH128" s="1421"/>
      <c r="AI128" s="1422"/>
    </row>
    <row r="129" spans="1:35" s="108" customFormat="1" ht="20.25" customHeight="1" x14ac:dyDescent="0.25">
      <c r="A129" s="72"/>
      <c r="B129" s="1976"/>
      <c r="C129" s="703"/>
      <c r="D129" s="704" t="s">
        <v>318</v>
      </c>
      <c r="E129" s="705">
        <v>0</v>
      </c>
      <c r="F129" s="705">
        <v>0</v>
      </c>
      <c r="G129" s="705">
        <v>0</v>
      </c>
      <c r="H129" s="705">
        <v>0</v>
      </c>
      <c r="I129" s="705">
        <v>0</v>
      </c>
      <c r="J129" s="705">
        <v>0</v>
      </c>
      <c r="K129" s="705">
        <v>0</v>
      </c>
      <c r="L129" s="705">
        <v>0</v>
      </c>
      <c r="M129" s="705">
        <v>0</v>
      </c>
      <c r="N129" s="705">
        <v>0</v>
      </c>
      <c r="O129" s="705">
        <v>0</v>
      </c>
      <c r="P129" s="710">
        <v>0</v>
      </c>
      <c r="Q129" s="1415">
        <f t="shared" si="1"/>
        <v>0</v>
      </c>
      <c r="R129" s="908"/>
      <c r="S129" s="408"/>
      <c r="T129" s="408" t="s">
        <v>319</v>
      </c>
      <c r="U129" s="408"/>
      <c r="V129" s="408"/>
      <c r="W129" s="408"/>
      <c r="X129" s="408"/>
      <c r="Y129" s="408"/>
      <c r="Z129" s="408"/>
      <c r="AA129" s="408"/>
      <c r="AB129" s="408"/>
      <c r="AC129" s="408"/>
      <c r="AD129" s="408"/>
      <c r="AE129" s="408"/>
      <c r="AF129" s="408"/>
      <c r="AG129" s="408"/>
      <c r="AH129" s="1421"/>
      <c r="AI129" s="1422"/>
    </row>
    <row r="130" spans="1:35" s="108" customFormat="1" ht="20.25" customHeight="1" x14ac:dyDescent="0.25">
      <c r="A130" s="72"/>
      <c r="B130" s="1976"/>
      <c r="C130" s="703"/>
      <c r="D130" s="704" t="s">
        <v>319</v>
      </c>
      <c r="E130" s="705"/>
      <c r="F130" s="705"/>
      <c r="G130" s="705"/>
      <c r="H130" s="705"/>
      <c r="I130" s="705"/>
      <c r="J130" s="705"/>
      <c r="K130" s="705"/>
      <c r="L130" s="705"/>
      <c r="M130" s="705"/>
      <c r="N130" s="705"/>
      <c r="O130" s="705"/>
      <c r="P130" s="710"/>
      <c r="Q130" s="1415">
        <f t="shared" si="1"/>
        <v>0</v>
      </c>
      <c r="R130" s="908"/>
      <c r="S130" s="408"/>
      <c r="T130" s="408" t="s">
        <v>320</v>
      </c>
      <c r="U130" s="408"/>
      <c r="V130" s="408"/>
      <c r="W130" s="408"/>
      <c r="X130" s="408"/>
      <c r="Y130" s="408"/>
      <c r="Z130" s="408"/>
      <c r="AA130" s="408"/>
      <c r="AB130" s="408"/>
      <c r="AC130" s="408"/>
      <c r="AD130" s="408"/>
      <c r="AE130" s="408"/>
      <c r="AF130" s="408"/>
      <c r="AG130" s="408"/>
      <c r="AH130" s="1421"/>
      <c r="AI130" s="1422"/>
    </row>
    <row r="131" spans="1:35" s="108" customFormat="1" ht="20.25" customHeight="1" x14ac:dyDescent="0.25">
      <c r="A131" s="72"/>
      <c r="B131" s="1977"/>
      <c r="C131" s="706"/>
      <c r="D131" s="707" t="s">
        <v>320</v>
      </c>
      <c r="E131" s="708"/>
      <c r="F131" s="708"/>
      <c r="G131" s="708"/>
      <c r="H131" s="708"/>
      <c r="I131" s="708"/>
      <c r="J131" s="708"/>
      <c r="K131" s="708"/>
      <c r="L131" s="708"/>
      <c r="M131" s="708"/>
      <c r="N131" s="708"/>
      <c r="O131" s="708"/>
      <c r="P131" s="711"/>
      <c r="Q131" s="1416">
        <f t="shared" si="1"/>
        <v>0</v>
      </c>
      <c r="R131" s="908"/>
      <c r="S131" s="408" t="s">
        <v>221</v>
      </c>
      <c r="T131" s="408" t="s">
        <v>317</v>
      </c>
      <c r="U131" s="408">
        <v>0</v>
      </c>
      <c r="V131" s="408">
        <v>0</v>
      </c>
      <c r="W131" s="408">
        <v>0</v>
      </c>
      <c r="X131" s="408">
        <v>0</v>
      </c>
      <c r="Y131" s="408">
        <v>0</v>
      </c>
      <c r="Z131" s="408">
        <v>0</v>
      </c>
      <c r="AA131" s="408">
        <v>0</v>
      </c>
      <c r="AB131" s="408">
        <v>0</v>
      </c>
      <c r="AC131" s="408">
        <v>0</v>
      </c>
      <c r="AD131" s="408">
        <v>0</v>
      </c>
      <c r="AE131" s="408">
        <v>0</v>
      </c>
      <c r="AF131" s="408">
        <v>0</v>
      </c>
      <c r="AG131" s="408">
        <v>0</v>
      </c>
      <c r="AH131" s="1421"/>
      <c r="AI131" s="1422"/>
    </row>
    <row r="132" spans="1:35" s="108" customFormat="1" ht="20.25" customHeight="1" x14ac:dyDescent="0.25">
      <c r="A132" s="72"/>
      <c r="B132" s="1975">
        <v>33</v>
      </c>
      <c r="C132" s="700" t="s">
        <v>223</v>
      </c>
      <c r="D132" s="701" t="s">
        <v>317</v>
      </c>
      <c r="E132" s="705">
        <v>1.096249</v>
      </c>
      <c r="F132" s="705">
        <v>0.93684400000000001</v>
      </c>
      <c r="G132" s="705">
        <v>1.1968889999999999</v>
      </c>
      <c r="H132" s="705">
        <v>0.89099099999999998</v>
      </c>
      <c r="I132" s="705">
        <v>0.95416000000000001</v>
      </c>
      <c r="J132" s="705">
        <v>0.90599699999999994</v>
      </c>
      <c r="K132" s="705">
        <v>0.85894100000000007</v>
      </c>
      <c r="L132" s="705">
        <v>0.75353899999999996</v>
      </c>
      <c r="M132" s="705">
        <v>0.68295399999999995</v>
      </c>
      <c r="N132" s="705">
        <v>0.79118200000000005</v>
      </c>
      <c r="O132" s="705">
        <v>0.7132670000000001</v>
      </c>
      <c r="P132" s="710">
        <v>0.59786699999999993</v>
      </c>
      <c r="Q132" s="1415">
        <f t="shared" si="1"/>
        <v>10.378879999999999</v>
      </c>
      <c r="R132" s="908"/>
      <c r="S132" s="408"/>
      <c r="T132" s="408" t="s">
        <v>318</v>
      </c>
      <c r="U132" s="408">
        <v>0</v>
      </c>
      <c r="V132" s="408">
        <v>0</v>
      </c>
      <c r="W132" s="408">
        <v>0</v>
      </c>
      <c r="X132" s="408">
        <v>0</v>
      </c>
      <c r="Y132" s="408">
        <v>0</v>
      </c>
      <c r="Z132" s="408">
        <v>0</v>
      </c>
      <c r="AA132" s="408">
        <v>0</v>
      </c>
      <c r="AB132" s="408">
        <v>0</v>
      </c>
      <c r="AC132" s="408">
        <v>0</v>
      </c>
      <c r="AD132" s="408">
        <v>0</v>
      </c>
      <c r="AE132" s="408">
        <v>0</v>
      </c>
      <c r="AF132" s="408">
        <v>0</v>
      </c>
      <c r="AG132" s="408">
        <v>0</v>
      </c>
      <c r="AH132" s="1421"/>
      <c r="AI132" s="1422"/>
    </row>
    <row r="133" spans="1:35" s="108" customFormat="1" ht="20.25" customHeight="1" x14ac:dyDescent="0.25">
      <c r="A133" s="72"/>
      <c r="B133" s="1976"/>
      <c r="C133" s="703"/>
      <c r="D133" s="704" t="s">
        <v>318</v>
      </c>
      <c r="E133" s="705"/>
      <c r="F133" s="705"/>
      <c r="G133" s="705"/>
      <c r="H133" s="705"/>
      <c r="I133" s="705"/>
      <c r="J133" s="705"/>
      <c r="K133" s="705"/>
      <c r="L133" s="705"/>
      <c r="M133" s="705"/>
      <c r="N133" s="705"/>
      <c r="O133" s="705"/>
      <c r="P133" s="710"/>
      <c r="Q133" s="1415">
        <f t="shared" si="1"/>
        <v>0</v>
      </c>
      <c r="R133" s="908"/>
      <c r="S133" s="408"/>
      <c r="T133" s="408" t="s">
        <v>319</v>
      </c>
      <c r="U133" s="408"/>
      <c r="V133" s="408"/>
      <c r="W133" s="408"/>
      <c r="X133" s="408"/>
      <c r="Y133" s="408"/>
      <c r="Z133" s="408"/>
      <c r="AA133" s="408"/>
      <c r="AB133" s="408"/>
      <c r="AC133" s="408"/>
      <c r="AD133" s="408"/>
      <c r="AE133" s="408"/>
      <c r="AF133" s="408"/>
      <c r="AG133" s="408"/>
      <c r="AH133" s="1421"/>
      <c r="AI133" s="1422"/>
    </row>
    <row r="134" spans="1:35" s="108" customFormat="1" ht="20.25" customHeight="1" x14ac:dyDescent="0.25">
      <c r="A134" s="72"/>
      <c r="B134" s="1976"/>
      <c r="C134" s="703"/>
      <c r="D134" s="704" t="s">
        <v>319</v>
      </c>
      <c r="E134" s="705"/>
      <c r="F134" s="705"/>
      <c r="G134" s="705"/>
      <c r="H134" s="705"/>
      <c r="I134" s="705"/>
      <c r="J134" s="705"/>
      <c r="K134" s="705"/>
      <c r="L134" s="705"/>
      <c r="M134" s="705"/>
      <c r="N134" s="705"/>
      <c r="O134" s="705"/>
      <c r="P134" s="710"/>
      <c r="Q134" s="1415">
        <f t="shared" si="1"/>
        <v>0</v>
      </c>
      <c r="R134" s="908"/>
      <c r="S134" s="408"/>
      <c r="T134" s="408" t="s">
        <v>320</v>
      </c>
      <c r="U134" s="408"/>
      <c r="V134" s="408"/>
      <c r="W134" s="408"/>
      <c r="X134" s="408"/>
      <c r="Y134" s="408"/>
      <c r="Z134" s="408"/>
      <c r="AA134" s="408"/>
      <c r="AB134" s="408"/>
      <c r="AC134" s="408"/>
      <c r="AD134" s="408"/>
      <c r="AE134" s="408"/>
      <c r="AF134" s="408"/>
      <c r="AG134" s="408"/>
      <c r="AH134" s="1421"/>
      <c r="AI134" s="1422"/>
    </row>
    <row r="135" spans="1:35" s="108" customFormat="1" ht="20.25" customHeight="1" x14ac:dyDescent="0.25">
      <c r="A135" s="72"/>
      <c r="B135" s="1977"/>
      <c r="C135" s="706"/>
      <c r="D135" s="707" t="s">
        <v>320</v>
      </c>
      <c r="E135" s="705"/>
      <c r="F135" s="705"/>
      <c r="G135" s="705"/>
      <c r="H135" s="705"/>
      <c r="I135" s="705"/>
      <c r="J135" s="705"/>
      <c r="K135" s="705"/>
      <c r="L135" s="705"/>
      <c r="M135" s="705"/>
      <c r="N135" s="705"/>
      <c r="O135" s="705"/>
      <c r="P135" s="710"/>
      <c r="Q135" s="1415">
        <f t="shared" si="1"/>
        <v>0</v>
      </c>
      <c r="R135" s="908"/>
      <c r="S135" s="408" t="s">
        <v>223</v>
      </c>
      <c r="T135" s="408" t="s">
        <v>317</v>
      </c>
      <c r="U135" s="408">
        <v>1.096249</v>
      </c>
      <c r="V135" s="408">
        <v>0.93684400000000001</v>
      </c>
      <c r="W135" s="408">
        <v>1.1968889999999999</v>
      </c>
      <c r="X135" s="408">
        <v>0.89099099999999998</v>
      </c>
      <c r="Y135" s="408">
        <v>0.95416000000000001</v>
      </c>
      <c r="Z135" s="408">
        <v>0.90599699999999994</v>
      </c>
      <c r="AA135" s="408">
        <v>0.85894100000000007</v>
      </c>
      <c r="AB135" s="408">
        <v>0.75353899999999996</v>
      </c>
      <c r="AC135" s="408">
        <v>0.68295399999999995</v>
      </c>
      <c r="AD135" s="408">
        <v>0.79118200000000005</v>
      </c>
      <c r="AE135" s="408">
        <v>0.7132670000000001</v>
      </c>
      <c r="AF135" s="408">
        <v>0.59786699999999993</v>
      </c>
      <c r="AG135" s="408">
        <v>10.378879999999999</v>
      </c>
      <c r="AH135" s="1421"/>
      <c r="AI135" s="1422"/>
    </row>
    <row r="136" spans="1:35" s="108" customFormat="1" ht="20.25" customHeight="1" x14ac:dyDescent="0.25">
      <c r="A136" s="72"/>
      <c r="B136" s="1975">
        <v>34</v>
      </c>
      <c r="C136" s="700" t="s">
        <v>225</v>
      </c>
      <c r="D136" s="701" t="s">
        <v>317</v>
      </c>
      <c r="E136" s="702"/>
      <c r="F136" s="702"/>
      <c r="G136" s="702"/>
      <c r="H136" s="702"/>
      <c r="I136" s="702"/>
      <c r="J136" s="702"/>
      <c r="K136" s="702"/>
      <c r="L136" s="702"/>
      <c r="M136" s="702"/>
      <c r="N136" s="702"/>
      <c r="O136" s="702"/>
      <c r="P136" s="709"/>
      <c r="Q136" s="1414">
        <f t="shared" ref="Q136:Q199" si="2">+SUM(E136:P136)</f>
        <v>0</v>
      </c>
      <c r="R136" s="908"/>
      <c r="S136" s="408"/>
      <c r="T136" s="408" t="s">
        <v>318</v>
      </c>
      <c r="U136" s="408"/>
      <c r="V136" s="408"/>
      <c r="W136" s="408"/>
      <c r="X136" s="408"/>
      <c r="Y136" s="408"/>
      <c r="Z136" s="408"/>
      <c r="AA136" s="408"/>
      <c r="AB136" s="408"/>
      <c r="AC136" s="408"/>
      <c r="AD136" s="408"/>
      <c r="AE136" s="408"/>
      <c r="AF136" s="408"/>
      <c r="AG136" s="408"/>
      <c r="AH136" s="1421"/>
      <c r="AI136" s="1422"/>
    </row>
    <row r="137" spans="1:35" s="108" customFormat="1" ht="20.25" customHeight="1" x14ac:dyDescent="0.25">
      <c r="A137" s="72"/>
      <c r="B137" s="1976"/>
      <c r="C137" s="703"/>
      <c r="D137" s="704" t="s">
        <v>318</v>
      </c>
      <c r="E137" s="705">
        <v>0</v>
      </c>
      <c r="F137" s="705">
        <v>0</v>
      </c>
      <c r="G137" s="705">
        <v>0</v>
      </c>
      <c r="H137" s="705">
        <v>0</v>
      </c>
      <c r="I137" s="705">
        <v>0.13857999999999998</v>
      </c>
      <c r="J137" s="705">
        <v>0.12976000000000001</v>
      </c>
      <c r="K137" s="705">
        <v>8.3779999999999993E-2</v>
      </c>
      <c r="L137" s="705">
        <v>0</v>
      </c>
      <c r="M137" s="705">
        <v>0</v>
      </c>
      <c r="N137" s="705">
        <v>0</v>
      </c>
      <c r="O137" s="705">
        <v>2.444E-2</v>
      </c>
      <c r="P137" s="710">
        <v>0.111486</v>
      </c>
      <c r="Q137" s="1415">
        <f t="shared" si="2"/>
        <v>0.48804599999999998</v>
      </c>
      <c r="R137" s="908"/>
      <c r="S137" s="408"/>
      <c r="T137" s="408" t="s">
        <v>319</v>
      </c>
      <c r="U137" s="408"/>
      <c r="V137" s="408"/>
      <c r="W137" s="408"/>
      <c r="X137" s="408"/>
      <c r="Y137" s="408"/>
      <c r="Z137" s="408"/>
      <c r="AA137" s="408"/>
      <c r="AB137" s="408"/>
      <c r="AC137" s="408"/>
      <c r="AD137" s="408"/>
      <c r="AE137" s="408"/>
      <c r="AF137" s="408"/>
      <c r="AG137" s="408"/>
      <c r="AH137" s="1421"/>
      <c r="AI137" s="1422"/>
    </row>
    <row r="138" spans="1:35" s="108" customFormat="1" ht="20.25" customHeight="1" x14ac:dyDescent="0.25">
      <c r="A138" s="72"/>
      <c r="B138" s="1976"/>
      <c r="C138" s="703"/>
      <c r="D138" s="704" t="s">
        <v>319</v>
      </c>
      <c r="E138" s="705"/>
      <c r="F138" s="705"/>
      <c r="G138" s="705"/>
      <c r="H138" s="705"/>
      <c r="I138" s="705"/>
      <c r="J138" s="705"/>
      <c r="K138" s="705"/>
      <c r="L138" s="705"/>
      <c r="M138" s="705"/>
      <c r="N138" s="705"/>
      <c r="O138" s="705"/>
      <c r="P138" s="710"/>
      <c r="Q138" s="1415">
        <f t="shared" si="2"/>
        <v>0</v>
      </c>
      <c r="R138" s="908"/>
      <c r="S138" s="408"/>
      <c r="T138" s="408" t="s">
        <v>320</v>
      </c>
      <c r="U138" s="408"/>
      <c r="V138" s="408"/>
      <c r="W138" s="408"/>
      <c r="X138" s="408"/>
      <c r="Y138" s="408"/>
      <c r="Z138" s="408"/>
      <c r="AA138" s="408"/>
      <c r="AB138" s="408"/>
      <c r="AC138" s="408"/>
      <c r="AD138" s="408"/>
      <c r="AE138" s="408"/>
      <c r="AF138" s="408"/>
      <c r="AG138" s="408"/>
      <c r="AH138" s="1421"/>
      <c r="AI138" s="1422"/>
    </row>
    <row r="139" spans="1:35" s="108" customFormat="1" ht="20.25" customHeight="1" x14ac:dyDescent="0.25">
      <c r="A139" s="72"/>
      <c r="B139" s="1977"/>
      <c r="C139" s="706"/>
      <c r="D139" s="707" t="s">
        <v>320</v>
      </c>
      <c r="E139" s="708"/>
      <c r="F139" s="708"/>
      <c r="G139" s="708"/>
      <c r="H139" s="708"/>
      <c r="I139" s="708"/>
      <c r="J139" s="708"/>
      <c r="K139" s="708"/>
      <c r="L139" s="708"/>
      <c r="M139" s="708"/>
      <c r="N139" s="708"/>
      <c r="O139" s="708"/>
      <c r="P139" s="711"/>
      <c r="Q139" s="1416">
        <f t="shared" si="2"/>
        <v>0</v>
      </c>
      <c r="R139" s="908"/>
      <c r="S139" s="408" t="s">
        <v>225</v>
      </c>
      <c r="T139" s="408" t="s">
        <v>317</v>
      </c>
      <c r="U139" s="408"/>
      <c r="V139" s="408"/>
      <c r="W139" s="408"/>
      <c r="X139" s="408"/>
      <c r="Y139" s="408"/>
      <c r="Z139" s="408"/>
      <c r="AA139" s="408"/>
      <c r="AB139" s="408"/>
      <c r="AC139" s="408"/>
      <c r="AD139" s="408"/>
      <c r="AE139" s="408"/>
      <c r="AF139" s="408"/>
      <c r="AG139" s="408"/>
      <c r="AH139" s="1421"/>
      <c r="AI139" s="1422"/>
    </row>
    <row r="140" spans="1:35" s="108" customFormat="1" ht="20.25" customHeight="1" x14ac:dyDescent="0.25">
      <c r="A140" s="72"/>
      <c r="B140" s="1975">
        <v>35</v>
      </c>
      <c r="C140" s="700" t="s">
        <v>2116</v>
      </c>
      <c r="D140" s="701" t="s">
        <v>317</v>
      </c>
      <c r="E140" s="702"/>
      <c r="F140" s="702"/>
      <c r="G140" s="702"/>
      <c r="H140" s="702"/>
      <c r="I140" s="702"/>
      <c r="J140" s="702"/>
      <c r="K140" s="702"/>
      <c r="L140" s="702"/>
      <c r="M140" s="702"/>
      <c r="N140" s="702"/>
      <c r="O140" s="702"/>
      <c r="P140" s="709"/>
      <c r="Q140" s="1414">
        <f t="shared" si="2"/>
        <v>0</v>
      </c>
      <c r="R140" s="908"/>
      <c r="S140" s="408"/>
      <c r="T140" s="408" t="s">
        <v>318</v>
      </c>
      <c r="U140" s="408">
        <v>0</v>
      </c>
      <c r="V140" s="408">
        <v>0</v>
      </c>
      <c r="W140" s="408">
        <v>0</v>
      </c>
      <c r="X140" s="408">
        <v>0</v>
      </c>
      <c r="Y140" s="408">
        <v>0.13857999999999998</v>
      </c>
      <c r="Z140" s="408">
        <v>0.12976000000000001</v>
      </c>
      <c r="AA140" s="408">
        <v>8.3779999999999993E-2</v>
      </c>
      <c r="AB140" s="408">
        <v>0</v>
      </c>
      <c r="AC140" s="408">
        <v>0</v>
      </c>
      <c r="AD140" s="408">
        <v>0</v>
      </c>
      <c r="AE140" s="408">
        <v>2.444E-2</v>
      </c>
      <c r="AF140" s="408">
        <v>0.111486</v>
      </c>
      <c r="AG140" s="408">
        <v>0.48804599999999998</v>
      </c>
      <c r="AH140" s="1421"/>
      <c r="AI140" s="1422"/>
    </row>
    <row r="141" spans="1:35" s="108" customFormat="1" ht="20.25" customHeight="1" x14ac:dyDescent="0.25">
      <c r="A141" s="72"/>
      <c r="B141" s="1976"/>
      <c r="C141" s="703"/>
      <c r="D141" s="704" t="s">
        <v>318</v>
      </c>
      <c r="E141" s="705">
        <v>0</v>
      </c>
      <c r="F141" s="705">
        <v>0</v>
      </c>
      <c r="G141" s="705">
        <v>0</v>
      </c>
      <c r="H141" s="705">
        <v>0</v>
      </c>
      <c r="I141" s="705">
        <v>0</v>
      </c>
      <c r="J141" s="705">
        <v>0</v>
      </c>
      <c r="K141" s="705">
        <v>0</v>
      </c>
      <c r="L141" s="705">
        <v>0</v>
      </c>
      <c r="M141" s="705">
        <v>0</v>
      </c>
      <c r="N141" s="705">
        <v>0</v>
      </c>
      <c r="O141" s="705">
        <v>0</v>
      </c>
      <c r="P141" s="710">
        <v>0</v>
      </c>
      <c r="Q141" s="1415">
        <f t="shared" si="2"/>
        <v>0</v>
      </c>
      <c r="R141" s="908"/>
      <c r="S141" s="408"/>
      <c r="T141" s="408" t="s">
        <v>319</v>
      </c>
      <c r="U141" s="408"/>
      <c r="V141" s="408"/>
      <c r="W141" s="408"/>
      <c r="X141" s="408"/>
      <c r="Y141" s="408"/>
      <c r="Z141" s="408"/>
      <c r="AA141" s="408"/>
      <c r="AB141" s="408"/>
      <c r="AC141" s="408"/>
      <c r="AD141" s="408"/>
      <c r="AE141" s="408"/>
      <c r="AF141" s="408"/>
      <c r="AG141" s="408"/>
      <c r="AH141" s="1421"/>
      <c r="AI141" s="1422"/>
    </row>
    <row r="142" spans="1:35" s="108" customFormat="1" ht="20.25" customHeight="1" x14ac:dyDescent="0.25">
      <c r="A142" s="72"/>
      <c r="B142" s="1976"/>
      <c r="C142" s="703"/>
      <c r="D142" s="704" t="s">
        <v>319</v>
      </c>
      <c r="E142" s="705"/>
      <c r="F142" s="705"/>
      <c r="G142" s="705"/>
      <c r="H142" s="705"/>
      <c r="I142" s="705"/>
      <c r="J142" s="705"/>
      <c r="K142" s="705"/>
      <c r="L142" s="705"/>
      <c r="M142" s="705"/>
      <c r="N142" s="705"/>
      <c r="O142" s="705"/>
      <c r="P142" s="710"/>
      <c r="Q142" s="1415">
        <f t="shared" si="2"/>
        <v>0</v>
      </c>
      <c r="R142" s="908"/>
      <c r="S142" s="408"/>
      <c r="T142" s="408" t="s">
        <v>320</v>
      </c>
      <c r="U142" s="408"/>
      <c r="V142" s="408"/>
      <c r="W142" s="408"/>
      <c r="X142" s="408"/>
      <c r="Y142" s="408"/>
      <c r="Z142" s="408"/>
      <c r="AA142" s="408"/>
      <c r="AB142" s="408"/>
      <c r="AC142" s="408"/>
      <c r="AD142" s="408"/>
      <c r="AE142" s="408"/>
      <c r="AF142" s="408"/>
      <c r="AG142" s="408"/>
      <c r="AH142" s="1421"/>
      <c r="AI142" s="1422"/>
    </row>
    <row r="143" spans="1:35" s="108" customFormat="1" ht="20.25" customHeight="1" x14ac:dyDescent="0.25">
      <c r="A143" s="72"/>
      <c r="B143" s="1977"/>
      <c r="C143" s="706"/>
      <c r="D143" s="707" t="s">
        <v>320</v>
      </c>
      <c r="E143" s="708"/>
      <c r="F143" s="708"/>
      <c r="G143" s="708"/>
      <c r="H143" s="708"/>
      <c r="I143" s="708"/>
      <c r="J143" s="708"/>
      <c r="K143" s="708"/>
      <c r="L143" s="708"/>
      <c r="M143" s="708"/>
      <c r="N143" s="708"/>
      <c r="O143" s="708"/>
      <c r="P143" s="708"/>
      <c r="Q143" s="1416">
        <f t="shared" si="2"/>
        <v>0</v>
      </c>
      <c r="R143" s="908"/>
      <c r="S143" s="408" t="s">
        <v>2116</v>
      </c>
      <c r="T143" s="408" t="s">
        <v>317</v>
      </c>
      <c r="U143" s="408"/>
      <c r="V143" s="408"/>
      <c r="W143" s="408"/>
      <c r="X143" s="408"/>
      <c r="Y143" s="408"/>
      <c r="Z143" s="408"/>
      <c r="AA143" s="408"/>
      <c r="AB143" s="408"/>
      <c r="AC143" s="408"/>
      <c r="AD143" s="408"/>
      <c r="AE143" s="408"/>
      <c r="AF143" s="408"/>
      <c r="AG143" s="408"/>
      <c r="AH143" s="1421"/>
      <c r="AI143" s="1422"/>
    </row>
    <row r="144" spans="1:35" s="108" customFormat="1" ht="20.25" customHeight="1" x14ac:dyDescent="0.25">
      <c r="A144" s="72"/>
      <c r="B144" s="1975">
        <v>36</v>
      </c>
      <c r="C144" s="700" t="s">
        <v>227</v>
      </c>
      <c r="D144" s="701" t="s">
        <v>317</v>
      </c>
      <c r="E144" s="702">
        <v>4.4054399999999996</v>
      </c>
      <c r="F144" s="702">
        <v>5.1093199999999994</v>
      </c>
      <c r="G144" s="702">
        <v>7.8348500000000003</v>
      </c>
      <c r="H144" s="702">
        <v>7.6408199999999997</v>
      </c>
      <c r="I144" s="702">
        <v>7.8252799999999993</v>
      </c>
      <c r="J144" s="702">
        <v>5.7813699999999999</v>
      </c>
      <c r="K144" s="702">
        <v>4.3924500000000002</v>
      </c>
      <c r="L144" s="702">
        <v>4.9422299999999995</v>
      </c>
      <c r="M144" s="702">
        <v>3.0631399999999998</v>
      </c>
      <c r="N144" s="702">
        <v>3.3316999999999997</v>
      </c>
      <c r="O144" s="702">
        <v>3.3316999999999997</v>
      </c>
      <c r="P144" s="709">
        <v>3.3570000000000002</v>
      </c>
      <c r="Q144" s="1414">
        <f t="shared" si="2"/>
        <v>61.015299999999996</v>
      </c>
      <c r="R144" s="908"/>
      <c r="S144" s="408"/>
      <c r="T144" s="408" t="s">
        <v>318</v>
      </c>
      <c r="U144" s="408">
        <v>0</v>
      </c>
      <c r="V144" s="408">
        <v>0</v>
      </c>
      <c r="W144" s="408">
        <v>0</v>
      </c>
      <c r="X144" s="408">
        <v>0</v>
      </c>
      <c r="Y144" s="408">
        <v>0</v>
      </c>
      <c r="Z144" s="408">
        <v>0</v>
      </c>
      <c r="AA144" s="408">
        <v>0</v>
      </c>
      <c r="AB144" s="408">
        <v>0</v>
      </c>
      <c r="AC144" s="408">
        <v>0</v>
      </c>
      <c r="AD144" s="408">
        <v>0</v>
      </c>
      <c r="AE144" s="408">
        <v>0</v>
      </c>
      <c r="AF144" s="408">
        <v>0</v>
      </c>
      <c r="AG144" s="408">
        <v>0</v>
      </c>
      <c r="AH144" s="1421"/>
      <c r="AI144" s="1422"/>
    </row>
    <row r="145" spans="1:35" s="108" customFormat="1" ht="20.25" customHeight="1" x14ac:dyDescent="0.25">
      <c r="A145" s="72"/>
      <c r="B145" s="1976"/>
      <c r="C145" s="703"/>
      <c r="D145" s="704" t="s">
        <v>318</v>
      </c>
      <c r="E145" s="705">
        <v>0.39033999999999996</v>
      </c>
      <c r="F145" s="705">
        <v>0.19369</v>
      </c>
      <c r="G145" s="705">
        <v>2.6199999999999999E-3</v>
      </c>
      <c r="H145" s="705">
        <v>1.08E-3</v>
      </c>
      <c r="I145" s="705">
        <v>0</v>
      </c>
      <c r="J145" s="705">
        <v>5.3179999999999998E-2</v>
      </c>
      <c r="K145" s="705">
        <v>6.9999999999999999E-4</v>
      </c>
      <c r="L145" s="705">
        <v>7.0800000000000004E-3</v>
      </c>
      <c r="M145" s="705">
        <v>5.5000000000000003E-4</v>
      </c>
      <c r="N145" s="705">
        <v>2.2499999999999998E-3</v>
      </c>
      <c r="O145" s="705">
        <v>3.0699999999999998E-3</v>
      </c>
      <c r="P145" s="710">
        <v>1.618E-2</v>
      </c>
      <c r="Q145" s="1415">
        <f t="shared" si="2"/>
        <v>0.67073999999999989</v>
      </c>
      <c r="R145" s="908"/>
      <c r="S145" s="408"/>
      <c r="T145" s="408" t="s">
        <v>319</v>
      </c>
      <c r="U145" s="408"/>
      <c r="V145" s="408"/>
      <c r="W145" s="408"/>
      <c r="X145" s="408"/>
      <c r="Y145" s="408"/>
      <c r="Z145" s="408"/>
      <c r="AA145" s="408"/>
      <c r="AB145" s="408"/>
      <c r="AC145" s="408"/>
      <c r="AD145" s="408"/>
      <c r="AE145" s="408"/>
      <c r="AF145" s="408"/>
      <c r="AG145" s="408"/>
      <c r="AH145" s="1421"/>
      <c r="AI145" s="1422"/>
    </row>
    <row r="146" spans="1:35" s="108" customFormat="1" ht="20.25" customHeight="1" x14ac:dyDescent="0.25">
      <c r="A146" s="72"/>
      <c r="B146" s="1976"/>
      <c r="C146" s="703"/>
      <c r="D146" s="704" t="s">
        <v>319</v>
      </c>
      <c r="E146" s="705"/>
      <c r="F146" s="705"/>
      <c r="G146" s="705"/>
      <c r="H146" s="705"/>
      <c r="I146" s="705"/>
      <c r="J146" s="705"/>
      <c r="K146" s="705"/>
      <c r="L146" s="705"/>
      <c r="M146" s="705"/>
      <c r="N146" s="705"/>
      <c r="O146" s="705"/>
      <c r="P146" s="710"/>
      <c r="Q146" s="1415">
        <f t="shared" si="2"/>
        <v>0</v>
      </c>
      <c r="R146" s="908"/>
      <c r="S146" s="408"/>
      <c r="T146" s="408" t="s">
        <v>320</v>
      </c>
      <c r="U146" s="408"/>
      <c r="V146" s="408"/>
      <c r="W146" s="408"/>
      <c r="X146" s="408"/>
      <c r="Y146" s="408"/>
      <c r="Z146" s="408"/>
      <c r="AA146" s="408"/>
      <c r="AB146" s="408"/>
      <c r="AC146" s="408"/>
      <c r="AD146" s="408"/>
      <c r="AE146" s="408"/>
      <c r="AF146" s="408"/>
      <c r="AG146" s="408"/>
      <c r="AH146" s="1421"/>
      <c r="AI146" s="1422"/>
    </row>
    <row r="147" spans="1:35" s="108" customFormat="1" ht="20.25" customHeight="1" x14ac:dyDescent="0.25">
      <c r="A147" s="72"/>
      <c r="B147" s="1977"/>
      <c r="C147" s="706"/>
      <c r="D147" s="707" t="s">
        <v>320</v>
      </c>
      <c r="E147" s="708"/>
      <c r="F147" s="708"/>
      <c r="G147" s="708"/>
      <c r="H147" s="708"/>
      <c r="I147" s="708"/>
      <c r="J147" s="708"/>
      <c r="K147" s="708"/>
      <c r="L147" s="708"/>
      <c r="M147" s="708"/>
      <c r="N147" s="708"/>
      <c r="O147" s="708"/>
      <c r="P147" s="711"/>
      <c r="Q147" s="1416">
        <f t="shared" si="2"/>
        <v>0</v>
      </c>
      <c r="R147" s="908"/>
      <c r="S147" s="408" t="s">
        <v>227</v>
      </c>
      <c r="T147" s="408" t="s">
        <v>317</v>
      </c>
      <c r="U147" s="408">
        <v>4.4054399999999996</v>
      </c>
      <c r="V147" s="408">
        <v>5.1093199999999994</v>
      </c>
      <c r="W147" s="408">
        <v>7.8348500000000003</v>
      </c>
      <c r="X147" s="408">
        <v>7.6408199999999997</v>
      </c>
      <c r="Y147" s="408">
        <v>7.8252799999999993</v>
      </c>
      <c r="Z147" s="408">
        <v>5.7813699999999999</v>
      </c>
      <c r="AA147" s="408">
        <v>4.3924500000000002</v>
      </c>
      <c r="AB147" s="408">
        <v>4.9422299999999995</v>
      </c>
      <c r="AC147" s="408">
        <v>3.0631399999999998</v>
      </c>
      <c r="AD147" s="408">
        <v>3.3316999999999997</v>
      </c>
      <c r="AE147" s="408">
        <v>3.3316999999999997</v>
      </c>
      <c r="AF147" s="408">
        <v>3.3570000000000002</v>
      </c>
      <c r="AG147" s="408">
        <v>61.015299999999996</v>
      </c>
      <c r="AH147" s="1421"/>
      <c r="AI147" s="1422"/>
    </row>
    <row r="148" spans="1:35" s="108" customFormat="1" ht="20.25" customHeight="1" x14ac:dyDescent="0.25">
      <c r="A148" s="72"/>
      <c r="B148" s="1975">
        <v>37</v>
      </c>
      <c r="C148" s="700" t="s">
        <v>229</v>
      </c>
      <c r="D148" s="701" t="s">
        <v>317</v>
      </c>
      <c r="E148" s="702"/>
      <c r="F148" s="702"/>
      <c r="G148" s="702"/>
      <c r="H148" s="702"/>
      <c r="I148" s="702"/>
      <c r="J148" s="702"/>
      <c r="K148" s="702"/>
      <c r="L148" s="702"/>
      <c r="M148" s="702"/>
      <c r="N148" s="702"/>
      <c r="O148" s="702"/>
      <c r="P148" s="709"/>
      <c r="Q148" s="1414">
        <f t="shared" si="2"/>
        <v>0</v>
      </c>
      <c r="R148" s="908"/>
      <c r="S148" s="408"/>
      <c r="T148" s="408" t="s">
        <v>318</v>
      </c>
      <c r="U148" s="408">
        <v>0.39033999999999996</v>
      </c>
      <c r="V148" s="408">
        <v>0.19369</v>
      </c>
      <c r="W148" s="408">
        <v>2.6199999999999999E-3</v>
      </c>
      <c r="X148" s="408">
        <v>1.08E-3</v>
      </c>
      <c r="Y148" s="408">
        <v>0</v>
      </c>
      <c r="Z148" s="408">
        <v>5.3179999999999998E-2</v>
      </c>
      <c r="AA148" s="408">
        <v>6.9999999999999999E-4</v>
      </c>
      <c r="AB148" s="408">
        <v>7.0800000000000004E-3</v>
      </c>
      <c r="AC148" s="408">
        <v>5.5000000000000003E-4</v>
      </c>
      <c r="AD148" s="408">
        <v>2.2499999999999998E-3</v>
      </c>
      <c r="AE148" s="408">
        <v>3.0699999999999998E-3</v>
      </c>
      <c r="AF148" s="408">
        <v>1.618E-2</v>
      </c>
      <c r="AG148" s="408">
        <v>0.67073999999999989</v>
      </c>
      <c r="AH148" s="1421"/>
      <c r="AI148" s="1422"/>
    </row>
    <row r="149" spans="1:35" s="108" customFormat="1" ht="20.25" customHeight="1" x14ac:dyDescent="0.25">
      <c r="A149" s="72"/>
      <c r="B149" s="1976"/>
      <c r="C149" s="703"/>
      <c r="D149" s="704" t="s">
        <v>318</v>
      </c>
      <c r="E149" s="705">
        <v>0</v>
      </c>
      <c r="F149" s="705">
        <v>0</v>
      </c>
      <c r="G149" s="705">
        <v>0</v>
      </c>
      <c r="H149" s="705">
        <v>0</v>
      </c>
      <c r="I149" s="705">
        <v>0</v>
      </c>
      <c r="J149" s="705">
        <v>0</v>
      </c>
      <c r="K149" s="705">
        <v>0</v>
      </c>
      <c r="L149" s="705"/>
      <c r="M149" s="705"/>
      <c r="N149" s="705"/>
      <c r="O149" s="705"/>
      <c r="P149" s="710"/>
      <c r="Q149" s="1415">
        <f t="shared" si="2"/>
        <v>0</v>
      </c>
      <c r="R149" s="908"/>
      <c r="S149" s="408"/>
      <c r="T149" s="408" t="s">
        <v>319</v>
      </c>
      <c r="U149" s="408"/>
      <c r="V149" s="408"/>
      <c r="W149" s="408"/>
      <c r="X149" s="408"/>
      <c r="Y149" s="408"/>
      <c r="Z149" s="408"/>
      <c r="AA149" s="408"/>
      <c r="AB149" s="408"/>
      <c r="AC149" s="408"/>
      <c r="AD149" s="408"/>
      <c r="AE149" s="408"/>
      <c r="AF149" s="408"/>
      <c r="AG149" s="408"/>
      <c r="AH149" s="1421"/>
      <c r="AI149" s="1422"/>
    </row>
    <row r="150" spans="1:35" s="108" customFormat="1" ht="20.25" customHeight="1" x14ac:dyDescent="0.25">
      <c r="A150" s="72"/>
      <c r="B150" s="1976"/>
      <c r="C150" s="703"/>
      <c r="D150" s="704" t="s">
        <v>319</v>
      </c>
      <c r="E150" s="705"/>
      <c r="F150" s="705"/>
      <c r="G150" s="705"/>
      <c r="H150" s="705"/>
      <c r="I150" s="705"/>
      <c r="J150" s="705"/>
      <c r="K150" s="705"/>
      <c r="L150" s="705"/>
      <c r="M150" s="705"/>
      <c r="N150" s="705"/>
      <c r="O150" s="705"/>
      <c r="P150" s="710"/>
      <c r="Q150" s="1415">
        <f t="shared" si="2"/>
        <v>0</v>
      </c>
      <c r="R150" s="908"/>
      <c r="S150" s="408"/>
      <c r="T150" s="408" t="s">
        <v>320</v>
      </c>
      <c r="U150" s="408"/>
      <c r="V150" s="408"/>
      <c r="W150" s="408"/>
      <c r="X150" s="408"/>
      <c r="Y150" s="408"/>
      <c r="Z150" s="408"/>
      <c r="AA150" s="408"/>
      <c r="AB150" s="408"/>
      <c r="AC150" s="408"/>
      <c r="AD150" s="408"/>
      <c r="AE150" s="408"/>
      <c r="AF150" s="408"/>
      <c r="AG150" s="408"/>
      <c r="AH150" s="1421"/>
      <c r="AI150" s="1422"/>
    </row>
    <row r="151" spans="1:35" s="108" customFormat="1" ht="20.25" customHeight="1" x14ac:dyDescent="0.25">
      <c r="A151" s="72"/>
      <c r="B151" s="1977"/>
      <c r="C151" s="706"/>
      <c r="D151" s="707" t="s">
        <v>320</v>
      </c>
      <c r="E151" s="708"/>
      <c r="F151" s="708"/>
      <c r="G151" s="708"/>
      <c r="H151" s="708"/>
      <c r="I151" s="708"/>
      <c r="J151" s="708"/>
      <c r="K151" s="708"/>
      <c r="L151" s="708"/>
      <c r="M151" s="708"/>
      <c r="N151" s="708"/>
      <c r="O151" s="708"/>
      <c r="P151" s="711"/>
      <c r="Q151" s="1416">
        <f t="shared" si="2"/>
        <v>0</v>
      </c>
      <c r="R151" s="908"/>
      <c r="S151" s="408" t="s">
        <v>229</v>
      </c>
      <c r="T151" s="408" t="s">
        <v>317</v>
      </c>
      <c r="U151" s="408"/>
      <c r="V151" s="408"/>
      <c r="W151" s="408"/>
      <c r="X151" s="408"/>
      <c r="Y151" s="408"/>
      <c r="Z151" s="408"/>
      <c r="AA151" s="408"/>
      <c r="AB151" s="408"/>
      <c r="AC151" s="408"/>
      <c r="AD151" s="408"/>
      <c r="AE151" s="408"/>
      <c r="AF151" s="408"/>
      <c r="AG151" s="408"/>
      <c r="AH151" s="1421"/>
      <c r="AI151" s="1422"/>
    </row>
    <row r="152" spans="1:35" s="108" customFormat="1" ht="20.25" customHeight="1" x14ac:dyDescent="0.25">
      <c r="A152" s="72"/>
      <c r="B152" s="1975">
        <v>38</v>
      </c>
      <c r="C152" s="700" t="s">
        <v>231</v>
      </c>
      <c r="D152" s="701" t="s">
        <v>317</v>
      </c>
      <c r="E152" s="702"/>
      <c r="F152" s="702"/>
      <c r="G152" s="702"/>
      <c r="H152" s="702"/>
      <c r="I152" s="702"/>
      <c r="J152" s="702"/>
      <c r="K152" s="702"/>
      <c r="L152" s="702"/>
      <c r="M152" s="702"/>
      <c r="N152" s="702"/>
      <c r="O152" s="702"/>
      <c r="P152" s="709"/>
      <c r="Q152" s="1414">
        <f t="shared" si="2"/>
        <v>0</v>
      </c>
      <c r="R152" s="908"/>
      <c r="S152" s="408"/>
      <c r="T152" s="408" t="s">
        <v>318</v>
      </c>
      <c r="U152" s="408">
        <v>0</v>
      </c>
      <c r="V152" s="408">
        <v>0</v>
      </c>
      <c r="W152" s="408">
        <v>0</v>
      </c>
      <c r="X152" s="408">
        <v>0</v>
      </c>
      <c r="Y152" s="408">
        <v>0</v>
      </c>
      <c r="Z152" s="408">
        <v>0</v>
      </c>
      <c r="AA152" s="408">
        <v>0</v>
      </c>
      <c r="AB152" s="408"/>
      <c r="AC152" s="408"/>
      <c r="AD152" s="408"/>
      <c r="AE152" s="408"/>
      <c r="AF152" s="408"/>
      <c r="AG152" s="408">
        <v>0</v>
      </c>
      <c r="AH152" s="1421"/>
      <c r="AI152" s="1422"/>
    </row>
    <row r="153" spans="1:35" s="108" customFormat="1" ht="20.25" customHeight="1" x14ac:dyDescent="0.25">
      <c r="A153" s="72"/>
      <c r="B153" s="1976"/>
      <c r="C153" s="703"/>
      <c r="D153" s="704" t="s">
        <v>318</v>
      </c>
      <c r="E153" s="705">
        <v>9.4720000000000013E-3</v>
      </c>
      <c r="F153" s="705">
        <v>9.4720000000000013E-3</v>
      </c>
      <c r="G153" s="705">
        <v>9.4720000000000013E-3</v>
      </c>
      <c r="H153" s="705">
        <v>9.4720000000000013E-3</v>
      </c>
      <c r="I153" s="705">
        <v>9.4720000000000013E-3</v>
      </c>
      <c r="J153" s="705">
        <v>9.4720000000000013E-3</v>
      </c>
      <c r="K153" s="705">
        <v>9.4720000000000013E-3</v>
      </c>
      <c r="L153" s="705">
        <v>9.4720000000000013E-3</v>
      </c>
      <c r="M153" s="705">
        <v>9.4720000000000013E-3</v>
      </c>
      <c r="N153" s="705">
        <v>9.4720000000000013E-3</v>
      </c>
      <c r="O153" s="705">
        <v>9.4720000000000013E-3</v>
      </c>
      <c r="P153" s="710">
        <v>9.4720000000000013E-3</v>
      </c>
      <c r="Q153" s="1415">
        <f t="shared" si="2"/>
        <v>0.11366400000000004</v>
      </c>
      <c r="R153" s="908"/>
      <c r="S153" s="408"/>
      <c r="T153" s="408" t="s">
        <v>319</v>
      </c>
      <c r="U153" s="408"/>
      <c r="V153" s="408"/>
      <c r="W153" s="408"/>
      <c r="X153" s="408"/>
      <c r="Y153" s="408"/>
      <c r="Z153" s="408"/>
      <c r="AA153" s="408"/>
      <c r="AB153" s="408"/>
      <c r="AC153" s="408"/>
      <c r="AD153" s="408"/>
      <c r="AE153" s="408"/>
      <c r="AF153" s="408"/>
      <c r="AG153" s="408"/>
      <c r="AH153" s="1421"/>
      <c r="AI153" s="1422"/>
    </row>
    <row r="154" spans="1:35" s="108" customFormat="1" ht="20.25" customHeight="1" x14ac:dyDescent="0.25">
      <c r="A154" s="72"/>
      <c r="B154" s="1976"/>
      <c r="C154" s="703"/>
      <c r="D154" s="704" t="s">
        <v>319</v>
      </c>
      <c r="E154" s="705"/>
      <c r="F154" s="705"/>
      <c r="G154" s="705"/>
      <c r="H154" s="705"/>
      <c r="I154" s="705"/>
      <c r="J154" s="705"/>
      <c r="K154" s="705"/>
      <c r="L154" s="705"/>
      <c r="M154" s="705"/>
      <c r="N154" s="705"/>
      <c r="O154" s="705"/>
      <c r="P154" s="710"/>
      <c r="Q154" s="1415">
        <f t="shared" si="2"/>
        <v>0</v>
      </c>
      <c r="R154" s="908"/>
      <c r="S154" s="408"/>
      <c r="T154" s="408" t="s">
        <v>320</v>
      </c>
      <c r="U154" s="408"/>
      <c r="V154" s="408"/>
      <c r="W154" s="408"/>
      <c r="X154" s="408"/>
      <c r="Y154" s="408"/>
      <c r="Z154" s="408"/>
      <c r="AA154" s="408"/>
      <c r="AB154" s="408"/>
      <c r="AC154" s="408"/>
      <c r="AD154" s="408"/>
      <c r="AE154" s="408"/>
      <c r="AF154" s="408"/>
      <c r="AG154" s="408"/>
      <c r="AH154" s="1421"/>
      <c r="AI154" s="1422"/>
    </row>
    <row r="155" spans="1:35" s="108" customFormat="1" ht="20.25" customHeight="1" x14ac:dyDescent="0.25">
      <c r="A155" s="72"/>
      <c r="B155" s="1977"/>
      <c r="C155" s="706"/>
      <c r="D155" s="707" t="s">
        <v>320</v>
      </c>
      <c r="E155" s="708"/>
      <c r="F155" s="708"/>
      <c r="G155" s="708"/>
      <c r="H155" s="708"/>
      <c r="I155" s="708"/>
      <c r="J155" s="708"/>
      <c r="K155" s="708"/>
      <c r="L155" s="708"/>
      <c r="M155" s="708"/>
      <c r="N155" s="708"/>
      <c r="O155" s="708"/>
      <c r="P155" s="711"/>
      <c r="Q155" s="1416">
        <f t="shared" si="2"/>
        <v>0</v>
      </c>
      <c r="R155" s="908"/>
      <c r="S155" s="408" t="s">
        <v>231</v>
      </c>
      <c r="T155" s="408" t="s">
        <v>317</v>
      </c>
      <c r="U155" s="408"/>
      <c r="V155" s="408"/>
      <c r="W155" s="408"/>
      <c r="X155" s="408"/>
      <c r="Y155" s="408"/>
      <c r="Z155" s="408"/>
      <c r="AA155" s="408"/>
      <c r="AB155" s="408"/>
      <c r="AC155" s="408"/>
      <c r="AD155" s="408"/>
      <c r="AE155" s="408"/>
      <c r="AF155" s="408"/>
      <c r="AG155" s="408"/>
      <c r="AH155" s="1421"/>
      <c r="AI155" s="1422"/>
    </row>
    <row r="156" spans="1:35" s="108" customFormat="1" ht="20.25" customHeight="1" x14ac:dyDescent="0.25">
      <c r="A156" s="72"/>
      <c r="B156" s="1975">
        <v>39</v>
      </c>
      <c r="C156" s="700" t="s">
        <v>2111</v>
      </c>
      <c r="D156" s="701" t="s">
        <v>317</v>
      </c>
      <c r="E156" s="705"/>
      <c r="F156" s="705"/>
      <c r="G156" s="705"/>
      <c r="H156" s="705"/>
      <c r="I156" s="705"/>
      <c r="J156" s="705"/>
      <c r="K156" s="705"/>
      <c r="L156" s="705"/>
      <c r="M156" s="705"/>
      <c r="N156" s="705"/>
      <c r="O156" s="705"/>
      <c r="P156" s="710"/>
      <c r="Q156" s="1415">
        <f t="shared" si="2"/>
        <v>0</v>
      </c>
      <c r="R156" s="908"/>
      <c r="S156" s="408"/>
      <c r="T156" s="408" t="s">
        <v>318</v>
      </c>
      <c r="U156" s="408">
        <v>9.4720000000000013E-3</v>
      </c>
      <c r="V156" s="408">
        <v>9.4720000000000013E-3</v>
      </c>
      <c r="W156" s="408">
        <v>9.4720000000000013E-3</v>
      </c>
      <c r="X156" s="408">
        <v>9.4720000000000013E-3</v>
      </c>
      <c r="Y156" s="408">
        <v>9.4720000000000013E-3</v>
      </c>
      <c r="Z156" s="408">
        <v>9.4720000000000013E-3</v>
      </c>
      <c r="AA156" s="408">
        <v>9.4720000000000013E-3</v>
      </c>
      <c r="AB156" s="408">
        <v>9.4720000000000013E-3</v>
      </c>
      <c r="AC156" s="408">
        <v>9.4720000000000013E-3</v>
      </c>
      <c r="AD156" s="408">
        <v>9.4720000000000013E-3</v>
      </c>
      <c r="AE156" s="408">
        <v>9.4720000000000013E-3</v>
      </c>
      <c r="AF156" s="408">
        <v>9.4720000000000013E-3</v>
      </c>
      <c r="AG156" s="408">
        <v>0.11366400000000004</v>
      </c>
      <c r="AH156" s="1421"/>
      <c r="AI156" s="1422"/>
    </row>
    <row r="157" spans="1:35" s="108" customFormat="1" ht="20.25" customHeight="1" x14ac:dyDescent="0.25">
      <c r="A157" s="72"/>
      <c r="B157" s="1976"/>
      <c r="C157" s="703"/>
      <c r="D157" s="704" t="s">
        <v>318</v>
      </c>
      <c r="E157" s="705">
        <v>2.326092</v>
      </c>
      <c r="F157" s="705">
        <v>2.2270150000000002</v>
      </c>
      <c r="G157" s="705">
        <v>2.4862829999999998</v>
      </c>
      <c r="H157" s="705">
        <v>2.4853199999999998</v>
      </c>
      <c r="I157" s="705">
        <v>2.6961870000000001</v>
      </c>
      <c r="J157" s="705">
        <v>2.4933640000000001</v>
      </c>
      <c r="K157" s="705">
        <v>2.5200819999999999</v>
      </c>
      <c r="L157" s="705">
        <v>1.9789030000000001</v>
      </c>
      <c r="M157" s="705">
        <v>2.3912489999999997</v>
      </c>
      <c r="N157" s="705">
        <v>2.5622350000000003</v>
      </c>
      <c r="O157" s="705">
        <v>2.6961870000000001</v>
      </c>
      <c r="P157" s="710">
        <v>2.8448349999999998</v>
      </c>
      <c r="Q157" s="1415">
        <f t="shared" si="2"/>
        <v>29.707751999999996</v>
      </c>
      <c r="R157" s="908"/>
      <c r="S157" s="408"/>
      <c r="T157" s="408" t="s">
        <v>319</v>
      </c>
      <c r="U157" s="408"/>
      <c r="V157" s="408"/>
      <c r="W157" s="408"/>
      <c r="X157" s="408"/>
      <c r="Y157" s="408"/>
      <c r="Z157" s="408"/>
      <c r="AA157" s="408"/>
      <c r="AB157" s="408"/>
      <c r="AC157" s="408"/>
      <c r="AD157" s="408"/>
      <c r="AE157" s="408"/>
      <c r="AF157" s="408"/>
      <c r="AG157" s="408"/>
      <c r="AH157" s="1421"/>
      <c r="AI157" s="1422"/>
    </row>
    <row r="158" spans="1:35" s="108" customFormat="1" ht="20.25" customHeight="1" x14ac:dyDescent="0.25">
      <c r="A158" s="72"/>
      <c r="B158" s="1976"/>
      <c r="C158" s="703"/>
      <c r="D158" s="704" t="s">
        <v>319</v>
      </c>
      <c r="E158" s="705"/>
      <c r="F158" s="705"/>
      <c r="G158" s="705"/>
      <c r="H158" s="705"/>
      <c r="I158" s="705"/>
      <c r="J158" s="705"/>
      <c r="K158" s="705"/>
      <c r="L158" s="705"/>
      <c r="M158" s="705"/>
      <c r="N158" s="705"/>
      <c r="O158" s="705"/>
      <c r="P158" s="710"/>
      <c r="Q158" s="1415">
        <f t="shared" si="2"/>
        <v>0</v>
      </c>
      <c r="R158" s="908"/>
      <c r="S158" s="408"/>
      <c r="T158" s="408" t="s">
        <v>320</v>
      </c>
      <c r="U158" s="408"/>
      <c r="V158" s="408"/>
      <c r="W158" s="408"/>
      <c r="X158" s="408"/>
      <c r="Y158" s="408"/>
      <c r="Z158" s="408"/>
      <c r="AA158" s="408"/>
      <c r="AB158" s="408"/>
      <c r="AC158" s="408"/>
      <c r="AD158" s="408"/>
      <c r="AE158" s="408"/>
      <c r="AF158" s="408"/>
      <c r="AG158" s="408"/>
      <c r="AH158" s="1421"/>
      <c r="AI158" s="1422"/>
    </row>
    <row r="159" spans="1:35" s="108" customFormat="1" ht="20.25" customHeight="1" x14ac:dyDescent="0.25">
      <c r="A159" s="72"/>
      <c r="B159" s="1977"/>
      <c r="C159" s="706"/>
      <c r="D159" s="707" t="s">
        <v>320</v>
      </c>
      <c r="E159" s="705"/>
      <c r="F159" s="705"/>
      <c r="G159" s="705"/>
      <c r="H159" s="705"/>
      <c r="I159" s="705"/>
      <c r="J159" s="705"/>
      <c r="K159" s="705"/>
      <c r="L159" s="705"/>
      <c r="M159" s="705"/>
      <c r="N159" s="705"/>
      <c r="O159" s="705"/>
      <c r="P159" s="710"/>
      <c r="Q159" s="1415">
        <f t="shared" si="2"/>
        <v>0</v>
      </c>
      <c r="R159" s="908"/>
      <c r="S159" s="408" t="s">
        <v>2111</v>
      </c>
      <c r="T159" s="408" t="s">
        <v>317</v>
      </c>
      <c r="U159" s="408"/>
      <c r="V159" s="408"/>
      <c r="W159" s="408"/>
      <c r="X159" s="408"/>
      <c r="Y159" s="408"/>
      <c r="Z159" s="408"/>
      <c r="AA159" s="408"/>
      <c r="AB159" s="408"/>
      <c r="AC159" s="408"/>
      <c r="AD159" s="408"/>
      <c r="AE159" s="408"/>
      <c r="AF159" s="408"/>
      <c r="AG159" s="408"/>
      <c r="AH159" s="1421"/>
      <c r="AI159" s="1422"/>
    </row>
    <row r="160" spans="1:35" s="108" customFormat="1" ht="20.25" customHeight="1" x14ac:dyDescent="0.25">
      <c r="A160" s="72"/>
      <c r="B160" s="1975">
        <v>40</v>
      </c>
      <c r="C160" s="700" t="s">
        <v>2086</v>
      </c>
      <c r="D160" s="701" t="s">
        <v>317</v>
      </c>
      <c r="E160" s="702"/>
      <c r="F160" s="702"/>
      <c r="G160" s="702"/>
      <c r="H160" s="702"/>
      <c r="I160" s="702"/>
      <c r="J160" s="702"/>
      <c r="K160" s="702"/>
      <c r="L160" s="702"/>
      <c r="M160" s="702"/>
      <c r="N160" s="702"/>
      <c r="O160" s="702"/>
      <c r="P160" s="709"/>
      <c r="Q160" s="1414">
        <f t="shared" si="2"/>
        <v>0</v>
      </c>
      <c r="R160" s="908"/>
      <c r="S160" s="408"/>
      <c r="T160" s="408" t="s">
        <v>318</v>
      </c>
      <c r="U160" s="408">
        <v>2.326092</v>
      </c>
      <c r="V160" s="408">
        <v>2.2270150000000002</v>
      </c>
      <c r="W160" s="408">
        <v>2.4862829999999998</v>
      </c>
      <c r="X160" s="408">
        <v>2.4853199999999998</v>
      </c>
      <c r="Y160" s="408">
        <v>2.6961870000000001</v>
      </c>
      <c r="Z160" s="408">
        <v>2.4933640000000001</v>
      </c>
      <c r="AA160" s="408">
        <v>2.5200819999999999</v>
      </c>
      <c r="AB160" s="408">
        <v>1.9789030000000001</v>
      </c>
      <c r="AC160" s="408">
        <v>2.3912489999999997</v>
      </c>
      <c r="AD160" s="408">
        <v>2.5622350000000003</v>
      </c>
      <c r="AE160" s="408">
        <v>2.6961870000000001</v>
      </c>
      <c r="AF160" s="408">
        <v>2.8448349999999998</v>
      </c>
      <c r="AG160" s="408">
        <v>29.707751999999996</v>
      </c>
      <c r="AH160" s="1421"/>
      <c r="AI160" s="1422"/>
    </row>
    <row r="161" spans="1:35" s="108" customFormat="1" ht="20.25" customHeight="1" x14ac:dyDescent="0.25">
      <c r="A161" s="72"/>
      <c r="B161" s="1976"/>
      <c r="C161" s="703"/>
      <c r="D161" s="704" t="s">
        <v>318</v>
      </c>
      <c r="E161" s="705">
        <v>0</v>
      </c>
      <c r="F161" s="705">
        <v>0</v>
      </c>
      <c r="G161" s="705">
        <v>0</v>
      </c>
      <c r="H161" s="705">
        <v>0</v>
      </c>
      <c r="I161" s="705">
        <v>0</v>
      </c>
      <c r="J161" s="705">
        <v>0</v>
      </c>
      <c r="K161" s="705">
        <v>0</v>
      </c>
      <c r="L161" s="705">
        <v>0</v>
      </c>
      <c r="M161" s="705">
        <v>0</v>
      </c>
      <c r="N161" s="705">
        <v>0</v>
      </c>
      <c r="O161" s="705">
        <v>0</v>
      </c>
      <c r="P161" s="710">
        <v>0</v>
      </c>
      <c r="Q161" s="1415">
        <f t="shared" si="2"/>
        <v>0</v>
      </c>
      <c r="R161" s="908"/>
      <c r="S161" s="408"/>
      <c r="T161" s="408" t="s">
        <v>319</v>
      </c>
      <c r="U161" s="408"/>
      <c r="V161" s="408"/>
      <c r="W161" s="408"/>
      <c r="X161" s="408"/>
      <c r="Y161" s="408"/>
      <c r="Z161" s="408"/>
      <c r="AA161" s="408"/>
      <c r="AB161" s="408"/>
      <c r="AC161" s="408"/>
      <c r="AD161" s="408"/>
      <c r="AE161" s="408"/>
      <c r="AF161" s="408"/>
      <c r="AG161" s="408"/>
      <c r="AH161" s="1421"/>
      <c r="AI161" s="1422"/>
    </row>
    <row r="162" spans="1:35" s="108" customFormat="1" ht="20.25" customHeight="1" x14ac:dyDescent="0.25">
      <c r="A162" s="72"/>
      <c r="B162" s="1976"/>
      <c r="C162" s="703"/>
      <c r="D162" s="704" t="s">
        <v>319</v>
      </c>
      <c r="E162" s="705"/>
      <c r="F162" s="705"/>
      <c r="G162" s="705"/>
      <c r="H162" s="705"/>
      <c r="I162" s="705"/>
      <c r="J162" s="705"/>
      <c r="K162" s="705"/>
      <c r="L162" s="705"/>
      <c r="M162" s="705"/>
      <c r="N162" s="705"/>
      <c r="O162" s="705"/>
      <c r="P162" s="710"/>
      <c r="Q162" s="1415">
        <f t="shared" si="2"/>
        <v>0</v>
      </c>
      <c r="R162" s="908"/>
      <c r="S162" s="408"/>
      <c r="T162" s="408" t="s">
        <v>320</v>
      </c>
      <c r="U162" s="408"/>
      <c r="V162" s="408"/>
      <c r="W162" s="408"/>
      <c r="X162" s="408"/>
      <c r="Y162" s="408"/>
      <c r="Z162" s="408"/>
      <c r="AA162" s="408"/>
      <c r="AB162" s="408"/>
      <c r="AC162" s="408"/>
      <c r="AD162" s="408"/>
      <c r="AE162" s="408"/>
      <c r="AF162" s="408"/>
      <c r="AG162" s="408"/>
      <c r="AH162" s="1421"/>
      <c r="AI162" s="1422"/>
    </row>
    <row r="163" spans="1:35" s="108" customFormat="1" ht="20.25" customHeight="1" x14ac:dyDescent="0.25">
      <c r="A163" s="72"/>
      <c r="B163" s="1977"/>
      <c r="C163" s="706"/>
      <c r="D163" s="707" t="s">
        <v>320</v>
      </c>
      <c r="E163" s="708"/>
      <c r="F163" s="708"/>
      <c r="G163" s="708"/>
      <c r="H163" s="708"/>
      <c r="I163" s="708"/>
      <c r="J163" s="708"/>
      <c r="K163" s="708"/>
      <c r="L163" s="708"/>
      <c r="M163" s="708"/>
      <c r="N163" s="708"/>
      <c r="O163" s="708"/>
      <c r="P163" s="711"/>
      <c r="Q163" s="1416">
        <f t="shared" si="2"/>
        <v>0</v>
      </c>
      <c r="R163" s="908"/>
      <c r="S163" s="408" t="s">
        <v>2086</v>
      </c>
      <c r="T163" s="408" t="s">
        <v>317</v>
      </c>
      <c r="U163" s="408"/>
      <c r="V163" s="408"/>
      <c r="W163" s="408"/>
      <c r="X163" s="408"/>
      <c r="Y163" s="408"/>
      <c r="Z163" s="408"/>
      <c r="AA163" s="408"/>
      <c r="AB163" s="408"/>
      <c r="AC163" s="408"/>
      <c r="AD163" s="408"/>
      <c r="AE163" s="408"/>
      <c r="AF163" s="408"/>
      <c r="AG163" s="408"/>
      <c r="AH163" s="1421"/>
      <c r="AI163" s="1422"/>
    </row>
    <row r="164" spans="1:35" s="108" customFormat="1" ht="20.25" customHeight="1" x14ac:dyDescent="0.25">
      <c r="A164" s="72"/>
      <c r="B164" s="1975">
        <v>41</v>
      </c>
      <c r="C164" s="700" t="s">
        <v>234</v>
      </c>
      <c r="D164" s="701" t="s">
        <v>317</v>
      </c>
      <c r="E164" s="702">
        <v>0.861294</v>
      </c>
      <c r="F164" s="702">
        <v>0.75090699999999999</v>
      </c>
      <c r="G164" s="702">
        <v>1.1481250000000001</v>
      </c>
      <c r="H164" s="702">
        <v>0.86363500000000004</v>
      </c>
      <c r="I164" s="702">
        <v>0.86363500000000004</v>
      </c>
      <c r="J164" s="702">
        <v>0.59132799999999996</v>
      </c>
      <c r="K164" s="702">
        <v>0.86363500000000004</v>
      </c>
      <c r="L164" s="702">
        <v>0.59626800000000002</v>
      </c>
      <c r="M164" s="702">
        <v>0.57708300000000001</v>
      </c>
      <c r="N164" s="702">
        <v>0.143453</v>
      </c>
      <c r="O164" s="702">
        <v>0</v>
      </c>
      <c r="P164" s="709">
        <v>0</v>
      </c>
      <c r="Q164" s="1414">
        <f t="shared" si="2"/>
        <v>7.2593630000000005</v>
      </c>
      <c r="R164" s="908"/>
      <c r="S164" s="408"/>
      <c r="T164" s="408" t="s">
        <v>318</v>
      </c>
      <c r="U164" s="408">
        <v>0</v>
      </c>
      <c r="V164" s="408">
        <v>0</v>
      </c>
      <c r="W164" s="408">
        <v>0</v>
      </c>
      <c r="X164" s="408">
        <v>0</v>
      </c>
      <c r="Y164" s="408">
        <v>0</v>
      </c>
      <c r="Z164" s="408">
        <v>0</v>
      </c>
      <c r="AA164" s="408">
        <v>0</v>
      </c>
      <c r="AB164" s="408">
        <v>0</v>
      </c>
      <c r="AC164" s="408">
        <v>0</v>
      </c>
      <c r="AD164" s="408">
        <v>0</v>
      </c>
      <c r="AE164" s="408">
        <v>0</v>
      </c>
      <c r="AF164" s="408">
        <v>0</v>
      </c>
      <c r="AG164" s="408">
        <v>0</v>
      </c>
      <c r="AH164" s="1421"/>
      <c r="AI164" s="1422"/>
    </row>
    <row r="165" spans="1:35" s="108" customFormat="1" ht="20.25" customHeight="1" x14ac:dyDescent="0.25">
      <c r="A165" s="72"/>
      <c r="B165" s="1976"/>
      <c r="C165" s="703"/>
      <c r="D165" s="704" t="s">
        <v>318</v>
      </c>
      <c r="E165" s="705">
        <v>0</v>
      </c>
      <c r="F165" s="705">
        <v>0</v>
      </c>
      <c r="G165" s="705">
        <v>0</v>
      </c>
      <c r="H165" s="705">
        <v>0</v>
      </c>
      <c r="I165" s="705">
        <v>0</v>
      </c>
      <c r="J165" s="705">
        <v>0</v>
      </c>
      <c r="K165" s="705">
        <v>0</v>
      </c>
      <c r="L165" s="705">
        <v>0</v>
      </c>
      <c r="M165" s="705">
        <v>0</v>
      </c>
      <c r="N165" s="705">
        <v>0</v>
      </c>
      <c r="O165" s="705">
        <v>0</v>
      </c>
      <c r="P165" s="710">
        <v>0</v>
      </c>
      <c r="Q165" s="1415">
        <f t="shared" si="2"/>
        <v>0</v>
      </c>
      <c r="R165" s="908"/>
      <c r="S165" s="408"/>
      <c r="T165" s="408" t="s">
        <v>319</v>
      </c>
      <c r="U165" s="408"/>
      <c r="V165" s="408"/>
      <c r="W165" s="408"/>
      <c r="X165" s="408"/>
      <c r="Y165" s="408"/>
      <c r="Z165" s="408"/>
      <c r="AA165" s="408"/>
      <c r="AB165" s="408"/>
      <c r="AC165" s="408"/>
      <c r="AD165" s="408"/>
      <c r="AE165" s="408"/>
      <c r="AF165" s="408"/>
      <c r="AG165" s="408"/>
      <c r="AH165" s="1421"/>
      <c r="AI165" s="1422"/>
    </row>
    <row r="166" spans="1:35" s="108" customFormat="1" ht="20.25" customHeight="1" x14ac:dyDescent="0.25">
      <c r="A166" s="72"/>
      <c r="B166" s="1976"/>
      <c r="C166" s="703"/>
      <c r="D166" s="704" t="s">
        <v>319</v>
      </c>
      <c r="E166" s="705"/>
      <c r="F166" s="705"/>
      <c r="G166" s="705"/>
      <c r="H166" s="705"/>
      <c r="I166" s="705"/>
      <c r="J166" s="705"/>
      <c r="K166" s="705"/>
      <c r="L166" s="705"/>
      <c r="M166" s="705"/>
      <c r="N166" s="705"/>
      <c r="O166" s="705"/>
      <c r="P166" s="710"/>
      <c r="Q166" s="1415">
        <f t="shared" si="2"/>
        <v>0</v>
      </c>
      <c r="R166" s="908"/>
      <c r="S166" s="408"/>
      <c r="T166" s="408" t="s">
        <v>320</v>
      </c>
      <c r="U166" s="408"/>
      <c r="V166" s="408"/>
      <c r="W166" s="408"/>
      <c r="X166" s="408"/>
      <c r="Y166" s="408"/>
      <c r="Z166" s="408"/>
      <c r="AA166" s="408"/>
      <c r="AB166" s="408"/>
      <c r="AC166" s="408"/>
      <c r="AD166" s="408"/>
      <c r="AE166" s="408"/>
      <c r="AF166" s="408"/>
      <c r="AG166" s="408"/>
      <c r="AH166" s="1421"/>
      <c r="AI166" s="1422"/>
    </row>
    <row r="167" spans="1:35" s="108" customFormat="1" ht="20.25" customHeight="1" x14ac:dyDescent="0.25">
      <c r="A167" s="72"/>
      <c r="B167" s="1977"/>
      <c r="C167" s="706"/>
      <c r="D167" s="707" t="s">
        <v>320</v>
      </c>
      <c r="E167" s="708"/>
      <c r="F167" s="708"/>
      <c r="G167" s="708"/>
      <c r="H167" s="708"/>
      <c r="I167" s="708"/>
      <c r="J167" s="708"/>
      <c r="K167" s="708"/>
      <c r="L167" s="708"/>
      <c r="M167" s="708"/>
      <c r="N167" s="708"/>
      <c r="O167" s="708"/>
      <c r="P167" s="711"/>
      <c r="Q167" s="1416">
        <f t="shared" si="2"/>
        <v>0</v>
      </c>
      <c r="R167" s="908"/>
      <c r="S167" s="408" t="s">
        <v>234</v>
      </c>
      <c r="T167" s="408" t="s">
        <v>317</v>
      </c>
      <c r="U167" s="408">
        <v>0.861294</v>
      </c>
      <c r="V167" s="408">
        <v>0.75090699999999999</v>
      </c>
      <c r="W167" s="408">
        <v>1.1481250000000001</v>
      </c>
      <c r="X167" s="408">
        <v>0.86363500000000004</v>
      </c>
      <c r="Y167" s="408">
        <v>0.86363500000000004</v>
      </c>
      <c r="Z167" s="408">
        <v>0.59132799999999996</v>
      </c>
      <c r="AA167" s="408">
        <v>0.86363500000000004</v>
      </c>
      <c r="AB167" s="408">
        <v>0.59626800000000002</v>
      </c>
      <c r="AC167" s="408">
        <v>0.57708300000000001</v>
      </c>
      <c r="AD167" s="408">
        <v>0.143453</v>
      </c>
      <c r="AE167" s="408">
        <v>0</v>
      </c>
      <c r="AF167" s="408">
        <v>0</v>
      </c>
      <c r="AG167" s="408">
        <v>7.2593630000000005</v>
      </c>
      <c r="AH167" s="1421"/>
      <c r="AI167" s="1422"/>
    </row>
    <row r="168" spans="1:35" s="108" customFormat="1" ht="20.25" customHeight="1" x14ac:dyDescent="0.25">
      <c r="A168" s="72"/>
      <c r="B168" s="1975">
        <v>42</v>
      </c>
      <c r="C168" s="700" t="s">
        <v>1802</v>
      </c>
      <c r="D168" s="701" t="s">
        <v>317</v>
      </c>
      <c r="E168" s="702"/>
      <c r="F168" s="702"/>
      <c r="G168" s="702"/>
      <c r="H168" s="702"/>
      <c r="I168" s="702"/>
      <c r="J168" s="702"/>
      <c r="K168" s="702"/>
      <c r="L168" s="702"/>
      <c r="M168" s="702"/>
      <c r="N168" s="702"/>
      <c r="O168" s="702"/>
      <c r="P168" s="709"/>
      <c r="Q168" s="1414">
        <f t="shared" si="2"/>
        <v>0</v>
      </c>
      <c r="R168" s="908"/>
      <c r="S168" s="408"/>
      <c r="T168" s="408" t="s">
        <v>318</v>
      </c>
      <c r="U168" s="408">
        <v>0</v>
      </c>
      <c r="V168" s="408">
        <v>0</v>
      </c>
      <c r="W168" s="408">
        <v>0</v>
      </c>
      <c r="X168" s="408">
        <v>0</v>
      </c>
      <c r="Y168" s="408">
        <v>0</v>
      </c>
      <c r="Z168" s="408">
        <v>0</v>
      </c>
      <c r="AA168" s="408">
        <v>0</v>
      </c>
      <c r="AB168" s="408">
        <v>0</v>
      </c>
      <c r="AC168" s="408">
        <v>0</v>
      </c>
      <c r="AD168" s="408">
        <v>0</v>
      </c>
      <c r="AE168" s="408">
        <v>0</v>
      </c>
      <c r="AF168" s="408">
        <v>0</v>
      </c>
      <c r="AG168" s="408">
        <v>0</v>
      </c>
      <c r="AH168" s="1421"/>
      <c r="AI168" s="1422"/>
    </row>
    <row r="169" spans="1:35" s="108" customFormat="1" ht="20.25" customHeight="1" x14ac:dyDescent="0.25">
      <c r="A169" s="72"/>
      <c r="B169" s="1976"/>
      <c r="C169" s="703"/>
      <c r="D169" s="704" t="s">
        <v>318</v>
      </c>
      <c r="E169" s="705">
        <v>0</v>
      </c>
      <c r="F169" s="705">
        <v>0</v>
      </c>
      <c r="G169" s="705">
        <v>0</v>
      </c>
      <c r="H169" s="705">
        <v>0</v>
      </c>
      <c r="I169" s="705">
        <v>0</v>
      </c>
      <c r="J169" s="705">
        <v>0</v>
      </c>
      <c r="K169" s="705">
        <v>0</v>
      </c>
      <c r="L169" s="705">
        <v>0</v>
      </c>
      <c r="M169" s="705">
        <v>0</v>
      </c>
      <c r="N169" s="705">
        <v>0</v>
      </c>
      <c r="O169" s="705">
        <v>0</v>
      </c>
      <c r="P169" s="710">
        <v>0</v>
      </c>
      <c r="Q169" s="1415">
        <f t="shared" si="2"/>
        <v>0</v>
      </c>
      <c r="R169" s="908"/>
      <c r="S169" s="408"/>
      <c r="T169" s="408" t="s">
        <v>319</v>
      </c>
      <c r="U169" s="408"/>
      <c r="V169" s="408"/>
      <c r="W169" s="408"/>
      <c r="X169" s="408"/>
      <c r="Y169" s="408"/>
      <c r="Z169" s="408"/>
      <c r="AA169" s="408"/>
      <c r="AB169" s="408"/>
      <c r="AC169" s="408"/>
      <c r="AD169" s="408"/>
      <c r="AE169" s="408"/>
      <c r="AF169" s="408"/>
      <c r="AG169" s="408"/>
      <c r="AH169" s="1421"/>
      <c r="AI169" s="1422"/>
    </row>
    <row r="170" spans="1:35" s="108" customFormat="1" ht="20.25" customHeight="1" x14ac:dyDescent="0.25">
      <c r="A170" s="72"/>
      <c r="B170" s="1976"/>
      <c r="C170" s="703"/>
      <c r="D170" s="704" t="s">
        <v>319</v>
      </c>
      <c r="E170" s="705"/>
      <c r="F170" s="705"/>
      <c r="G170" s="705"/>
      <c r="H170" s="705"/>
      <c r="I170" s="705"/>
      <c r="J170" s="705"/>
      <c r="K170" s="705"/>
      <c r="L170" s="705"/>
      <c r="M170" s="705"/>
      <c r="N170" s="705"/>
      <c r="O170" s="705"/>
      <c r="P170" s="710"/>
      <c r="Q170" s="1415">
        <f t="shared" si="2"/>
        <v>0</v>
      </c>
      <c r="R170" s="908"/>
      <c r="S170" s="408"/>
      <c r="T170" s="408" t="s">
        <v>320</v>
      </c>
      <c r="U170" s="408"/>
      <c r="V170" s="408"/>
      <c r="W170" s="408"/>
      <c r="X170" s="408"/>
      <c r="Y170" s="408"/>
      <c r="Z170" s="408"/>
      <c r="AA170" s="408"/>
      <c r="AB170" s="408"/>
      <c r="AC170" s="408"/>
      <c r="AD170" s="408"/>
      <c r="AE170" s="408"/>
      <c r="AF170" s="408"/>
      <c r="AG170" s="408"/>
      <c r="AH170" s="1421"/>
      <c r="AI170" s="1422"/>
    </row>
    <row r="171" spans="1:35" s="108" customFormat="1" ht="20.25" customHeight="1" x14ac:dyDescent="0.25">
      <c r="A171" s="72"/>
      <c r="B171" s="1977"/>
      <c r="C171" s="706"/>
      <c r="D171" s="707" t="s">
        <v>320</v>
      </c>
      <c r="E171" s="708"/>
      <c r="F171" s="708"/>
      <c r="G171" s="708"/>
      <c r="H171" s="708"/>
      <c r="I171" s="708"/>
      <c r="J171" s="708"/>
      <c r="K171" s="708"/>
      <c r="L171" s="708"/>
      <c r="M171" s="708"/>
      <c r="N171" s="708"/>
      <c r="O171" s="708"/>
      <c r="P171" s="711"/>
      <c r="Q171" s="1416">
        <f t="shared" si="2"/>
        <v>0</v>
      </c>
      <c r="R171" s="908"/>
      <c r="S171" s="408" t="s">
        <v>1802</v>
      </c>
      <c r="T171" s="408" t="s">
        <v>317</v>
      </c>
      <c r="U171" s="408"/>
      <c r="V171" s="408"/>
      <c r="W171" s="408"/>
      <c r="X171" s="408"/>
      <c r="Y171" s="408"/>
      <c r="Z171" s="408"/>
      <c r="AA171" s="408"/>
      <c r="AB171" s="408"/>
      <c r="AC171" s="408"/>
      <c r="AD171" s="408"/>
      <c r="AE171" s="408"/>
      <c r="AF171" s="408"/>
      <c r="AG171" s="408"/>
      <c r="AH171" s="1421"/>
      <c r="AI171" s="1422"/>
    </row>
    <row r="172" spans="1:35" s="108" customFormat="1" ht="20.25" customHeight="1" x14ac:dyDescent="0.25">
      <c r="A172" s="72"/>
      <c r="B172" s="1975">
        <v>43</v>
      </c>
      <c r="C172" s="700" t="s">
        <v>2130</v>
      </c>
      <c r="D172" s="701" t="s">
        <v>317</v>
      </c>
      <c r="E172" s="705"/>
      <c r="F172" s="705"/>
      <c r="G172" s="705"/>
      <c r="H172" s="705"/>
      <c r="I172" s="705"/>
      <c r="J172" s="705"/>
      <c r="K172" s="705"/>
      <c r="L172" s="705"/>
      <c r="M172" s="705"/>
      <c r="N172" s="705"/>
      <c r="O172" s="705"/>
      <c r="P172" s="710"/>
      <c r="Q172" s="1415">
        <f t="shared" si="2"/>
        <v>0</v>
      </c>
      <c r="R172" s="908"/>
      <c r="S172" s="408"/>
      <c r="T172" s="408" t="s">
        <v>318</v>
      </c>
      <c r="U172" s="408">
        <v>0</v>
      </c>
      <c r="V172" s="408">
        <v>0</v>
      </c>
      <c r="W172" s="408">
        <v>0</v>
      </c>
      <c r="X172" s="408">
        <v>0</v>
      </c>
      <c r="Y172" s="408">
        <v>0</v>
      </c>
      <c r="Z172" s="408">
        <v>0</v>
      </c>
      <c r="AA172" s="408">
        <v>0</v>
      </c>
      <c r="AB172" s="408">
        <v>0</v>
      </c>
      <c r="AC172" s="408">
        <v>0</v>
      </c>
      <c r="AD172" s="408">
        <v>0</v>
      </c>
      <c r="AE172" s="408">
        <v>0</v>
      </c>
      <c r="AF172" s="408">
        <v>0</v>
      </c>
      <c r="AG172" s="408">
        <v>0</v>
      </c>
      <c r="AH172" s="1421"/>
      <c r="AI172" s="1422"/>
    </row>
    <row r="173" spans="1:35" s="108" customFormat="1" ht="20.25" customHeight="1" x14ac:dyDescent="0.25">
      <c r="A173" s="72"/>
      <c r="B173" s="1976"/>
      <c r="C173" s="703"/>
      <c r="D173" s="704" t="s">
        <v>318</v>
      </c>
      <c r="E173" s="705">
        <v>0</v>
      </c>
      <c r="F173" s="705">
        <v>0</v>
      </c>
      <c r="G173" s="705">
        <v>0</v>
      </c>
      <c r="H173" s="705">
        <v>0</v>
      </c>
      <c r="I173" s="705">
        <v>0</v>
      </c>
      <c r="J173" s="705">
        <v>0</v>
      </c>
      <c r="K173" s="705">
        <v>0</v>
      </c>
      <c r="L173" s="705">
        <v>0</v>
      </c>
      <c r="M173" s="705">
        <v>0</v>
      </c>
      <c r="N173" s="705">
        <v>0</v>
      </c>
      <c r="O173" s="705">
        <v>0</v>
      </c>
      <c r="P173" s="710">
        <v>0</v>
      </c>
      <c r="Q173" s="1415">
        <f t="shared" si="2"/>
        <v>0</v>
      </c>
      <c r="R173" s="908"/>
      <c r="S173" s="408"/>
      <c r="T173" s="408" t="s">
        <v>319</v>
      </c>
      <c r="U173" s="408"/>
      <c r="V173" s="408"/>
      <c r="W173" s="408"/>
      <c r="X173" s="408"/>
      <c r="Y173" s="408"/>
      <c r="Z173" s="408"/>
      <c r="AA173" s="408"/>
      <c r="AB173" s="408"/>
      <c r="AC173" s="408"/>
      <c r="AD173" s="408"/>
      <c r="AE173" s="408"/>
      <c r="AF173" s="408"/>
      <c r="AG173" s="408"/>
      <c r="AH173" s="1421"/>
      <c r="AI173" s="1422"/>
    </row>
    <row r="174" spans="1:35" s="108" customFormat="1" ht="20.25" customHeight="1" x14ac:dyDescent="0.25">
      <c r="A174" s="72"/>
      <c r="B174" s="1976"/>
      <c r="C174" s="703"/>
      <c r="D174" s="704" t="s">
        <v>319</v>
      </c>
      <c r="E174" s="705"/>
      <c r="F174" s="705"/>
      <c r="G174" s="705"/>
      <c r="H174" s="705"/>
      <c r="I174" s="705"/>
      <c r="J174" s="705"/>
      <c r="K174" s="705"/>
      <c r="L174" s="705"/>
      <c r="M174" s="705"/>
      <c r="N174" s="705"/>
      <c r="O174" s="705"/>
      <c r="P174" s="710"/>
      <c r="Q174" s="1415">
        <f t="shared" si="2"/>
        <v>0</v>
      </c>
      <c r="R174" s="908"/>
      <c r="S174" s="408"/>
      <c r="T174" s="408" t="s">
        <v>320</v>
      </c>
      <c r="U174" s="408"/>
      <c r="V174" s="408"/>
      <c r="W174" s="408"/>
      <c r="X174" s="408"/>
      <c r="Y174" s="408"/>
      <c r="Z174" s="408"/>
      <c r="AA174" s="408"/>
      <c r="AB174" s="408"/>
      <c r="AC174" s="408"/>
      <c r="AD174" s="408"/>
      <c r="AE174" s="408"/>
      <c r="AF174" s="408"/>
      <c r="AG174" s="408"/>
      <c r="AH174" s="1421"/>
      <c r="AI174" s="1422"/>
    </row>
    <row r="175" spans="1:35" s="108" customFormat="1" ht="20.25" customHeight="1" x14ac:dyDescent="0.25">
      <c r="A175" s="72"/>
      <c r="B175" s="1977"/>
      <c r="C175" s="706"/>
      <c r="D175" s="707" t="s">
        <v>320</v>
      </c>
      <c r="E175" s="705"/>
      <c r="F175" s="705"/>
      <c r="G175" s="705"/>
      <c r="H175" s="705"/>
      <c r="I175" s="705"/>
      <c r="J175" s="705"/>
      <c r="K175" s="705"/>
      <c r="L175" s="705"/>
      <c r="M175" s="705"/>
      <c r="N175" s="705"/>
      <c r="O175" s="705"/>
      <c r="P175" s="710"/>
      <c r="Q175" s="1415">
        <f t="shared" si="2"/>
        <v>0</v>
      </c>
      <c r="R175" s="908"/>
      <c r="S175" s="408" t="s">
        <v>2130</v>
      </c>
      <c r="T175" s="408" t="s">
        <v>317</v>
      </c>
      <c r="U175" s="408"/>
      <c r="V175" s="408"/>
      <c r="W175" s="408"/>
      <c r="X175" s="408"/>
      <c r="Y175" s="408"/>
      <c r="Z175" s="408"/>
      <c r="AA175" s="408"/>
      <c r="AB175" s="408"/>
      <c r="AC175" s="408"/>
      <c r="AD175" s="408"/>
      <c r="AE175" s="408"/>
      <c r="AF175" s="408"/>
      <c r="AG175" s="408"/>
      <c r="AH175" s="1421"/>
      <c r="AI175" s="1422"/>
    </row>
    <row r="176" spans="1:35" s="108" customFormat="1" ht="20.25" customHeight="1" x14ac:dyDescent="0.25">
      <c r="A176" s="72"/>
      <c r="B176" s="1975">
        <v>44</v>
      </c>
      <c r="C176" s="700" t="s">
        <v>236</v>
      </c>
      <c r="D176" s="701" t="s">
        <v>317</v>
      </c>
      <c r="E176" s="702">
        <v>0.10178500000000001</v>
      </c>
      <c r="F176" s="702">
        <v>9.8484000000000002E-2</v>
      </c>
      <c r="G176" s="702">
        <v>0.11446200000000001</v>
      </c>
      <c r="H176" s="702">
        <v>0.111371</v>
      </c>
      <c r="I176" s="702">
        <v>0.11550299999999999</v>
      </c>
      <c r="J176" s="702">
        <v>0.101217</v>
      </c>
      <c r="K176" s="702">
        <v>0.10853399999999999</v>
      </c>
      <c r="L176" s="702">
        <v>0.102786</v>
      </c>
      <c r="M176" s="702">
        <v>0.10205799999999998</v>
      </c>
      <c r="N176" s="702">
        <v>9.9497000000000002E-2</v>
      </c>
      <c r="O176" s="702">
        <v>9.6640000000000004E-2</v>
      </c>
      <c r="P176" s="709">
        <v>0.10303999999999999</v>
      </c>
      <c r="Q176" s="1414">
        <f t="shared" si="2"/>
        <v>1.2553770000000002</v>
      </c>
      <c r="R176" s="908"/>
      <c r="S176" s="408"/>
      <c r="T176" s="408" t="s">
        <v>318</v>
      </c>
      <c r="U176" s="408">
        <v>0</v>
      </c>
      <c r="V176" s="408">
        <v>0</v>
      </c>
      <c r="W176" s="408">
        <v>0</v>
      </c>
      <c r="X176" s="408">
        <v>0</v>
      </c>
      <c r="Y176" s="408">
        <v>0</v>
      </c>
      <c r="Z176" s="408">
        <v>0</v>
      </c>
      <c r="AA176" s="408">
        <v>0</v>
      </c>
      <c r="AB176" s="408">
        <v>0</v>
      </c>
      <c r="AC176" s="408">
        <v>0</v>
      </c>
      <c r="AD176" s="408">
        <v>0</v>
      </c>
      <c r="AE176" s="408">
        <v>0</v>
      </c>
      <c r="AF176" s="408">
        <v>0</v>
      </c>
      <c r="AG176" s="408">
        <v>0</v>
      </c>
      <c r="AH176" s="1421"/>
      <c r="AI176" s="1422"/>
    </row>
    <row r="177" spans="1:35" s="108" customFormat="1" ht="20.25" customHeight="1" x14ac:dyDescent="0.25">
      <c r="A177" s="72"/>
      <c r="B177" s="1976"/>
      <c r="C177" s="703"/>
      <c r="D177" s="704" t="s">
        <v>318</v>
      </c>
      <c r="E177" s="705"/>
      <c r="F177" s="705"/>
      <c r="G177" s="705"/>
      <c r="H177" s="705"/>
      <c r="I177" s="705"/>
      <c r="J177" s="705"/>
      <c r="K177" s="705"/>
      <c r="L177" s="705"/>
      <c r="M177" s="705"/>
      <c r="N177" s="705"/>
      <c r="O177" s="705"/>
      <c r="P177" s="710"/>
      <c r="Q177" s="1415">
        <f t="shared" si="2"/>
        <v>0</v>
      </c>
      <c r="R177" s="908"/>
      <c r="S177" s="408"/>
      <c r="T177" s="408" t="s">
        <v>319</v>
      </c>
      <c r="U177" s="408"/>
      <c r="V177" s="408"/>
      <c r="W177" s="408"/>
      <c r="X177" s="408"/>
      <c r="Y177" s="408"/>
      <c r="Z177" s="408"/>
      <c r="AA177" s="408"/>
      <c r="AB177" s="408"/>
      <c r="AC177" s="408"/>
      <c r="AD177" s="408"/>
      <c r="AE177" s="408"/>
      <c r="AF177" s="408"/>
      <c r="AG177" s="408"/>
      <c r="AH177" s="1421"/>
      <c r="AI177" s="1422"/>
    </row>
    <row r="178" spans="1:35" s="108" customFormat="1" ht="20.25" customHeight="1" x14ac:dyDescent="0.25">
      <c r="A178" s="72"/>
      <c r="B178" s="1976"/>
      <c r="C178" s="703"/>
      <c r="D178" s="704" t="s">
        <v>319</v>
      </c>
      <c r="E178" s="705"/>
      <c r="F178" s="705"/>
      <c r="G178" s="705"/>
      <c r="H178" s="705"/>
      <c r="I178" s="705"/>
      <c r="J178" s="705"/>
      <c r="K178" s="705"/>
      <c r="L178" s="705"/>
      <c r="M178" s="705"/>
      <c r="N178" s="705"/>
      <c r="O178" s="705"/>
      <c r="P178" s="710"/>
      <c r="Q178" s="1415">
        <f t="shared" si="2"/>
        <v>0</v>
      </c>
      <c r="R178" s="908"/>
      <c r="S178" s="408"/>
      <c r="T178" s="408" t="s">
        <v>320</v>
      </c>
      <c r="U178" s="408"/>
      <c r="V178" s="408"/>
      <c r="W178" s="408"/>
      <c r="X178" s="408"/>
      <c r="Y178" s="408"/>
      <c r="Z178" s="408"/>
      <c r="AA178" s="408"/>
      <c r="AB178" s="408"/>
      <c r="AC178" s="408"/>
      <c r="AD178" s="408"/>
      <c r="AE178" s="408"/>
      <c r="AF178" s="408"/>
      <c r="AG178" s="408"/>
      <c r="AH178" s="1421"/>
      <c r="AI178" s="1422"/>
    </row>
    <row r="179" spans="1:35" s="108" customFormat="1" ht="20.25" customHeight="1" x14ac:dyDescent="0.25">
      <c r="A179" s="72"/>
      <c r="B179" s="1977"/>
      <c r="C179" s="706"/>
      <c r="D179" s="707" t="s">
        <v>320</v>
      </c>
      <c r="E179" s="708"/>
      <c r="F179" s="708"/>
      <c r="G179" s="708"/>
      <c r="H179" s="708"/>
      <c r="I179" s="708"/>
      <c r="J179" s="708"/>
      <c r="K179" s="708"/>
      <c r="L179" s="708"/>
      <c r="M179" s="708"/>
      <c r="N179" s="708"/>
      <c r="O179" s="708"/>
      <c r="P179" s="711"/>
      <c r="Q179" s="1416">
        <f t="shared" si="2"/>
        <v>0</v>
      </c>
      <c r="R179" s="908"/>
      <c r="S179" s="408" t="s">
        <v>236</v>
      </c>
      <c r="T179" s="408" t="s">
        <v>317</v>
      </c>
      <c r="U179" s="408">
        <v>0.10178500000000001</v>
      </c>
      <c r="V179" s="408">
        <v>9.8484000000000002E-2</v>
      </c>
      <c r="W179" s="408">
        <v>0.11446200000000001</v>
      </c>
      <c r="X179" s="408">
        <v>0.111371</v>
      </c>
      <c r="Y179" s="408">
        <v>0.11550299999999999</v>
      </c>
      <c r="Z179" s="408">
        <v>0.101217</v>
      </c>
      <c r="AA179" s="408">
        <v>0.10853399999999999</v>
      </c>
      <c r="AB179" s="408">
        <v>0.102786</v>
      </c>
      <c r="AC179" s="408">
        <v>0.10205799999999998</v>
      </c>
      <c r="AD179" s="408">
        <v>9.9497000000000002E-2</v>
      </c>
      <c r="AE179" s="408">
        <v>9.6640000000000004E-2</v>
      </c>
      <c r="AF179" s="408">
        <v>0.10303999999999999</v>
      </c>
      <c r="AG179" s="408">
        <v>1.2553770000000002</v>
      </c>
      <c r="AH179" s="1421"/>
      <c r="AI179" s="1422"/>
    </row>
    <row r="180" spans="1:35" s="108" customFormat="1" ht="20.25" customHeight="1" x14ac:dyDescent="0.25">
      <c r="A180" s="72"/>
      <c r="B180" s="1975">
        <v>45</v>
      </c>
      <c r="C180" s="700" t="s">
        <v>238</v>
      </c>
      <c r="D180" s="701" t="s">
        <v>317</v>
      </c>
      <c r="E180" s="702"/>
      <c r="F180" s="702"/>
      <c r="G180" s="702"/>
      <c r="H180" s="702"/>
      <c r="I180" s="702"/>
      <c r="J180" s="702"/>
      <c r="K180" s="702"/>
      <c r="L180" s="702"/>
      <c r="M180" s="702"/>
      <c r="N180" s="702"/>
      <c r="O180" s="702"/>
      <c r="P180" s="709"/>
      <c r="Q180" s="1414">
        <f t="shared" si="2"/>
        <v>0</v>
      </c>
      <c r="R180" s="908"/>
      <c r="S180" s="408"/>
      <c r="T180" s="408" t="s">
        <v>318</v>
      </c>
      <c r="U180" s="408"/>
      <c r="V180" s="408"/>
      <c r="W180" s="408"/>
      <c r="X180" s="408"/>
      <c r="Y180" s="408"/>
      <c r="Z180" s="408"/>
      <c r="AA180" s="408"/>
      <c r="AB180" s="408"/>
      <c r="AC180" s="408"/>
      <c r="AD180" s="408"/>
      <c r="AE180" s="408"/>
      <c r="AF180" s="408"/>
      <c r="AG180" s="408"/>
      <c r="AH180" s="1421"/>
      <c r="AI180" s="1422"/>
    </row>
    <row r="181" spans="1:35" s="108" customFormat="1" ht="20.25" customHeight="1" x14ac:dyDescent="0.25">
      <c r="A181" s="72"/>
      <c r="B181" s="1976"/>
      <c r="C181" s="703"/>
      <c r="D181" s="704" t="s">
        <v>318</v>
      </c>
      <c r="E181" s="705">
        <v>8.5870759999999997</v>
      </c>
      <c r="F181" s="705">
        <v>7.8057819999999998</v>
      </c>
      <c r="G181" s="705">
        <v>8.8845089999999995</v>
      </c>
      <c r="H181" s="705">
        <v>7.1144570000000007</v>
      </c>
      <c r="I181" s="705">
        <v>8.5540979999999998</v>
      </c>
      <c r="J181" s="705">
        <v>7.981427</v>
      </c>
      <c r="K181" s="705">
        <v>8.6143979999999996</v>
      </c>
      <c r="L181" s="705">
        <v>8.4877189999999985</v>
      </c>
      <c r="M181" s="705">
        <v>8.85</v>
      </c>
      <c r="N181" s="705">
        <v>5.7246509999999997</v>
      </c>
      <c r="O181" s="705">
        <v>8.6352410000000006</v>
      </c>
      <c r="P181" s="710">
        <v>8.5357319999999994</v>
      </c>
      <c r="Q181" s="1415">
        <f t="shared" si="2"/>
        <v>97.775089999999977</v>
      </c>
      <c r="R181" s="908"/>
      <c r="S181" s="408"/>
      <c r="T181" s="408" t="s">
        <v>319</v>
      </c>
      <c r="U181" s="408"/>
      <c r="V181" s="408"/>
      <c r="W181" s="408"/>
      <c r="X181" s="408"/>
      <c r="Y181" s="408"/>
      <c r="Z181" s="408"/>
      <c r="AA181" s="408"/>
      <c r="AB181" s="408"/>
      <c r="AC181" s="408"/>
      <c r="AD181" s="408"/>
      <c r="AE181" s="408"/>
      <c r="AF181" s="408"/>
      <c r="AG181" s="408"/>
      <c r="AH181" s="1421"/>
      <c r="AI181" s="1422"/>
    </row>
    <row r="182" spans="1:35" s="108" customFormat="1" ht="20.25" customHeight="1" x14ac:dyDescent="0.25">
      <c r="A182" s="72"/>
      <c r="B182" s="1976"/>
      <c r="C182" s="703"/>
      <c r="D182" s="704" t="s">
        <v>319</v>
      </c>
      <c r="E182" s="705"/>
      <c r="F182" s="705"/>
      <c r="G182" s="705"/>
      <c r="H182" s="705"/>
      <c r="I182" s="705"/>
      <c r="J182" s="705"/>
      <c r="K182" s="705"/>
      <c r="L182" s="705"/>
      <c r="M182" s="705"/>
      <c r="N182" s="705"/>
      <c r="O182" s="705"/>
      <c r="P182" s="710"/>
      <c r="Q182" s="1415">
        <f t="shared" si="2"/>
        <v>0</v>
      </c>
      <c r="R182" s="908"/>
      <c r="S182" s="408"/>
      <c r="T182" s="408" t="s">
        <v>320</v>
      </c>
      <c r="U182" s="408"/>
      <c r="V182" s="408"/>
      <c r="W182" s="408"/>
      <c r="X182" s="408"/>
      <c r="Y182" s="408"/>
      <c r="Z182" s="408"/>
      <c r="AA182" s="408"/>
      <c r="AB182" s="408"/>
      <c r="AC182" s="408"/>
      <c r="AD182" s="408"/>
      <c r="AE182" s="408"/>
      <c r="AF182" s="408"/>
      <c r="AG182" s="408"/>
      <c r="AH182" s="1421"/>
      <c r="AI182" s="1422"/>
    </row>
    <row r="183" spans="1:35" s="108" customFormat="1" ht="20.25" customHeight="1" x14ac:dyDescent="0.25">
      <c r="A183" s="72"/>
      <c r="B183" s="1977"/>
      <c r="C183" s="706"/>
      <c r="D183" s="707" t="s">
        <v>320</v>
      </c>
      <c r="E183" s="708"/>
      <c r="F183" s="708"/>
      <c r="G183" s="708"/>
      <c r="H183" s="708"/>
      <c r="I183" s="708"/>
      <c r="J183" s="708"/>
      <c r="K183" s="708"/>
      <c r="L183" s="708"/>
      <c r="M183" s="708"/>
      <c r="N183" s="708"/>
      <c r="O183" s="708"/>
      <c r="P183" s="711"/>
      <c r="Q183" s="1416">
        <f t="shared" si="2"/>
        <v>0</v>
      </c>
      <c r="R183" s="908"/>
      <c r="S183" s="408" t="s">
        <v>238</v>
      </c>
      <c r="T183" s="408" t="s">
        <v>317</v>
      </c>
      <c r="U183" s="408"/>
      <c r="V183" s="408"/>
      <c r="W183" s="408"/>
      <c r="X183" s="408"/>
      <c r="Y183" s="408"/>
      <c r="Z183" s="408"/>
      <c r="AA183" s="408"/>
      <c r="AB183" s="408"/>
      <c r="AC183" s="408"/>
      <c r="AD183" s="408"/>
      <c r="AE183" s="408"/>
      <c r="AF183" s="408"/>
      <c r="AG183" s="408"/>
      <c r="AH183" s="1421"/>
      <c r="AI183" s="1422"/>
    </row>
    <row r="184" spans="1:35" s="108" customFormat="1" ht="20.25" customHeight="1" x14ac:dyDescent="0.25">
      <c r="A184" s="72"/>
      <c r="B184" s="1975">
        <v>46</v>
      </c>
      <c r="C184" s="700" t="s">
        <v>1688</v>
      </c>
      <c r="D184" s="701" t="s">
        <v>317</v>
      </c>
      <c r="E184" s="702"/>
      <c r="F184" s="702"/>
      <c r="G184" s="702"/>
      <c r="H184" s="702"/>
      <c r="I184" s="702"/>
      <c r="J184" s="702"/>
      <c r="K184" s="702"/>
      <c r="L184" s="702"/>
      <c r="M184" s="702"/>
      <c r="N184" s="702"/>
      <c r="O184" s="702"/>
      <c r="P184" s="709"/>
      <c r="Q184" s="1414">
        <f t="shared" si="2"/>
        <v>0</v>
      </c>
      <c r="R184" s="908"/>
      <c r="S184" s="408"/>
      <c r="T184" s="408" t="s">
        <v>318</v>
      </c>
      <c r="U184" s="408">
        <v>8.5870759999999997</v>
      </c>
      <c r="V184" s="408">
        <v>7.8057819999999998</v>
      </c>
      <c r="W184" s="408">
        <v>8.8845089999999995</v>
      </c>
      <c r="X184" s="408">
        <v>7.1144570000000007</v>
      </c>
      <c r="Y184" s="408">
        <v>8.5540979999999998</v>
      </c>
      <c r="Z184" s="408">
        <v>7.981427</v>
      </c>
      <c r="AA184" s="408">
        <v>8.6143979999999996</v>
      </c>
      <c r="AB184" s="408">
        <v>8.4877189999999985</v>
      </c>
      <c r="AC184" s="408">
        <v>8.85</v>
      </c>
      <c r="AD184" s="408">
        <v>5.7246509999999997</v>
      </c>
      <c r="AE184" s="408">
        <v>8.6352410000000006</v>
      </c>
      <c r="AF184" s="408">
        <v>8.5357319999999994</v>
      </c>
      <c r="AG184" s="408">
        <v>97.775089999999977</v>
      </c>
      <c r="AH184" s="1421"/>
      <c r="AI184" s="1422"/>
    </row>
    <row r="185" spans="1:35" s="108" customFormat="1" ht="20.25" customHeight="1" x14ac:dyDescent="0.25">
      <c r="A185" s="72"/>
      <c r="B185" s="1976"/>
      <c r="C185" s="703"/>
      <c r="D185" s="704" t="s">
        <v>318</v>
      </c>
      <c r="E185" s="705">
        <v>0</v>
      </c>
      <c r="F185" s="705">
        <v>0</v>
      </c>
      <c r="G185" s="705">
        <v>0</v>
      </c>
      <c r="H185" s="705">
        <v>0</v>
      </c>
      <c r="I185" s="705">
        <v>0</v>
      </c>
      <c r="J185" s="705">
        <v>1.48E-3</v>
      </c>
      <c r="K185" s="705">
        <v>8.9999999999999998E-4</v>
      </c>
      <c r="L185" s="705">
        <v>0</v>
      </c>
      <c r="M185" s="705">
        <v>0</v>
      </c>
      <c r="N185" s="705">
        <v>0</v>
      </c>
      <c r="O185" s="705">
        <v>0</v>
      </c>
      <c r="P185" s="710">
        <v>0</v>
      </c>
      <c r="Q185" s="1415">
        <f t="shared" si="2"/>
        <v>2.3800000000000002E-3</v>
      </c>
      <c r="R185" s="908"/>
      <c r="S185" s="408"/>
      <c r="T185" s="408" t="s">
        <v>319</v>
      </c>
      <c r="U185" s="408"/>
      <c r="V185" s="408"/>
      <c r="W185" s="408"/>
      <c r="X185" s="408"/>
      <c r="Y185" s="408"/>
      <c r="Z185" s="408"/>
      <c r="AA185" s="408"/>
      <c r="AB185" s="408"/>
      <c r="AC185" s="408"/>
      <c r="AD185" s="408"/>
      <c r="AE185" s="408"/>
      <c r="AF185" s="408"/>
      <c r="AG185" s="408"/>
      <c r="AH185" s="1421"/>
      <c r="AI185" s="1422"/>
    </row>
    <row r="186" spans="1:35" s="108" customFormat="1" ht="20.25" customHeight="1" x14ac:dyDescent="0.25">
      <c r="A186" s="72"/>
      <c r="B186" s="1976"/>
      <c r="C186" s="703"/>
      <c r="D186" s="704" t="s">
        <v>319</v>
      </c>
      <c r="E186" s="705"/>
      <c r="F186" s="705"/>
      <c r="G186" s="705"/>
      <c r="H186" s="705"/>
      <c r="I186" s="705"/>
      <c r="J186" s="705"/>
      <c r="K186" s="705"/>
      <c r="L186" s="705"/>
      <c r="M186" s="705"/>
      <c r="N186" s="705"/>
      <c r="O186" s="705"/>
      <c r="P186" s="710"/>
      <c r="Q186" s="1415">
        <f t="shared" si="2"/>
        <v>0</v>
      </c>
      <c r="R186" s="908"/>
      <c r="S186" s="408"/>
      <c r="T186" s="408" t="s">
        <v>320</v>
      </c>
      <c r="U186" s="408"/>
      <c r="V186" s="408"/>
      <c r="W186" s="408"/>
      <c r="X186" s="408"/>
      <c r="Y186" s="408"/>
      <c r="Z186" s="408"/>
      <c r="AA186" s="408"/>
      <c r="AB186" s="408"/>
      <c r="AC186" s="408"/>
      <c r="AD186" s="408"/>
      <c r="AE186" s="408"/>
      <c r="AF186" s="408"/>
      <c r="AG186" s="408"/>
      <c r="AH186" s="1421"/>
      <c r="AI186" s="1422"/>
    </row>
    <row r="187" spans="1:35" s="108" customFormat="1" ht="20.25" customHeight="1" x14ac:dyDescent="0.25">
      <c r="A187" s="72"/>
      <c r="B187" s="1977"/>
      <c r="C187" s="706"/>
      <c r="D187" s="707" t="s">
        <v>320</v>
      </c>
      <c r="E187" s="708"/>
      <c r="F187" s="708"/>
      <c r="G187" s="708"/>
      <c r="H187" s="708"/>
      <c r="I187" s="708"/>
      <c r="J187" s="708"/>
      <c r="K187" s="708"/>
      <c r="L187" s="708"/>
      <c r="M187" s="708"/>
      <c r="N187" s="708"/>
      <c r="O187" s="708"/>
      <c r="P187" s="711"/>
      <c r="Q187" s="1416">
        <f t="shared" si="2"/>
        <v>0</v>
      </c>
      <c r="R187" s="908"/>
      <c r="S187" s="408" t="s">
        <v>1688</v>
      </c>
      <c r="T187" s="408" t="s">
        <v>317</v>
      </c>
      <c r="U187" s="408"/>
      <c r="V187" s="408"/>
      <c r="W187" s="408"/>
      <c r="X187" s="408"/>
      <c r="Y187" s="408"/>
      <c r="Z187" s="408"/>
      <c r="AA187" s="408"/>
      <c r="AB187" s="408"/>
      <c r="AC187" s="408"/>
      <c r="AD187" s="408"/>
      <c r="AE187" s="408"/>
      <c r="AF187" s="408"/>
      <c r="AG187" s="408"/>
      <c r="AH187" s="1421"/>
      <c r="AI187" s="1422"/>
    </row>
    <row r="188" spans="1:35" s="108" customFormat="1" ht="20.25" customHeight="1" x14ac:dyDescent="0.25">
      <c r="A188" s="72"/>
      <c r="B188" s="1975">
        <v>47</v>
      </c>
      <c r="C188" s="700" t="s">
        <v>1813</v>
      </c>
      <c r="D188" s="701" t="s">
        <v>317</v>
      </c>
      <c r="E188" s="702"/>
      <c r="F188" s="702"/>
      <c r="G188" s="702"/>
      <c r="H188" s="702"/>
      <c r="I188" s="702"/>
      <c r="J188" s="702"/>
      <c r="K188" s="702"/>
      <c r="L188" s="702"/>
      <c r="M188" s="702"/>
      <c r="N188" s="702"/>
      <c r="O188" s="702"/>
      <c r="P188" s="709"/>
      <c r="Q188" s="1414">
        <f t="shared" si="2"/>
        <v>0</v>
      </c>
      <c r="R188" s="908"/>
      <c r="S188" s="408"/>
      <c r="T188" s="408" t="s">
        <v>318</v>
      </c>
      <c r="U188" s="408">
        <v>0</v>
      </c>
      <c r="V188" s="408">
        <v>0</v>
      </c>
      <c r="W188" s="408">
        <v>0</v>
      </c>
      <c r="X188" s="408">
        <v>0</v>
      </c>
      <c r="Y188" s="408">
        <v>0</v>
      </c>
      <c r="Z188" s="408">
        <v>1.48E-3</v>
      </c>
      <c r="AA188" s="408">
        <v>8.9999999999999998E-4</v>
      </c>
      <c r="AB188" s="408">
        <v>0</v>
      </c>
      <c r="AC188" s="408">
        <v>0</v>
      </c>
      <c r="AD188" s="408">
        <v>0</v>
      </c>
      <c r="AE188" s="408">
        <v>0</v>
      </c>
      <c r="AF188" s="408">
        <v>0</v>
      </c>
      <c r="AG188" s="408">
        <v>2.3800000000000002E-3</v>
      </c>
      <c r="AH188" s="1421"/>
      <c r="AI188" s="1422"/>
    </row>
    <row r="189" spans="1:35" s="108" customFormat="1" ht="20.25" customHeight="1" x14ac:dyDescent="0.25">
      <c r="A189" s="72"/>
      <c r="B189" s="1976"/>
      <c r="C189" s="703"/>
      <c r="D189" s="704" t="s">
        <v>318</v>
      </c>
      <c r="E189" s="705">
        <v>0</v>
      </c>
      <c r="F189" s="705">
        <v>0</v>
      </c>
      <c r="G189" s="705">
        <v>0</v>
      </c>
      <c r="H189" s="705">
        <v>0</v>
      </c>
      <c r="I189" s="705">
        <v>0</v>
      </c>
      <c r="J189" s="705">
        <v>0</v>
      </c>
      <c r="K189" s="705">
        <v>0</v>
      </c>
      <c r="L189" s="705">
        <v>0</v>
      </c>
      <c r="M189" s="705">
        <v>0</v>
      </c>
      <c r="N189" s="705">
        <v>0</v>
      </c>
      <c r="O189" s="705">
        <v>0</v>
      </c>
      <c r="P189" s="710">
        <v>0</v>
      </c>
      <c r="Q189" s="1415">
        <f t="shared" si="2"/>
        <v>0</v>
      </c>
      <c r="R189" s="908"/>
      <c r="S189" s="408"/>
      <c r="T189" s="408" t="s">
        <v>319</v>
      </c>
      <c r="U189" s="408"/>
      <c r="V189" s="408"/>
      <c r="W189" s="408"/>
      <c r="X189" s="408"/>
      <c r="Y189" s="408"/>
      <c r="Z189" s="408"/>
      <c r="AA189" s="408"/>
      <c r="AB189" s="408"/>
      <c r="AC189" s="408"/>
      <c r="AD189" s="408"/>
      <c r="AE189" s="408"/>
      <c r="AF189" s="408"/>
      <c r="AG189" s="408"/>
      <c r="AH189" s="1421"/>
      <c r="AI189" s="1422"/>
    </row>
    <row r="190" spans="1:35" s="108" customFormat="1" ht="20.25" customHeight="1" x14ac:dyDescent="0.25">
      <c r="A190" s="72"/>
      <c r="B190" s="1976"/>
      <c r="C190" s="703"/>
      <c r="D190" s="704" t="s">
        <v>319</v>
      </c>
      <c r="E190" s="705"/>
      <c r="F190" s="705"/>
      <c r="G190" s="705"/>
      <c r="H190" s="705"/>
      <c r="I190" s="705"/>
      <c r="J190" s="705"/>
      <c r="K190" s="705"/>
      <c r="L190" s="705"/>
      <c r="M190" s="705"/>
      <c r="N190" s="705"/>
      <c r="O190" s="705"/>
      <c r="P190" s="710"/>
      <c r="Q190" s="1415">
        <f t="shared" si="2"/>
        <v>0</v>
      </c>
      <c r="R190" s="908"/>
      <c r="S190" s="408"/>
      <c r="T190" s="408" t="s">
        <v>320</v>
      </c>
      <c r="U190" s="408"/>
      <c r="V190" s="408"/>
      <c r="W190" s="408"/>
      <c r="X190" s="408"/>
      <c r="Y190" s="408"/>
      <c r="Z190" s="408"/>
      <c r="AA190" s="408"/>
      <c r="AB190" s="408"/>
      <c r="AC190" s="408"/>
      <c r="AD190" s="408"/>
      <c r="AE190" s="408"/>
      <c r="AF190" s="408"/>
      <c r="AG190" s="408"/>
      <c r="AH190" s="1421"/>
      <c r="AI190" s="1422"/>
    </row>
    <row r="191" spans="1:35" s="108" customFormat="1" ht="20.25" customHeight="1" x14ac:dyDescent="0.25">
      <c r="A191" s="72"/>
      <c r="B191" s="1977"/>
      <c r="C191" s="706"/>
      <c r="D191" s="707" t="s">
        <v>320</v>
      </c>
      <c r="E191" s="708"/>
      <c r="F191" s="708"/>
      <c r="G191" s="708"/>
      <c r="H191" s="708"/>
      <c r="I191" s="708"/>
      <c r="J191" s="708"/>
      <c r="K191" s="708"/>
      <c r="L191" s="708"/>
      <c r="M191" s="708"/>
      <c r="N191" s="708"/>
      <c r="O191" s="708"/>
      <c r="P191" s="711"/>
      <c r="Q191" s="1416">
        <f t="shared" si="2"/>
        <v>0</v>
      </c>
      <c r="R191" s="908"/>
      <c r="S191" s="408" t="s">
        <v>1813</v>
      </c>
      <c r="T191" s="408" t="s">
        <v>317</v>
      </c>
      <c r="U191" s="408"/>
      <c r="V191" s="408"/>
      <c r="W191" s="408"/>
      <c r="X191" s="408"/>
      <c r="Y191" s="408"/>
      <c r="Z191" s="408"/>
      <c r="AA191" s="408"/>
      <c r="AB191" s="408"/>
      <c r="AC191" s="408"/>
      <c r="AD191" s="408"/>
      <c r="AE191" s="408"/>
      <c r="AF191" s="408"/>
      <c r="AG191" s="408"/>
      <c r="AH191" s="1421"/>
      <c r="AI191" s="1422"/>
    </row>
    <row r="192" spans="1:35" s="108" customFormat="1" ht="20.25" customHeight="1" x14ac:dyDescent="0.25">
      <c r="A192" s="72"/>
      <c r="B192" s="1975">
        <v>48</v>
      </c>
      <c r="C192" s="700" t="s">
        <v>240</v>
      </c>
      <c r="D192" s="701" t="s">
        <v>317</v>
      </c>
      <c r="E192" s="702"/>
      <c r="F192" s="702"/>
      <c r="G192" s="702"/>
      <c r="H192" s="702"/>
      <c r="I192" s="702"/>
      <c r="J192" s="702"/>
      <c r="K192" s="702"/>
      <c r="L192" s="702"/>
      <c r="M192" s="702"/>
      <c r="N192" s="702"/>
      <c r="O192" s="702"/>
      <c r="P192" s="709"/>
      <c r="Q192" s="1414">
        <f t="shared" si="2"/>
        <v>0</v>
      </c>
      <c r="R192" s="908"/>
      <c r="S192" s="408"/>
      <c r="T192" s="408" t="s">
        <v>318</v>
      </c>
      <c r="U192" s="408">
        <v>0</v>
      </c>
      <c r="V192" s="408">
        <v>0</v>
      </c>
      <c r="W192" s="408">
        <v>0</v>
      </c>
      <c r="X192" s="408">
        <v>0</v>
      </c>
      <c r="Y192" s="408">
        <v>0</v>
      </c>
      <c r="Z192" s="408">
        <v>0</v>
      </c>
      <c r="AA192" s="408">
        <v>0</v>
      </c>
      <c r="AB192" s="408">
        <v>0</v>
      </c>
      <c r="AC192" s="408">
        <v>0</v>
      </c>
      <c r="AD192" s="408">
        <v>0</v>
      </c>
      <c r="AE192" s="408">
        <v>0</v>
      </c>
      <c r="AF192" s="408">
        <v>0</v>
      </c>
      <c r="AG192" s="408">
        <v>0</v>
      </c>
      <c r="AH192" s="1421"/>
      <c r="AI192" s="1422"/>
    </row>
    <row r="193" spans="1:35" s="108" customFormat="1" ht="20.25" customHeight="1" x14ac:dyDescent="0.25">
      <c r="A193" s="72"/>
      <c r="B193" s="1976"/>
      <c r="C193" s="703"/>
      <c r="D193" s="704" t="s">
        <v>318</v>
      </c>
      <c r="E193" s="705">
        <v>5.7880000000000006E-3</v>
      </c>
      <c r="F193" s="705">
        <v>1.75E-3</v>
      </c>
      <c r="G193" s="705">
        <v>2.5850000000000001E-3</v>
      </c>
      <c r="H193" s="705">
        <v>8.7000000000000001E-4</v>
      </c>
      <c r="I193" s="705">
        <v>1.106E-3</v>
      </c>
      <c r="J193" s="705">
        <v>5.7009999999999995E-3</v>
      </c>
      <c r="K193" s="705">
        <v>7.3609999999999995E-3</v>
      </c>
      <c r="L193" s="705">
        <v>1.709E-3</v>
      </c>
      <c r="M193" s="705">
        <v>1.2520000000000001E-3</v>
      </c>
      <c r="N193" s="705">
        <v>1.58E-3</v>
      </c>
      <c r="O193" s="705">
        <v>1.2569999999999999E-3</v>
      </c>
      <c r="P193" s="710">
        <v>1.7929999999999999E-3</v>
      </c>
      <c r="Q193" s="1415">
        <f t="shared" si="2"/>
        <v>3.2751999999999996E-2</v>
      </c>
      <c r="R193" s="908"/>
      <c r="S193" s="408"/>
      <c r="T193" s="408" t="s">
        <v>319</v>
      </c>
      <c r="U193" s="408"/>
      <c r="V193" s="408"/>
      <c r="W193" s="408"/>
      <c r="X193" s="408"/>
      <c r="Y193" s="408"/>
      <c r="Z193" s="408"/>
      <c r="AA193" s="408"/>
      <c r="AB193" s="408"/>
      <c r="AC193" s="408"/>
      <c r="AD193" s="408"/>
      <c r="AE193" s="408"/>
      <c r="AF193" s="408"/>
      <c r="AG193" s="408"/>
      <c r="AH193" s="1421"/>
      <c r="AI193" s="1422"/>
    </row>
    <row r="194" spans="1:35" s="108" customFormat="1" ht="20.25" customHeight="1" x14ac:dyDescent="0.25">
      <c r="A194" s="72"/>
      <c r="B194" s="1976"/>
      <c r="C194" s="703"/>
      <c r="D194" s="704" t="s">
        <v>319</v>
      </c>
      <c r="E194" s="705"/>
      <c r="F194" s="705"/>
      <c r="G194" s="705"/>
      <c r="H194" s="705"/>
      <c r="I194" s="705"/>
      <c r="J194" s="705"/>
      <c r="K194" s="705"/>
      <c r="L194" s="705"/>
      <c r="M194" s="705"/>
      <c r="N194" s="705"/>
      <c r="O194" s="705"/>
      <c r="P194" s="710"/>
      <c r="Q194" s="1415">
        <f t="shared" si="2"/>
        <v>0</v>
      </c>
      <c r="R194" s="908"/>
      <c r="S194" s="408"/>
      <c r="T194" s="408" t="s">
        <v>320</v>
      </c>
      <c r="U194" s="408"/>
      <c r="V194" s="408"/>
      <c r="W194" s="408"/>
      <c r="X194" s="408"/>
      <c r="Y194" s="408"/>
      <c r="Z194" s="408"/>
      <c r="AA194" s="408"/>
      <c r="AB194" s="408"/>
      <c r="AC194" s="408"/>
      <c r="AD194" s="408"/>
      <c r="AE194" s="408"/>
      <c r="AF194" s="408"/>
      <c r="AG194" s="408"/>
      <c r="AH194" s="1421"/>
      <c r="AI194" s="1422"/>
    </row>
    <row r="195" spans="1:35" s="108" customFormat="1" ht="20.25" customHeight="1" x14ac:dyDescent="0.25">
      <c r="A195" s="72"/>
      <c r="B195" s="1977"/>
      <c r="C195" s="706"/>
      <c r="D195" s="707" t="s">
        <v>320</v>
      </c>
      <c r="E195" s="708"/>
      <c r="F195" s="708"/>
      <c r="G195" s="708"/>
      <c r="H195" s="708"/>
      <c r="I195" s="708"/>
      <c r="J195" s="708"/>
      <c r="K195" s="708"/>
      <c r="L195" s="708"/>
      <c r="M195" s="708"/>
      <c r="N195" s="708"/>
      <c r="O195" s="708"/>
      <c r="P195" s="711"/>
      <c r="Q195" s="1416">
        <f t="shared" si="2"/>
        <v>0</v>
      </c>
      <c r="R195" s="908"/>
      <c r="S195" s="408" t="s">
        <v>240</v>
      </c>
      <c r="T195" s="408" t="s">
        <v>317</v>
      </c>
      <c r="U195" s="408"/>
      <c r="V195" s="408"/>
      <c r="W195" s="408"/>
      <c r="X195" s="408"/>
      <c r="Y195" s="408"/>
      <c r="Z195" s="408"/>
      <c r="AA195" s="408"/>
      <c r="AB195" s="408"/>
      <c r="AC195" s="408"/>
      <c r="AD195" s="408"/>
      <c r="AE195" s="408"/>
      <c r="AF195" s="408"/>
      <c r="AG195" s="408"/>
      <c r="AH195" s="1421"/>
      <c r="AI195" s="1422"/>
    </row>
    <row r="196" spans="1:35" s="108" customFormat="1" ht="20.25" customHeight="1" x14ac:dyDescent="0.25">
      <c r="A196" s="72"/>
      <c r="B196" s="1975">
        <v>49</v>
      </c>
      <c r="C196" s="700" t="s">
        <v>242</v>
      </c>
      <c r="D196" s="701" t="s">
        <v>317</v>
      </c>
      <c r="E196" s="705"/>
      <c r="F196" s="705"/>
      <c r="G196" s="705"/>
      <c r="H196" s="705"/>
      <c r="I196" s="705"/>
      <c r="J196" s="705"/>
      <c r="K196" s="705"/>
      <c r="L196" s="705"/>
      <c r="M196" s="705"/>
      <c r="N196" s="705"/>
      <c r="O196" s="705"/>
      <c r="P196" s="710"/>
      <c r="Q196" s="1415">
        <f t="shared" si="2"/>
        <v>0</v>
      </c>
      <c r="R196" s="908"/>
      <c r="S196" s="408"/>
      <c r="T196" s="408" t="s">
        <v>318</v>
      </c>
      <c r="U196" s="408">
        <v>5.7880000000000006E-3</v>
      </c>
      <c r="V196" s="408">
        <v>1.75E-3</v>
      </c>
      <c r="W196" s="408">
        <v>2.5850000000000001E-3</v>
      </c>
      <c r="X196" s="408">
        <v>8.7000000000000001E-4</v>
      </c>
      <c r="Y196" s="408">
        <v>1.106E-3</v>
      </c>
      <c r="Z196" s="408">
        <v>5.7009999999999995E-3</v>
      </c>
      <c r="AA196" s="408">
        <v>7.3609999999999995E-3</v>
      </c>
      <c r="AB196" s="408">
        <v>1.709E-3</v>
      </c>
      <c r="AC196" s="408">
        <v>1.2520000000000001E-3</v>
      </c>
      <c r="AD196" s="408">
        <v>1.58E-3</v>
      </c>
      <c r="AE196" s="408">
        <v>1.2569999999999999E-3</v>
      </c>
      <c r="AF196" s="408">
        <v>1.7929999999999999E-3</v>
      </c>
      <c r="AG196" s="408">
        <v>3.2751999999999996E-2</v>
      </c>
      <c r="AH196" s="1421"/>
      <c r="AI196" s="1422"/>
    </row>
    <row r="197" spans="1:35" s="108" customFormat="1" ht="20.25" customHeight="1" x14ac:dyDescent="0.25">
      <c r="A197" s="72"/>
      <c r="B197" s="1976"/>
      <c r="C197" s="703"/>
      <c r="D197" s="704" t="s">
        <v>318</v>
      </c>
      <c r="E197" s="705">
        <v>1.5796000000000001E-2</v>
      </c>
      <c r="F197" s="705">
        <v>1.7533E-2</v>
      </c>
      <c r="G197" s="705">
        <v>2.0223000000000001E-2</v>
      </c>
      <c r="H197" s="705">
        <v>2.2298000000000002E-2</v>
      </c>
      <c r="I197" s="705">
        <v>2.9176999999999998E-2</v>
      </c>
      <c r="J197" s="705">
        <v>3.5317999999999995E-2</v>
      </c>
      <c r="K197" s="705">
        <v>3.3412000000000004E-2</v>
      </c>
      <c r="L197" s="705">
        <v>3.8969000000000004E-2</v>
      </c>
      <c r="M197" s="705">
        <v>3.8552999999999997E-2</v>
      </c>
      <c r="N197" s="705">
        <v>3.8429000000000005E-2</v>
      </c>
      <c r="O197" s="705">
        <v>3.3902999999999996E-2</v>
      </c>
      <c r="P197" s="710">
        <v>3.0765000000000001E-2</v>
      </c>
      <c r="Q197" s="1415">
        <f t="shared" si="2"/>
        <v>0.35437599999999997</v>
      </c>
      <c r="R197" s="908"/>
      <c r="S197" s="408"/>
      <c r="T197" s="408" t="s">
        <v>319</v>
      </c>
      <c r="U197" s="408"/>
      <c r="V197" s="408"/>
      <c r="W197" s="408"/>
      <c r="X197" s="408"/>
      <c r="Y197" s="408"/>
      <c r="Z197" s="408"/>
      <c r="AA197" s="408"/>
      <c r="AB197" s="408"/>
      <c r="AC197" s="408"/>
      <c r="AD197" s="408"/>
      <c r="AE197" s="408"/>
      <c r="AF197" s="408"/>
      <c r="AG197" s="408"/>
      <c r="AH197" s="1421"/>
      <c r="AI197" s="1422"/>
    </row>
    <row r="198" spans="1:35" s="108" customFormat="1" ht="20.25" customHeight="1" x14ac:dyDescent="0.25">
      <c r="A198" s="72"/>
      <c r="B198" s="1976"/>
      <c r="C198" s="703"/>
      <c r="D198" s="704" t="s">
        <v>319</v>
      </c>
      <c r="E198" s="705"/>
      <c r="F198" s="705"/>
      <c r="G198" s="705"/>
      <c r="H198" s="705"/>
      <c r="I198" s="705"/>
      <c r="J198" s="705"/>
      <c r="K198" s="705"/>
      <c r="L198" s="705"/>
      <c r="M198" s="705"/>
      <c r="N198" s="705"/>
      <c r="O198" s="705"/>
      <c r="P198" s="710"/>
      <c r="Q198" s="1415">
        <f t="shared" si="2"/>
        <v>0</v>
      </c>
      <c r="R198" s="908"/>
      <c r="S198" s="408"/>
      <c r="T198" s="408" t="s">
        <v>320</v>
      </c>
      <c r="U198" s="408"/>
      <c r="V198" s="408"/>
      <c r="W198" s="408"/>
      <c r="X198" s="408"/>
      <c r="Y198" s="408"/>
      <c r="Z198" s="408"/>
      <c r="AA198" s="408"/>
      <c r="AB198" s="408"/>
      <c r="AC198" s="408"/>
      <c r="AD198" s="408"/>
      <c r="AE198" s="408"/>
      <c r="AF198" s="408"/>
      <c r="AG198" s="408"/>
      <c r="AH198" s="1421"/>
      <c r="AI198" s="1422"/>
    </row>
    <row r="199" spans="1:35" s="108" customFormat="1" ht="20.25" customHeight="1" x14ac:dyDescent="0.25">
      <c r="A199" s="72"/>
      <c r="B199" s="1977"/>
      <c r="C199" s="706"/>
      <c r="D199" s="707" t="s">
        <v>320</v>
      </c>
      <c r="E199" s="705"/>
      <c r="F199" s="705"/>
      <c r="G199" s="705"/>
      <c r="H199" s="705"/>
      <c r="I199" s="705"/>
      <c r="J199" s="705"/>
      <c r="K199" s="705"/>
      <c r="L199" s="705"/>
      <c r="M199" s="705"/>
      <c r="N199" s="705"/>
      <c r="O199" s="705"/>
      <c r="P199" s="710"/>
      <c r="Q199" s="1415">
        <f t="shared" si="2"/>
        <v>0</v>
      </c>
      <c r="R199" s="908"/>
      <c r="S199" s="408" t="s">
        <v>242</v>
      </c>
      <c r="T199" s="408" t="s">
        <v>317</v>
      </c>
      <c r="U199" s="408"/>
      <c r="V199" s="408"/>
      <c r="W199" s="408"/>
      <c r="X199" s="408"/>
      <c r="Y199" s="408"/>
      <c r="Z199" s="408"/>
      <c r="AA199" s="408"/>
      <c r="AB199" s="408"/>
      <c r="AC199" s="408"/>
      <c r="AD199" s="408"/>
      <c r="AE199" s="408"/>
      <c r="AF199" s="408"/>
      <c r="AG199" s="408"/>
      <c r="AH199" s="1421"/>
      <c r="AI199" s="1422"/>
    </row>
    <row r="200" spans="1:35" s="108" customFormat="1" ht="20.25" customHeight="1" x14ac:dyDescent="0.25">
      <c r="A200" s="72"/>
      <c r="B200" s="1975">
        <v>50</v>
      </c>
      <c r="C200" s="700" t="s">
        <v>1988</v>
      </c>
      <c r="D200" s="701" t="s">
        <v>317</v>
      </c>
      <c r="E200" s="702"/>
      <c r="F200" s="702"/>
      <c r="G200" s="702"/>
      <c r="H200" s="702"/>
      <c r="I200" s="702"/>
      <c r="J200" s="702"/>
      <c r="K200" s="702"/>
      <c r="L200" s="702"/>
      <c r="M200" s="702"/>
      <c r="N200" s="702"/>
      <c r="O200" s="702"/>
      <c r="P200" s="709"/>
      <c r="Q200" s="1414">
        <f t="shared" ref="Q200:Q263" si="3">+SUM(E200:P200)</f>
        <v>0</v>
      </c>
      <c r="R200" s="908"/>
      <c r="S200" s="408"/>
      <c r="T200" s="408" t="s">
        <v>318</v>
      </c>
      <c r="U200" s="408">
        <v>1.5796000000000001E-2</v>
      </c>
      <c r="V200" s="408">
        <v>1.7533E-2</v>
      </c>
      <c r="W200" s="408">
        <v>2.0223000000000001E-2</v>
      </c>
      <c r="X200" s="408">
        <v>2.2298000000000002E-2</v>
      </c>
      <c r="Y200" s="408">
        <v>2.9176999999999998E-2</v>
      </c>
      <c r="Z200" s="408">
        <v>3.5317999999999995E-2</v>
      </c>
      <c r="AA200" s="408">
        <v>3.3412000000000004E-2</v>
      </c>
      <c r="AB200" s="408">
        <v>3.8969000000000004E-2</v>
      </c>
      <c r="AC200" s="408">
        <v>3.8552999999999997E-2</v>
      </c>
      <c r="AD200" s="408">
        <v>3.8429000000000005E-2</v>
      </c>
      <c r="AE200" s="408">
        <v>3.3902999999999996E-2</v>
      </c>
      <c r="AF200" s="408">
        <v>3.0765000000000001E-2</v>
      </c>
      <c r="AG200" s="408">
        <v>0.35437599999999997</v>
      </c>
      <c r="AH200" s="1421"/>
      <c r="AI200" s="1422"/>
    </row>
    <row r="201" spans="1:35" s="108" customFormat="1" ht="20.25" customHeight="1" x14ac:dyDescent="0.25">
      <c r="A201" s="72"/>
      <c r="B201" s="1976"/>
      <c r="C201" s="703"/>
      <c r="D201" s="704" t="s">
        <v>318</v>
      </c>
      <c r="E201" s="705">
        <v>0.50500999999999996</v>
      </c>
      <c r="F201" s="705">
        <v>0.55749000000000004</v>
      </c>
      <c r="G201" s="705">
        <v>0.55956399999999995</v>
      </c>
      <c r="H201" s="705">
        <v>0.76468800000000003</v>
      </c>
      <c r="I201" s="705">
        <v>0.81662000000000001</v>
      </c>
      <c r="J201" s="705">
        <v>0.72675999999999996</v>
      </c>
      <c r="K201" s="705">
        <v>0.69267999999999996</v>
      </c>
      <c r="L201" s="705">
        <v>0.76522999999999997</v>
      </c>
      <c r="M201" s="705">
        <v>0.69298000000000004</v>
      </c>
      <c r="N201" s="705">
        <v>0.72160000000000002</v>
      </c>
      <c r="O201" s="705">
        <v>0.75554999999999994</v>
      </c>
      <c r="P201" s="710">
        <v>0.61265000000000003</v>
      </c>
      <c r="Q201" s="1415">
        <f t="shared" si="3"/>
        <v>8.1708219999999994</v>
      </c>
      <c r="R201" s="908"/>
      <c r="S201" s="408"/>
      <c r="T201" s="408" t="s">
        <v>319</v>
      </c>
      <c r="U201" s="408"/>
      <c r="V201" s="408"/>
      <c r="W201" s="408"/>
      <c r="X201" s="408"/>
      <c r="Y201" s="408"/>
      <c r="Z201" s="408"/>
      <c r="AA201" s="408"/>
      <c r="AB201" s="408"/>
      <c r="AC201" s="408"/>
      <c r="AD201" s="408"/>
      <c r="AE201" s="408"/>
      <c r="AF201" s="408"/>
      <c r="AG201" s="408"/>
      <c r="AH201" s="1421"/>
      <c r="AI201" s="1422"/>
    </row>
    <row r="202" spans="1:35" s="108" customFormat="1" ht="20.25" customHeight="1" x14ac:dyDescent="0.25">
      <c r="A202" s="72"/>
      <c r="B202" s="1976"/>
      <c r="C202" s="703"/>
      <c r="D202" s="704" t="s">
        <v>319</v>
      </c>
      <c r="E202" s="705"/>
      <c r="F202" s="705"/>
      <c r="G202" s="705"/>
      <c r="H202" s="705"/>
      <c r="I202" s="705"/>
      <c r="J202" s="705"/>
      <c r="K202" s="705"/>
      <c r="L202" s="705"/>
      <c r="M202" s="705"/>
      <c r="N202" s="705"/>
      <c r="O202" s="705"/>
      <c r="P202" s="710"/>
      <c r="Q202" s="1415">
        <f t="shared" si="3"/>
        <v>0</v>
      </c>
      <c r="R202" s="908"/>
      <c r="S202" s="408"/>
      <c r="T202" s="408" t="s">
        <v>320</v>
      </c>
      <c r="U202" s="408"/>
      <c r="V202" s="408"/>
      <c r="W202" s="408"/>
      <c r="X202" s="408"/>
      <c r="Y202" s="408"/>
      <c r="Z202" s="408"/>
      <c r="AA202" s="408"/>
      <c r="AB202" s="408"/>
      <c r="AC202" s="408"/>
      <c r="AD202" s="408"/>
      <c r="AE202" s="408"/>
      <c r="AF202" s="408"/>
      <c r="AG202" s="408"/>
      <c r="AH202" s="1421"/>
      <c r="AI202" s="1422"/>
    </row>
    <row r="203" spans="1:35" s="108" customFormat="1" ht="20.25" customHeight="1" x14ac:dyDescent="0.25">
      <c r="A203" s="72"/>
      <c r="B203" s="1977"/>
      <c r="C203" s="706"/>
      <c r="D203" s="707" t="s">
        <v>320</v>
      </c>
      <c r="E203" s="708"/>
      <c r="F203" s="708"/>
      <c r="G203" s="708"/>
      <c r="H203" s="708"/>
      <c r="I203" s="708"/>
      <c r="J203" s="708"/>
      <c r="K203" s="708"/>
      <c r="L203" s="708"/>
      <c r="M203" s="708"/>
      <c r="N203" s="708"/>
      <c r="O203" s="708"/>
      <c r="P203" s="711"/>
      <c r="Q203" s="1416">
        <f t="shared" si="3"/>
        <v>0</v>
      </c>
      <c r="R203" s="908"/>
      <c r="S203" s="408" t="s">
        <v>1988</v>
      </c>
      <c r="T203" s="408" t="s">
        <v>317</v>
      </c>
      <c r="U203" s="408"/>
      <c r="V203" s="408"/>
      <c r="W203" s="408"/>
      <c r="X203" s="408"/>
      <c r="Y203" s="408"/>
      <c r="Z203" s="408"/>
      <c r="AA203" s="408"/>
      <c r="AB203" s="408"/>
      <c r="AC203" s="408"/>
      <c r="AD203" s="408"/>
      <c r="AE203" s="408"/>
      <c r="AF203" s="408"/>
      <c r="AG203" s="408"/>
      <c r="AH203" s="1421"/>
      <c r="AI203" s="1422"/>
    </row>
    <row r="204" spans="1:35" s="108" customFormat="1" ht="20.25" customHeight="1" x14ac:dyDescent="0.25">
      <c r="A204" s="72"/>
      <c r="B204" s="1975">
        <v>51</v>
      </c>
      <c r="C204" s="700" t="s">
        <v>2105</v>
      </c>
      <c r="D204" s="701" t="s">
        <v>317</v>
      </c>
      <c r="E204" s="702"/>
      <c r="F204" s="702"/>
      <c r="G204" s="702"/>
      <c r="H204" s="702"/>
      <c r="I204" s="702"/>
      <c r="J204" s="702"/>
      <c r="K204" s="702"/>
      <c r="L204" s="702"/>
      <c r="M204" s="702"/>
      <c r="N204" s="702"/>
      <c r="O204" s="702"/>
      <c r="P204" s="709"/>
      <c r="Q204" s="1414">
        <f t="shared" si="3"/>
        <v>0</v>
      </c>
      <c r="R204" s="908"/>
      <c r="S204" s="408"/>
      <c r="T204" s="408" t="s">
        <v>318</v>
      </c>
      <c r="U204" s="408">
        <v>0.50500999999999996</v>
      </c>
      <c r="V204" s="408">
        <v>0.55749000000000004</v>
      </c>
      <c r="W204" s="408">
        <v>0.55956399999999995</v>
      </c>
      <c r="X204" s="408">
        <v>0.76468800000000003</v>
      </c>
      <c r="Y204" s="408">
        <v>0.81662000000000001</v>
      </c>
      <c r="Z204" s="408">
        <v>0.72675999999999996</v>
      </c>
      <c r="AA204" s="408">
        <v>0.69267999999999996</v>
      </c>
      <c r="AB204" s="408">
        <v>0.76522999999999997</v>
      </c>
      <c r="AC204" s="408">
        <v>0.69298000000000004</v>
      </c>
      <c r="AD204" s="408">
        <v>0.72160000000000002</v>
      </c>
      <c r="AE204" s="408">
        <v>0.75554999999999994</v>
      </c>
      <c r="AF204" s="408">
        <v>0.61265000000000003</v>
      </c>
      <c r="AG204" s="408">
        <v>8.1708219999999994</v>
      </c>
      <c r="AH204" s="1421"/>
      <c r="AI204" s="1422"/>
    </row>
    <row r="205" spans="1:35" s="108" customFormat="1" ht="20.25" customHeight="1" x14ac:dyDescent="0.25">
      <c r="A205" s="72"/>
      <c r="B205" s="1976"/>
      <c r="C205" s="703"/>
      <c r="D205" s="704" t="s">
        <v>318</v>
      </c>
      <c r="E205" s="705">
        <v>3.1741710000000003</v>
      </c>
      <c r="F205" s="705">
        <v>5.4660880000000001</v>
      </c>
      <c r="G205" s="705">
        <v>5.5379740000000002</v>
      </c>
      <c r="H205" s="705">
        <v>5.0263879999999999</v>
      </c>
      <c r="I205" s="705">
        <v>4.7048110000000003</v>
      </c>
      <c r="J205" s="705">
        <v>4.3970389999999995</v>
      </c>
      <c r="K205" s="705">
        <v>4.8892680000000004</v>
      </c>
      <c r="L205" s="705">
        <v>5.4649910000000004</v>
      </c>
      <c r="M205" s="705">
        <v>5.2683669999999996</v>
      </c>
      <c r="N205" s="705">
        <v>5.3122050000000005</v>
      </c>
      <c r="O205" s="705">
        <v>3.9821040000000001</v>
      </c>
      <c r="P205" s="710">
        <v>3.012902</v>
      </c>
      <c r="Q205" s="1415">
        <f t="shared" si="3"/>
        <v>56.236307999999987</v>
      </c>
      <c r="R205" s="908"/>
      <c r="S205" s="408"/>
      <c r="T205" s="408" t="s">
        <v>319</v>
      </c>
      <c r="U205" s="408"/>
      <c r="V205" s="408"/>
      <c r="W205" s="408"/>
      <c r="X205" s="408"/>
      <c r="Y205" s="408"/>
      <c r="Z205" s="408"/>
      <c r="AA205" s="408"/>
      <c r="AB205" s="408"/>
      <c r="AC205" s="408"/>
      <c r="AD205" s="408"/>
      <c r="AE205" s="408"/>
      <c r="AF205" s="408"/>
      <c r="AG205" s="408"/>
      <c r="AH205" s="1421"/>
      <c r="AI205" s="1422"/>
    </row>
    <row r="206" spans="1:35" s="108" customFormat="1" ht="20.25" customHeight="1" x14ac:dyDescent="0.25">
      <c r="A206" s="72"/>
      <c r="B206" s="1976"/>
      <c r="C206" s="703"/>
      <c r="D206" s="704" t="s">
        <v>319</v>
      </c>
      <c r="E206" s="705"/>
      <c r="F206" s="705"/>
      <c r="G206" s="705"/>
      <c r="H206" s="705"/>
      <c r="I206" s="705"/>
      <c r="J206" s="705"/>
      <c r="K206" s="705"/>
      <c r="L206" s="705"/>
      <c r="M206" s="705"/>
      <c r="N206" s="705"/>
      <c r="O206" s="705"/>
      <c r="P206" s="710"/>
      <c r="Q206" s="1415">
        <f t="shared" si="3"/>
        <v>0</v>
      </c>
      <c r="R206" s="908"/>
      <c r="S206" s="408"/>
      <c r="T206" s="408" t="s">
        <v>320</v>
      </c>
      <c r="U206" s="408"/>
      <c r="V206" s="408"/>
      <c r="W206" s="408"/>
      <c r="X206" s="408"/>
      <c r="Y206" s="408"/>
      <c r="Z206" s="408"/>
      <c r="AA206" s="408"/>
      <c r="AB206" s="408"/>
      <c r="AC206" s="408"/>
      <c r="AD206" s="408"/>
      <c r="AE206" s="408"/>
      <c r="AF206" s="408"/>
      <c r="AG206" s="408"/>
      <c r="AH206" s="1421"/>
      <c r="AI206" s="1422"/>
    </row>
    <row r="207" spans="1:35" s="108" customFormat="1" ht="20.25" customHeight="1" x14ac:dyDescent="0.25">
      <c r="A207" s="72"/>
      <c r="B207" s="1977"/>
      <c r="C207" s="706"/>
      <c r="D207" s="707" t="s">
        <v>320</v>
      </c>
      <c r="E207" s="708"/>
      <c r="F207" s="708"/>
      <c r="G207" s="708"/>
      <c r="H207" s="708"/>
      <c r="I207" s="708"/>
      <c r="J207" s="708"/>
      <c r="K207" s="708"/>
      <c r="L207" s="708"/>
      <c r="M207" s="708"/>
      <c r="N207" s="708"/>
      <c r="O207" s="708"/>
      <c r="P207" s="711"/>
      <c r="Q207" s="1416">
        <f t="shared" si="3"/>
        <v>0</v>
      </c>
      <c r="R207" s="908"/>
      <c r="S207" s="408" t="s">
        <v>2105</v>
      </c>
      <c r="T207" s="408" t="s">
        <v>317</v>
      </c>
      <c r="U207" s="408"/>
      <c r="V207" s="408"/>
      <c r="W207" s="408"/>
      <c r="X207" s="408"/>
      <c r="Y207" s="408"/>
      <c r="Z207" s="408"/>
      <c r="AA207" s="408"/>
      <c r="AB207" s="408"/>
      <c r="AC207" s="408"/>
      <c r="AD207" s="408"/>
      <c r="AE207" s="408"/>
      <c r="AF207" s="408"/>
      <c r="AG207" s="408"/>
      <c r="AH207" s="1421"/>
      <c r="AI207" s="1422"/>
    </row>
    <row r="208" spans="1:35" s="108" customFormat="1" ht="20.25" customHeight="1" x14ac:dyDescent="0.25">
      <c r="A208" s="72"/>
      <c r="B208" s="1975">
        <v>52</v>
      </c>
      <c r="C208" s="700" t="s">
        <v>2100</v>
      </c>
      <c r="D208" s="701" t="s">
        <v>317</v>
      </c>
      <c r="E208" s="702"/>
      <c r="F208" s="702"/>
      <c r="G208" s="702"/>
      <c r="H208" s="702"/>
      <c r="I208" s="702"/>
      <c r="J208" s="702"/>
      <c r="K208" s="702"/>
      <c r="L208" s="702"/>
      <c r="M208" s="702"/>
      <c r="N208" s="702"/>
      <c r="O208" s="702"/>
      <c r="P208" s="709"/>
      <c r="Q208" s="1414">
        <f t="shared" si="3"/>
        <v>0</v>
      </c>
      <c r="R208" s="908"/>
      <c r="S208" s="408"/>
      <c r="T208" s="408" t="s">
        <v>318</v>
      </c>
      <c r="U208" s="408">
        <v>3.1741710000000003</v>
      </c>
      <c r="V208" s="408">
        <v>5.4660880000000001</v>
      </c>
      <c r="W208" s="408">
        <v>5.5379740000000002</v>
      </c>
      <c r="X208" s="408">
        <v>5.0263879999999999</v>
      </c>
      <c r="Y208" s="408">
        <v>4.7048110000000003</v>
      </c>
      <c r="Z208" s="408">
        <v>4.3970389999999995</v>
      </c>
      <c r="AA208" s="408">
        <v>4.8892680000000004</v>
      </c>
      <c r="AB208" s="408">
        <v>5.4649910000000004</v>
      </c>
      <c r="AC208" s="408">
        <v>5.2683669999999996</v>
      </c>
      <c r="AD208" s="408">
        <v>5.3122050000000005</v>
      </c>
      <c r="AE208" s="408">
        <v>3.9821040000000001</v>
      </c>
      <c r="AF208" s="408">
        <v>3.012902</v>
      </c>
      <c r="AG208" s="408">
        <v>56.236307999999987</v>
      </c>
      <c r="AH208" s="1421"/>
      <c r="AI208" s="1422"/>
    </row>
    <row r="209" spans="1:35" s="108" customFormat="1" ht="20.25" customHeight="1" x14ac:dyDescent="0.25">
      <c r="A209" s="72"/>
      <c r="B209" s="1976"/>
      <c r="C209" s="703"/>
      <c r="D209" s="704" t="s">
        <v>318</v>
      </c>
      <c r="E209" s="705">
        <v>6.9999999999999999E-4</v>
      </c>
      <c r="F209" s="705">
        <v>6.4999999999999997E-3</v>
      </c>
      <c r="G209" s="705">
        <v>4.0000000000000002E-4</v>
      </c>
      <c r="H209" s="705">
        <v>2.4799999999999999E-2</v>
      </c>
      <c r="I209" s="705">
        <v>5.9999999999999995E-4</v>
      </c>
      <c r="J209" s="705">
        <v>1.3699999999999999E-2</v>
      </c>
      <c r="K209" s="705">
        <v>5.9999999999999995E-4</v>
      </c>
      <c r="L209" s="705">
        <v>2.58E-2</v>
      </c>
      <c r="M209" s="705">
        <v>2.9999999999999997E-4</v>
      </c>
      <c r="N209" s="705">
        <v>0.10440000000000001</v>
      </c>
      <c r="O209" s="705">
        <v>2.1000000000000001E-2</v>
      </c>
      <c r="P209" s="710">
        <v>5.9999999999999995E-4</v>
      </c>
      <c r="Q209" s="1415">
        <f t="shared" si="3"/>
        <v>0.19939999999999999</v>
      </c>
      <c r="R209" s="908"/>
      <c r="S209" s="408"/>
      <c r="T209" s="408" t="s">
        <v>319</v>
      </c>
      <c r="U209" s="408"/>
      <c r="V209" s="408"/>
      <c r="W209" s="408"/>
      <c r="X209" s="408"/>
      <c r="Y209" s="408"/>
      <c r="Z209" s="408"/>
      <c r="AA209" s="408"/>
      <c r="AB209" s="408"/>
      <c r="AC209" s="408"/>
      <c r="AD209" s="408"/>
      <c r="AE209" s="408"/>
      <c r="AF209" s="408"/>
      <c r="AG209" s="408"/>
      <c r="AH209" s="1421"/>
      <c r="AI209" s="1422"/>
    </row>
    <row r="210" spans="1:35" s="108" customFormat="1" ht="20.25" customHeight="1" x14ac:dyDescent="0.25">
      <c r="A210" s="72"/>
      <c r="B210" s="1976"/>
      <c r="C210" s="703"/>
      <c r="D210" s="704" t="s">
        <v>319</v>
      </c>
      <c r="E210" s="705"/>
      <c r="F210" s="705"/>
      <c r="G210" s="705"/>
      <c r="H210" s="705"/>
      <c r="I210" s="705"/>
      <c r="J210" s="705"/>
      <c r="K210" s="705"/>
      <c r="L210" s="705"/>
      <c r="M210" s="705"/>
      <c r="N210" s="705"/>
      <c r="O210" s="705"/>
      <c r="P210" s="710"/>
      <c r="Q210" s="1415">
        <f t="shared" si="3"/>
        <v>0</v>
      </c>
      <c r="R210" s="908"/>
      <c r="S210" s="408"/>
      <c r="T210" s="408" t="s">
        <v>320</v>
      </c>
      <c r="U210" s="408"/>
      <c r="V210" s="408"/>
      <c r="W210" s="408"/>
      <c r="X210" s="408"/>
      <c r="Y210" s="408"/>
      <c r="Z210" s="408"/>
      <c r="AA210" s="408"/>
      <c r="AB210" s="408"/>
      <c r="AC210" s="408"/>
      <c r="AD210" s="408"/>
      <c r="AE210" s="408"/>
      <c r="AF210" s="408"/>
      <c r="AG210" s="408"/>
      <c r="AH210" s="1421"/>
      <c r="AI210" s="1422"/>
    </row>
    <row r="211" spans="1:35" s="108" customFormat="1" ht="20.25" customHeight="1" x14ac:dyDescent="0.25">
      <c r="A211" s="72"/>
      <c r="B211" s="1977"/>
      <c r="C211" s="706"/>
      <c r="D211" s="707" t="s">
        <v>320</v>
      </c>
      <c r="E211" s="708"/>
      <c r="F211" s="708"/>
      <c r="G211" s="708"/>
      <c r="H211" s="708"/>
      <c r="I211" s="708"/>
      <c r="J211" s="708"/>
      <c r="K211" s="708"/>
      <c r="L211" s="708"/>
      <c r="M211" s="708"/>
      <c r="N211" s="708"/>
      <c r="O211" s="708"/>
      <c r="P211" s="711"/>
      <c r="Q211" s="1416">
        <f t="shared" si="3"/>
        <v>0</v>
      </c>
      <c r="R211" s="908"/>
      <c r="S211" s="408" t="s">
        <v>2100</v>
      </c>
      <c r="T211" s="408" t="s">
        <v>317</v>
      </c>
      <c r="U211" s="408"/>
      <c r="V211" s="408"/>
      <c r="W211" s="408"/>
      <c r="X211" s="408"/>
      <c r="Y211" s="408"/>
      <c r="Z211" s="408"/>
      <c r="AA211" s="408"/>
      <c r="AB211" s="408"/>
      <c r="AC211" s="408"/>
      <c r="AD211" s="408"/>
      <c r="AE211" s="408"/>
      <c r="AF211" s="408"/>
      <c r="AG211" s="408"/>
      <c r="AH211" s="1421"/>
      <c r="AI211" s="1422"/>
    </row>
    <row r="212" spans="1:35" s="108" customFormat="1" ht="20.25" customHeight="1" x14ac:dyDescent="0.25">
      <c r="A212" s="72"/>
      <c r="B212" s="1975">
        <v>53</v>
      </c>
      <c r="C212" s="700" t="s">
        <v>244</v>
      </c>
      <c r="D212" s="701" t="s">
        <v>317</v>
      </c>
      <c r="E212" s="705"/>
      <c r="F212" s="705"/>
      <c r="G212" s="705"/>
      <c r="H212" s="705"/>
      <c r="I212" s="705"/>
      <c r="J212" s="705"/>
      <c r="K212" s="705"/>
      <c r="L212" s="705"/>
      <c r="M212" s="705"/>
      <c r="N212" s="705"/>
      <c r="O212" s="705"/>
      <c r="P212" s="710"/>
      <c r="Q212" s="1415">
        <f t="shared" si="3"/>
        <v>0</v>
      </c>
      <c r="R212" s="908"/>
      <c r="S212" s="408"/>
      <c r="T212" s="408" t="s">
        <v>318</v>
      </c>
      <c r="U212" s="408">
        <v>6.9999999999999999E-4</v>
      </c>
      <c r="V212" s="408">
        <v>6.4999999999999997E-3</v>
      </c>
      <c r="W212" s="408">
        <v>4.0000000000000002E-4</v>
      </c>
      <c r="X212" s="408">
        <v>2.4799999999999999E-2</v>
      </c>
      <c r="Y212" s="408">
        <v>5.9999999999999995E-4</v>
      </c>
      <c r="Z212" s="408">
        <v>1.3699999999999999E-2</v>
      </c>
      <c r="AA212" s="408">
        <v>5.9999999999999995E-4</v>
      </c>
      <c r="AB212" s="408">
        <v>2.58E-2</v>
      </c>
      <c r="AC212" s="408">
        <v>2.9999999999999997E-4</v>
      </c>
      <c r="AD212" s="408">
        <v>0.10440000000000001</v>
      </c>
      <c r="AE212" s="408">
        <v>2.1000000000000001E-2</v>
      </c>
      <c r="AF212" s="408">
        <v>5.9999999999999995E-4</v>
      </c>
      <c r="AG212" s="408">
        <v>0.19939999999999999</v>
      </c>
      <c r="AH212" s="1421"/>
      <c r="AI212" s="1422"/>
    </row>
    <row r="213" spans="1:35" s="108" customFormat="1" ht="20.25" customHeight="1" x14ac:dyDescent="0.25">
      <c r="A213" s="72"/>
      <c r="B213" s="1976"/>
      <c r="C213" s="703"/>
      <c r="D213" s="704" t="s">
        <v>318</v>
      </c>
      <c r="E213" s="705">
        <v>0</v>
      </c>
      <c r="F213" s="705">
        <v>0</v>
      </c>
      <c r="G213" s="705">
        <v>0</v>
      </c>
      <c r="H213" s="705">
        <v>0</v>
      </c>
      <c r="I213" s="705">
        <v>0</v>
      </c>
      <c r="J213" s="705">
        <v>0</v>
      </c>
      <c r="K213" s="705">
        <v>0</v>
      </c>
      <c r="L213" s="705">
        <v>0</v>
      </c>
      <c r="M213" s="705">
        <v>0</v>
      </c>
      <c r="N213" s="705">
        <v>0</v>
      </c>
      <c r="O213" s="705">
        <v>0</v>
      </c>
      <c r="P213" s="710">
        <v>0</v>
      </c>
      <c r="Q213" s="1415">
        <f t="shared" si="3"/>
        <v>0</v>
      </c>
      <c r="R213" s="908"/>
      <c r="S213" s="408"/>
      <c r="T213" s="408" t="s">
        <v>319</v>
      </c>
      <c r="U213" s="408"/>
      <c r="V213" s="408"/>
      <c r="W213" s="408"/>
      <c r="X213" s="408"/>
      <c r="Y213" s="408"/>
      <c r="Z213" s="408"/>
      <c r="AA213" s="408"/>
      <c r="AB213" s="408"/>
      <c r="AC213" s="408"/>
      <c r="AD213" s="408"/>
      <c r="AE213" s="408"/>
      <c r="AF213" s="408"/>
      <c r="AG213" s="408"/>
      <c r="AH213" s="1421"/>
      <c r="AI213" s="1422"/>
    </row>
    <row r="214" spans="1:35" s="108" customFormat="1" ht="20.25" customHeight="1" x14ac:dyDescent="0.25">
      <c r="A214" s="72"/>
      <c r="B214" s="1976"/>
      <c r="C214" s="703"/>
      <c r="D214" s="704" t="s">
        <v>319</v>
      </c>
      <c r="E214" s="705"/>
      <c r="F214" s="705"/>
      <c r="G214" s="705"/>
      <c r="H214" s="705"/>
      <c r="I214" s="705"/>
      <c r="J214" s="705"/>
      <c r="K214" s="705"/>
      <c r="L214" s="705"/>
      <c r="M214" s="705"/>
      <c r="N214" s="705"/>
      <c r="O214" s="705"/>
      <c r="P214" s="710"/>
      <c r="Q214" s="1415">
        <f t="shared" si="3"/>
        <v>0</v>
      </c>
      <c r="R214" s="908"/>
      <c r="S214" s="408"/>
      <c r="T214" s="408" t="s">
        <v>320</v>
      </c>
      <c r="U214" s="408"/>
      <c r="V214" s="408"/>
      <c r="W214" s="408"/>
      <c r="X214" s="408"/>
      <c r="Y214" s="408"/>
      <c r="Z214" s="408"/>
      <c r="AA214" s="408"/>
      <c r="AB214" s="408"/>
      <c r="AC214" s="408"/>
      <c r="AD214" s="408"/>
      <c r="AE214" s="408"/>
      <c r="AF214" s="408"/>
      <c r="AG214" s="408"/>
      <c r="AH214" s="1421"/>
      <c r="AI214" s="1422"/>
    </row>
    <row r="215" spans="1:35" s="108" customFormat="1" ht="20.25" customHeight="1" x14ac:dyDescent="0.25">
      <c r="A215" s="72"/>
      <c r="B215" s="1977"/>
      <c r="C215" s="706"/>
      <c r="D215" s="707" t="s">
        <v>320</v>
      </c>
      <c r="E215" s="705"/>
      <c r="F215" s="705"/>
      <c r="G215" s="705"/>
      <c r="H215" s="705"/>
      <c r="I215" s="705"/>
      <c r="J215" s="705"/>
      <c r="K215" s="705"/>
      <c r="L215" s="705"/>
      <c r="M215" s="705"/>
      <c r="N215" s="705"/>
      <c r="O215" s="705"/>
      <c r="P215" s="710"/>
      <c r="Q215" s="1415">
        <f t="shared" si="3"/>
        <v>0</v>
      </c>
      <c r="R215" s="908"/>
      <c r="S215" s="408" t="s">
        <v>244</v>
      </c>
      <c r="T215" s="408" t="s">
        <v>317</v>
      </c>
      <c r="U215" s="408"/>
      <c r="V215" s="408"/>
      <c r="W215" s="408"/>
      <c r="X215" s="408"/>
      <c r="Y215" s="408"/>
      <c r="Z215" s="408"/>
      <c r="AA215" s="408"/>
      <c r="AB215" s="408"/>
      <c r="AC215" s="408"/>
      <c r="AD215" s="408"/>
      <c r="AE215" s="408"/>
      <c r="AF215" s="408"/>
      <c r="AG215" s="408"/>
      <c r="AH215" s="1421"/>
      <c r="AI215" s="1422"/>
    </row>
    <row r="216" spans="1:35" s="108" customFormat="1" ht="20.25" customHeight="1" x14ac:dyDescent="0.25">
      <c r="A216" s="72"/>
      <c r="B216" s="1975">
        <v>54</v>
      </c>
      <c r="C216" s="700" t="s">
        <v>246</v>
      </c>
      <c r="D216" s="701" t="s">
        <v>317</v>
      </c>
      <c r="E216" s="702"/>
      <c r="F216" s="702"/>
      <c r="G216" s="702"/>
      <c r="H216" s="702"/>
      <c r="I216" s="702"/>
      <c r="J216" s="702"/>
      <c r="K216" s="702"/>
      <c r="L216" s="702"/>
      <c r="M216" s="702"/>
      <c r="N216" s="702"/>
      <c r="O216" s="702"/>
      <c r="P216" s="709"/>
      <c r="Q216" s="1414">
        <f t="shared" si="3"/>
        <v>0</v>
      </c>
      <c r="R216" s="908"/>
      <c r="S216" s="408"/>
      <c r="T216" s="408" t="s">
        <v>318</v>
      </c>
      <c r="U216" s="408">
        <v>0</v>
      </c>
      <c r="V216" s="408">
        <v>0</v>
      </c>
      <c r="W216" s="408">
        <v>0</v>
      </c>
      <c r="X216" s="408">
        <v>0</v>
      </c>
      <c r="Y216" s="408">
        <v>0</v>
      </c>
      <c r="Z216" s="408">
        <v>0</v>
      </c>
      <c r="AA216" s="408">
        <v>0</v>
      </c>
      <c r="AB216" s="408">
        <v>0</v>
      </c>
      <c r="AC216" s="408">
        <v>0</v>
      </c>
      <c r="AD216" s="408">
        <v>0</v>
      </c>
      <c r="AE216" s="408">
        <v>0</v>
      </c>
      <c r="AF216" s="408">
        <v>0</v>
      </c>
      <c r="AG216" s="408">
        <v>0</v>
      </c>
      <c r="AH216" s="1421"/>
      <c r="AI216" s="1422"/>
    </row>
    <row r="217" spans="1:35" s="108" customFormat="1" ht="20.25" customHeight="1" x14ac:dyDescent="0.25">
      <c r="A217" s="72"/>
      <c r="B217" s="1976"/>
      <c r="C217" s="703"/>
      <c r="D217" s="704" t="s">
        <v>318</v>
      </c>
      <c r="E217" s="705">
        <v>2.9420999999999999E-2</v>
      </c>
      <c r="F217" s="705">
        <v>1.3842999999999999E-2</v>
      </c>
      <c r="G217" s="705">
        <v>1.7199999999999998E-4</v>
      </c>
      <c r="H217" s="705">
        <v>2.5950000000000001E-3</v>
      </c>
      <c r="I217" s="705">
        <v>3.898E-3</v>
      </c>
      <c r="J217" s="705">
        <v>1.2649999999999998E-3</v>
      </c>
      <c r="K217" s="705">
        <v>2.5270000000000002E-3</v>
      </c>
      <c r="L217" s="705">
        <v>4.15E-3</v>
      </c>
      <c r="M217" s="705">
        <v>4.7350000000000005E-3</v>
      </c>
      <c r="N217" s="705">
        <v>1.7060000000000001E-3</v>
      </c>
      <c r="O217" s="705">
        <v>4.9610000000000001E-3</v>
      </c>
      <c r="P217" s="710">
        <v>4.4029999999999998E-3</v>
      </c>
      <c r="Q217" s="1415">
        <f t="shared" si="3"/>
        <v>7.3676000000000005E-2</v>
      </c>
      <c r="R217" s="908"/>
      <c r="S217" s="408"/>
      <c r="T217" s="408" t="s">
        <v>319</v>
      </c>
      <c r="U217" s="408"/>
      <c r="V217" s="408"/>
      <c r="W217" s="408"/>
      <c r="X217" s="408"/>
      <c r="Y217" s="408"/>
      <c r="Z217" s="408"/>
      <c r="AA217" s="408"/>
      <c r="AB217" s="408"/>
      <c r="AC217" s="408"/>
      <c r="AD217" s="408"/>
      <c r="AE217" s="408"/>
      <c r="AF217" s="408"/>
      <c r="AG217" s="408"/>
      <c r="AH217" s="1421"/>
      <c r="AI217" s="1422"/>
    </row>
    <row r="218" spans="1:35" s="108" customFormat="1" ht="20.25" customHeight="1" x14ac:dyDescent="0.25">
      <c r="A218" s="72"/>
      <c r="B218" s="1976"/>
      <c r="C218" s="703"/>
      <c r="D218" s="704" t="s">
        <v>319</v>
      </c>
      <c r="E218" s="705"/>
      <c r="F218" s="705"/>
      <c r="G218" s="705"/>
      <c r="H218" s="705"/>
      <c r="I218" s="705"/>
      <c r="J218" s="705"/>
      <c r="K218" s="705"/>
      <c r="L218" s="705"/>
      <c r="M218" s="705"/>
      <c r="N218" s="705"/>
      <c r="O218" s="705"/>
      <c r="P218" s="710"/>
      <c r="Q218" s="1415">
        <f t="shared" si="3"/>
        <v>0</v>
      </c>
      <c r="R218" s="908"/>
      <c r="S218" s="408"/>
      <c r="T218" s="408" t="s">
        <v>320</v>
      </c>
      <c r="U218" s="408"/>
      <c r="V218" s="408"/>
      <c r="W218" s="408"/>
      <c r="X218" s="408"/>
      <c r="Y218" s="408"/>
      <c r="Z218" s="408"/>
      <c r="AA218" s="408"/>
      <c r="AB218" s="408"/>
      <c r="AC218" s="408"/>
      <c r="AD218" s="408"/>
      <c r="AE218" s="408"/>
      <c r="AF218" s="408"/>
      <c r="AG218" s="408"/>
      <c r="AH218" s="1421"/>
      <c r="AI218" s="1422"/>
    </row>
    <row r="219" spans="1:35" s="108" customFormat="1" ht="20.25" customHeight="1" x14ac:dyDescent="0.25">
      <c r="A219" s="72"/>
      <c r="B219" s="1977"/>
      <c r="C219" s="706"/>
      <c r="D219" s="707" t="s">
        <v>320</v>
      </c>
      <c r="E219" s="708"/>
      <c r="F219" s="708"/>
      <c r="G219" s="708"/>
      <c r="H219" s="708"/>
      <c r="I219" s="708"/>
      <c r="J219" s="708"/>
      <c r="K219" s="708"/>
      <c r="L219" s="708"/>
      <c r="M219" s="708"/>
      <c r="N219" s="708"/>
      <c r="O219" s="708"/>
      <c r="P219" s="711"/>
      <c r="Q219" s="1416">
        <f t="shared" si="3"/>
        <v>0</v>
      </c>
      <c r="R219" s="908"/>
      <c r="S219" s="408" t="s">
        <v>246</v>
      </c>
      <c r="T219" s="408" t="s">
        <v>317</v>
      </c>
      <c r="U219" s="408"/>
      <c r="V219" s="408"/>
      <c r="W219" s="408"/>
      <c r="X219" s="408"/>
      <c r="Y219" s="408"/>
      <c r="Z219" s="408"/>
      <c r="AA219" s="408"/>
      <c r="AB219" s="408"/>
      <c r="AC219" s="408"/>
      <c r="AD219" s="408"/>
      <c r="AE219" s="408"/>
      <c r="AF219" s="408"/>
      <c r="AG219" s="408"/>
      <c r="AH219" s="1421"/>
      <c r="AI219" s="1422"/>
    </row>
    <row r="220" spans="1:35" s="108" customFormat="1" ht="20.25" customHeight="1" x14ac:dyDescent="0.25">
      <c r="A220" s="72"/>
      <c r="B220" s="1975">
        <v>55</v>
      </c>
      <c r="C220" s="703" t="s">
        <v>248</v>
      </c>
      <c r="D220" s="701" t="s">
        <v>317</v>
      </c>
      <c r="E220" s="705"/>
      <c r="F220" s="705"/>
      <c r="G220" s="705"/>
      <c r="H220" s="705"/>
      <c r="I220" s="705"/>
      <c r="J220" s="705"/>
      <c r="K220" s="705"/>
      <c r="L220" s="705"/>
      <c r="M220" s="705"/>
      <c r="N220" s="705"/>
      <c r="O220" s="705"/>
      <c r="P220" s="710"/>
      <c r="Q220" s="1415">
        <f t="shared" si="3"/>
        <v>0</v>
      </c>
      <c r="R220" s="908"/>
      <c r="S220" s="408"/>
      <c r="T220" s="408" t="s">
        <v>318</v>
      </c>
      <c r="U220" s="408">
        <v>2.9420999999999999E-2</v>
      </c>
      <c r="V220" s="408">
        <v>1.3842999999999999E-2</v>
      </c>
      <c r="W220" s="408">
        <v>1.7199999999999998E-4</v>
      </c>
      <c r="X220" s="408">
        <v>2.5950000000000001E-3</v>
      </c>
      <c r="Y220" s="408">
        <v>3.898E-3</v>
      </c>
      <c r="Z220" s="408">
        <v>1.2649999999999998E-3</v>
      </c>
      <c r="AA220" s="408">
        <v>2.5270000000000002E-3</v>
      </c>
      <c r="AB220" s="408">
        <v>4.15E-3</v>
      </c>
      <c r="AC220" s="408">
        <v>4.7350000000000005E-3</v>
      </c>
      <c r="AD220" s="408">
        <v>1.7060000000000001E-3</v>
      </c>
      <c r="AE220" s="408">
        <v>4.9610000000000001E-3</v>
      </c>
      <c r="AF220" s="408">
        <v>4.4029999999999998E-3</v>
      </c>
      <c r="AG220" s="408">
        <v>7.3676000000000005E-2</v>
      </c>
      <c r="AH220" s="1421"/>
      <c r="AI220" s="1422"/>
    </row>
    <row r="221" spans="1:35" s="108" customFormat="1" ht="20.25" customHeight="1" x14ac:dyDescent="0.25">
      <c r="A221" s="72"/>
      <c r="B221" s="1976"/>
      <c r="C221" s="703"/>
      <c r="D221" s="704" t="s">
        <v>318</v>
      </c>
      <c r="E221" s="705">
        <v>0</v>
      </c>
      <c r="F221" s="705">
        <v>1.3540000000000002E-3</v>
      </c>
      <c r="G221" s="705">
        <v>7.7499999999999999E-3</v>
      </c>
      <c r="H221" s="705">
        <v>3.9649999999999998E-3</v>
      </c>
      <c r="I221" s="705">
        <v>4.7070999999999995E-2</v>
      </c>
      <c r="J221" s="705">
        <v>0.436031</v>
      </c>
      <c r="K221" s="705">
        <v>2.0611000000000001E-2</v>
      </c>
      <c r="L221" s="705">
        <v>4.6340000000000001E-3</v>
      </c>
      <c r="M221" s="705">
        <v>9.1600000000000004E-4</v>
      </c>
      <c r="N221" s="705">
        <v>4.5884000000000001E-2</v>
      </c>
      <c r="O221" s="705">
        <v>1.2146000000000001E-2</v>
      </c>
      <c r="P221" s="710">
        <v>2.051E-2</v>
      </c>
      <c r="Q221" s="1415">
        <f t="shared" si="3"/>
        <v>0.60087200000000018</v>
      </c>
      <c r="R221" s="908"/>
      <c r="S221" s="408"/>
      <c r="T221" s="408" t="s">
        <v>319</v>
      </c>
      <c r="U221" s="408"/>
      <c r="V221" s="408"/>
      <c r="W221" s="408"/>
      <c r="X221" s="408"/>
      <c r="Y221" s="408"/>
      <c r="Z221" s="408"/>
      <c r="AA221" s="408"/>
      <c r="AB221" s="408"/>
      <c r="AC221" s="408"/>
      <c r="AD221" s="408"/>
      <c r="AE221" s="408"/>
      <c r="AF221" s="408"/>
      <c r="AG221" s="408"/>
      <c r="AH221" s="1421"/>
      <c r="AI221" s="1422"/>
    </row>
    <row r="222" spans="1:35" s="108" customFormat="1" ht="20.25" customHeight="1" x14ac:dyDescent="0.25">
      <c r="A222" s="72"/>
      <c r="B222" s="1976"/>
      <c r="C222" s="703"/>
      <c r="D222" s="704" t="s">
        <v>319</v>
      </c>
      <c r="E222" s="705"/>
      <c r="F222" s="705"/>
      <c r="G222" s="705"/>
      <c r="H222" s="705"/>
      <c r="I222" s="705"/>
      <c r="J222" s="705"/>
      <c r="K222" s="705"/>
      <c r="L222" s="705"/>
      <c r="M222" s="705"/>
      <c r="N222" s="705"/>
      <c r="O222" s="705"/>
      <c r="P222" s="710"/>
      <c r="Q222" s="1415">
        <f t="shared" si="3"/>
        <v>0</v>
      </c>
      <c r="R222" s="908"/>
      <c r="S222" s="408"/>
      <c r="T222" s="408" t="s">
        <v>320</v>
      </c>
      <c r="U222" s="408"/>
      <c r="V222" s="408"/>
      <c r="W222" s="408"/>
      <c r="X222" s="408"/>
      <c r="Y222" s="408"/>
      <c r="Z222" s="408"/>
      <c r="AA222" s="408"/>
      <c r="AB222" s="408"/>
      <c r="AC222" s="408"/>
      <c r="AD222" s="408"/>
      <c r="AE222" s="408"/>
      <c r="AF222" s="408"/>
      <c r="AG222" s="408"/>
      <c r="AH222" s="1421"/>
      <c r="AI222" s="1422"/>
    </row>
    <row r="223" spans="1:35" s="108" customFormat="1" ht="20.25" customHeight="1" x14ac:dyDescent="0.25">
      <c r="A223" s="72"/>
      <c r="B223" s="1977"/>
      <c r="C223" s="703"/>
      <c r="D223" s="707" t="s">
        <v>320</v>
      </c>
      <c r="E223" s="705"/>
      <c r="F223" s="705"/>
      <c r="G223" s="705"/>
      <c r="H223" s="705"/>
      <c r="I223" s="705"/>
      <c r="J223" s="705"/>
      <c r="K223" s="705"/>
      <c r="L223" s="705"/>
      <c r="M223" s="705"/>
      <c r="N223" s="705"/>
      <c r="O223" s="705"/>
      <c r="P223" s="710"/>
      <c r="Q223" s="1415">
        <f t="shared" si="3"/>
        <v>0</v>
      </c>
      <c r="R223" s="908"/>
      <c r="S223" s="408" t="s">
        <v>248</v>
      </c>
      <c r="T223" s="408" t="s">
        <v>317</v>
      </c>
      <c r="U223" s="408"/>
      <c r="V223" s="408"/>
      <c r="W223" s="408"/>
      <c r="X223" s="408"/>
      <c r="Y223" s="408"/>
      <c r="Z223" s="408"/>
      <c r="AA223" s="408"/>
      <c r="AB223" s="408"/>
      <c r="AC223" s="408"/>
      <c r="AD223" s="408"/>
      <c r="AE223" s="408"/>
      <c r="AF223" s="408"/>
      <c r="AG223" s="408"/>
      <c r="AH223" s="1421"/>
      <c r="AI223" s="1422"/>
    </row>
    <row r="224" spans="1:35" s="108" customFormat="1" ht="20.25" customHeight="1" x14ac:dyDescent="0.25">
      <c r="A224" s="72"/>
      <c r="B224" s="1975">
        <v>56</v>
      </c>
      <c r="C224" s="700" t="s">
        <v>1991</v>
      </c>
      <c r="D224" s="701" t="s">
        <v>317</v>
      </c>
      <c r="E224" s="702"/>
      <c r="F224" s="702"/>
      <c r="G224" s="702"/>
      <c r="H224" s="702"/>
      <c r="I224" s="702"/>
      <c r="J224" s="702"/>
      <c r="K224" s="702"/>
      <c r="L224" s="702"/>
      <c r="M224" s="702"/>
      <c r="N224" s="702"/>
      <c r="O224" s="702"/>
      <c r="P224" s="709"/>
      <c r="Q224" s="1414">
        <f t="shared" si="3"/>
        <v>0</v>
      </c>
      <c r="R224" s="908"/>
      <c r="S224" s="408"/>
      <c r="T224" s="408" t="s">
        <v>318</v>
      </c>
      <c r="U224" s="408">
        <v>0</v>
      </c>
      <c r="V224" s="408">
        <v>1.3540000000000002E-3</v>
      </c>
      <c r="W224" s="408">
        <v>7.7499999999999999E-3</v>
      </c>
      <c r="X224" s="408">
        <v>3.9649999999999998E-3</v>
      </c>
      <c r="Y224" s="408">
        <v>4.7070999999999995E-2</v>
      </c>
      <c r="Z224" s="408">
        <v>0.436031</v>
      </c>
      <c r="AA224" s="408">
        <v>2.0611000000000001E-2</v>
      </c>
      <c r="AB224" s="408">
        <v>4.6340000000000001E-3</v>
      </c>
      <c r="AC224" s="408">
        <v>9.1600000000000004E-4</v>
      </c>
      <c r="AD224" s="408">
        <v>4.5884000000000001E-2</v>
      </c>
      <c r="AE224" s="408">
        <v>1.2146000000000001E-2</v>
      </c>
      <c r="AF224" s="408">
        <v>2.051E-2</v>
      </c>
      <c r="AG224" s="408">
        <v>0.60087200000000018</v>
      </c>
      <c r="AH224" s="1421"/>
      <c r="AI224" s="1422"/>
    </row>
    <row r="225" spans="1:35" s="108" customFormat="1" ht="20.25" customHeight="1" x14ac:dyDescent="0.25">
      <c r="A225" s="72"/>
      <c r="B225" s="1976"/>
      <c r="C225" s="703"/>
      <c r="D225" s="704" t="s">
        <v>318</v>
      </c>
      <c r="E225" s="705">
        <v>0.12805000000000002</v>
      </c>
      <c r="F225" s="705">
        <v>1.2289999999999999E-2</v>
      </c>
      <c r="G225" s="705">
        <v>4.9460000000000004E-2</v>
      </c>
      <c r="H225" s="705">
        <v>7.1999999999999995E-2</v>
      </c>
      <c r="I225" s="705">
        <v>1.3130000000000001E-2</v>
      </c>
      <c r="J225" s="705">
        <v>1.3263803854303303E-2</v>
      </c>
      <c r="K225" s="705">
        <v>1.4737999999999999E-2</v>
      </c>
      <c r="L225" s="705">
        <v>0.01</v>
      </c>
      <c r="M225" s="705">
        <v>1.8063529411764704E-2</v>
      </c>
      <c r="N225" s="705">
        <v>1.15E-2</v>
      </c>
      <c r="O225" s="705">
        <v>1.3810000000000001E-2</v>
      </c>
      <c r="P225" s="710">
        <v>1.8974000000000001E-2</v>
      </c>
      <c r="Q225" s="1415">
        <f t="shared" si="3"/>
        <v>0.37527933326606799</v>
      </c>
      <c r="R225" s="908"/>
      <c r="S225" s="408"/>
      <c r="T225" s="408" t="s">
        <v>319</v>
      </c>
      <c r="U225" s="408"/>
      <c r="V225" s="408"/>
      <c r="W225" s="408"/>
      <c r="X225" s="408"/>
      <c r="Y225" s="408"/>
      <c r="Z225" s="408"/>
      <c r="AA225" s="408"/>
      <c r="AB225" s="408"/>
      <c r="AC225" s="408"/>
      <c r="AD225" s="408"/>
      <c r="AE225" s="408"/>
      <c r="AF225" s="408"/>
      <c r="AG225" s="408"/>
      <c r="AH225" s="1421"/>
      <c r="AI225" s="1422"/>
    </row>
    <row r="226" spans="1:35" s="108" customFormat="1" ht="20.25" customHeight="1" x14ac:dyDescent="0.25">
      <c r="A226" s="72"/>
      <c r="B226" s="1976"/>
      <c r="C226" s="703"/>
      <c r="D226" s="704" t="s">
        <v>319</v>
      </c>
      <c r="E226" s="705"/>
      <c r="F226" s="705"/>
      <c r="G226" s="705"/>
      <c r="H226" s="705"/>
      <c r="I226" s="705"/>
      <c r="J226" s="705"/>
      <c r="K226" s="705"/>
      <c r="L226" s="705"/>
      <c r="M226" s="705"/>
      <c r="N226" s="705"/>
      <c r="O226" s="705"/>
      <c r="P226" s="710"/>
      <c r="Q226" s="1415">
        <f t="shared" si="3"/>
        <v>0</v>
      </c>
      <c r="R226" s="908"/>
      <c r="S226" s="408"/>
      <c r="T226" s="408" t="s">
        <v>320</v>
      </c>
      <c r="U226" s="408"/>
      <c r="V226" s="408"/>
      <c r="W226" s="408"/>
      <c r="X226" s="408"/>
      <c r="Y226" s="408"/>
      <c r="Z226" s="408"/>
      <c r="AA226" s="408"/>
      <c r="AB226" s="408"/>
      <c r="AC226" s="408"/>
      <c r="AD226" s="408"/>
      <c r="AE226" s="408"/>
      <c r="AF226" s="408"/>
      <c r="AG226" s="408"/>
      <c r="AH226" s="1421"/>
      <c r="AI226" s="1422"/>
    </row>
    <row r="227" spans="1:35" s="108" customFormat="1" ht="20.25" customHeight="1" x14ac:dyDescent="0.25">
      <c r="A227" s="72"/>
      <c r="B227" s="1977"/>
      <c r="C227" s="706"/>
      <c r="D227" s="707" t="s">
        <v>320</v>
      </c>
      <c r="E227" s="708"/>
      <c r="F227" s="708"/>
      <c r="G227" s="708"/>
      <c r="H227" s="708"/>
      <c r="I227" s="708"/>
      <c r="J227" s="708"/>
      <c r="K227" s="708"/>
      <c r="L227" s="708"/>
      <c r="M227" s="708"/>
      <c r="N227" s="708"/>
      <c r="O227" s="708"/>
      <c r="P227" s="711"/>
      <c r="Q227" s="1416">
        <f t="shared" si="3"/>
        <v>0</v>
      </c>
      <c r="R227" s="908"/>
      <c r="S227" s="408" t="s">
        <v>1991</v>
      </c>
      <c r="T227" s="408" t="s">
        <v>317</v>
      </c>
      <c r="U227" s="408"/>
      <c r="V227" s="408"/>
      <c r="W227" s="408"/>
      <c r="X227" s="408"/>
      <c r="Y227" s="408"/>
      <c r="Z227" s="408"/>
      <c r="AA227" s="408"/>
      <c r="AB227" s="408"/>
      <c r="AC227" s="408"/>
      <c r="AD227" s="408"/>
      <c r="AE227" s="408"/>
      <c r="AF227" s="408"/>
      <c r="AG227" s="408"/>
      <c r="AH227" s="1421"/>
      <c r="AI227" s="1422"/>
    </row>
    <row r="228" spans="1:35" s="108" customFormat="1" ht="20.25" customHeight="1" x14ac:dyDescent="0.25">
      <c r="A228" s="72"/>
      <c r="B228" s="1975">
        <v>57</v>
      </c>
      <c r="C228" s="700" t="s">
        <v>2097</v>
      </c>
      <c r="D228" s="701" t="s">
        <v>317</v>
      </c>
      <c r="E228" s="702"/>
      <c r="F228" s="702"/>
      <c r="G228" s="702"/>
      <c r="H228" s="702"/>
      <c r="I228" s="702"/>
      <c r="J228" s="702"/>
      <c r="K228" s="702"/>
      <c r="L228" s="702"/>
      <c r="M228" s="702"/>
      <c r="N228" s="702"/>
      <c r="O228" s="702"/>
      <c r="P228" s="709"/>
      <c r="Q228" s="1414">
        <f t="shared" si="3"/>
        <v>0</v>
      </c>
      <c r="R228" s="908"/>
      <c r="S228" s="408"/>
      <c r="T228" s="408" t="s">
        <v>318</v>
      </c>
      <c r="U228" s="408">
        <v>0.12805000000000002</v>
      </c>
      <c r="V228" s="408">
        <v>1.2289999999999999E-2</v>
      </c>
      <c r="W228" s="408">
        <v>4.9460000000000004E-2</v>
      </c>
      <c r="X228" s="408">
        <v>7.1999999999999995E-2</v>
      </c>
      <c r="Y228" s="408">
        <v>1.3130000000000001E-2</v>
      </c>
      <c r="Z228" s="408">
        <v>1.3263803854303303E-2</v>
      </c>
      <c r="AA228" s="408">
        <v>1.4737999999999999E-2</v>
      </c>
      <c r="AB228" s="408">
        <v>0.01</v>
      </c>
      <c r="AC228" s="408">
        <v>1.8063529411764704E-2</v>
      </c>
      <c r="AD228" s="408">
        <v>1.15E-2</v>
      </c>
      <c r="AE228" s="408">
        <v>1.3810000000000001E-2</v>
      </c>
      <c r="AF228" s="408">
        <v>1.8974000000000001E-2</v>
      </c>
      <c r="AG228" s="408">
        <v>0.37527933326606799</v>
      </c>
      <c r="AH228" s="1421"/>
      <c r="AI228" s="1422"/>
    </row>
    <row r="229" spans="1:35" s="108" customFormat="1" ht="20.25" customHeight="1" x14ac:dyDescent="0.25">
      <c r="A229" s="72"/>
      <c r="B229" s="1976"/>
      <c r="C229" s="703"/>
      <c r="D229" s="704" t="s">
        <v>318</v>
      </c>
      <c r="E229" s="705">
        <v>0</v>
      </c>
      <c r="F229" s="705">
        <v>0</v>
      </c>
      <c r="G229" s="705">
        <v>4.0000000000000001E-3</v>
      </c>
      <c r="H229" s="705">
        <v>0</v>
      </c>
      <c r="I229" s="705">
        <v>0</v>
      </c>
      <c r="J229" s="705">
        <v>6.0000000000000001E-3</v>
      </c>
      <c r="K229" s="705">
        <v>0</v>
      </c>
      <c r="L229" s="705">
        <v>6.0000000000000001E-3</v>
      </c>
      <c r="M229" s="705">
        <v>0.06</v>
      </c>
      <c r="N229" s="705">
        <v>0</v>
      </c>
      <c r="O229" s="705">
        <v>0</v>
      </c>
      <c r="P229" s="710">
        <v>6.0000000000000001E-3</v>
      </c>
      <c r="Q229" s="1415">
        <f t="shared" si="3"/>
        <v>8.2000000000000003E-2</v>
      </c>
      <c r="R229" s="908"/>
      <c r="S229" s="408"/>
      <c r="T229" s="408" t="s">
        <v>319</v>
      </c>
      <c r="U229" s="408"/>
      <c r="V229" s="408"/>
      <c r="W229" s="408"/>
      <c r="X229" s="408"/>
      <c r="Y229" s="408"/>
      <c r="Z229" s="408"/>
      <c r="AA229" s="408"/>
      <c r="AB229" s="408"/>
      <c r="AC229" s="408"/>
      <c r="AD229" s="408"/>
      <c r="AE229" s="408"/>
      <c r="AF229" s="408"/>
      <c r="AG229" s="408"/>
      <c r="AH229" s="1421"/>
      <c r="AI229" s="1422"/>
    </row>
    <row r="230" spans="1:35" s="108" customFormat="1" ht="20.25" customHeight="1" x14ac:dyDescent="0.25">
      <c r="A230" s="72"/>
      <c r="B230" s="1976"/>
      <c r="C230" s="703"/>
      <c r="D230" s="704" t="s">
        <v>319</v>
      </c>
      <c r="E230" s="705"/>
      <c r="F230" s="705"/>
      <c r="G230" s="705"/>
      <c r="H230" s="705"/>
      <c r="I230" s="705"/>
      <c r="J230" s="705"/>
      <c r="K230" s="705"/>
      <c r="L230" s="705"/>
      <c r="M230" s="705"/>
      <c r="N230" s="705"/>
      <c r="O230" s="705"/>
      <c r="P230" s="710"/>
      <c r="Q230" s="1415">
        <f t="shared" si="3"/>
        <v>0</v>
      </c>
      <c r="R230" s="908"/>
      <c r="S230" s="408"/>
      <c r="T230" s="408" t="s">
        <v>320</v>
      </c>
      <c r="U230" s="408"/>
      <c r="V230" s="408"/>
      <c r="W230" s="408"/>
      <c r="X230" s="408"/>
      <c r="Y230" s="408"/>
      <c r="Z230" s="408"/>
      <c r="AA230" s="408"/>
      <c r="AB230" s="408"/>
      <c r="AC230" s="408"/>
      <c r="AD230" s="408"/>
      <c r="AE230" s="408"/>
      <c r="AF230" s="408"/>
      <c r="AG230" s="408"/>
      <c r="AH230" s="1421"/>
      <c r="AI230" s="1422"/>
    </row>
    <row r="231" spans="1:35" s="108" customFormat="1" ht="20.25" customHeight="1" x14ac:dyDescent="0.25">
      <c r="A231" s="72"/>
      <c r="B231" s="1977"/>
      <c r="C231" s="706"/>
      <c r="D231" s="707" t="s">
        <v>320</v>
      </c>
      <c r="E231" s="708"/>
      <c r="F231" s="708"/>
      <c r="G231" s="708"/>
      <c r="H231" s="708"/>
      <c r="I231" s="708"/>
      <c r="J231" s="708"/>
      <c r="K231" s="708"/>
      <c r="L231" s="708"/>
      <c r="M231" s="708"/>
      <c r="N231" s="708"/>
      <c r="O231" s="708"/>
      <c r="P231" s="711"/>
      <c r="Q231" s="1416">
        <f t="shared" si="3"/>
        <v>0</v>
      </c>
      <c r="R231" s="908"/>
      <c r="S231" s="408" t="s">
        <v>2097</v>
      </c>
      <c r="T231" s="408" t="s">
        <v>317</v>
      </c>
      <c r="U231" s="408"/>
      <c r="V231" s="408"/>
      <c r="W231" s="408"/>
      <c r="X231" s="408"/>
      <c r="Y231" s="408"/>
      <c r="Z231" s="408"/>
      <c r="AA231" s="408"/>
      <c r="AB231" s="408"/>
      <c r="AC231" s="408"/>
      <c r="AD231" s="408"/>
      <c r="AE231" s="408"/>
      <c r="AF231" s="408"/>
      <c r="AG231" s="408"/>
      <c r="AH231" s="1421"/>
      <c r="AI231" s="1422"/>
    </row>
    <row r="232" spans="1:35" s="108" customFormat="1" ht="20.25" customHeight="1" x14ac:dyDescent="0.25">
      <c r="A232" s="72"/>
      <c r="B232" s="1975">
        <v>58</v>
      </c>
      <c r="C232" s="703" t="s">
        <v>250</v>
      </c>
      <c r="D232" s="701" t="s">
        <v>317</v>
      </c>
      <c r="E232" s="705"/>
      <c r="F232" s="705"/>
      <c r="G232" s="705"/>
      <c r="H232" s="705"/>
      <c r="I232" s="705"/>
      <c r="J232" s="705"/>
      <c r="K232" s="705"/>
      <c r="L232" s="705"/>
      <c r="M232" s="705"/>
      <c r="N232" s="705"/>
      <c r="O232" s="705"/>
      <c r="P232" s="710"/>
      <c r="Q232" s="1415">
        <f t="shared" si="3"/>
        <v>0</v>
      </c>
      <c r="R232" s="908"/>
      <c r="S232" s="408"/>
      <c r="T232" s="408" t="s">
        <v>318</v>
      </c>
      <c r="U232" s="408">
        <v>0</v>
      </c>
      <c r="V232" s="408">
        <v>0</v>
      </c>
      <c r="W232" s="408">
        <v>4.0000000000000001E-3</v>
      </c>
      <c r="X232" s="408">
        <v>0</v>
      </c>
      <c r="Y232" s="408">
        <v>0</v>
      </c>
      <c r="Z232" s="408">
        <v>6.0000000000000001E-3</v>
      </c>
      <c r="AA232" s="408">
        <v>0</v>
      </c>
      <c r="AB232" s="408">
        <v>6.0000000000000001E-3</v>
      </c>
      <c r="AC232" s="408">
        <v>0.06</v>
      </c>
      <c r="AD232" s="408">
        <v>0</v>
      </c>
      <c r="AE232" s="408">
        <v>0</v>
      </c>
      <c r="AF232" s="408">
        <v>6.0000000000000001E-3</v>
      </c>
      <c r="AG232" s="408">
        <v>8.2000000000000003E-2</v>
      </c>
      <c r="AH232" s="1421"/>
      <c r="AI232" s="1422"/>
    </row>
    <row r="233" spans="1:35" s="108" customFormat="1" ht="20.25" customHeight="1" x14ac:dyDescent="0.25">
      <c r="A233" s="72"/>
      <c r="B233" s="1976"/>
      <c r="C233" s="703"/>
      <c r="D233" s="704" t="s">
        <v>318</v>
      </c>
      <c r="E233" s="705">
        <v>0</v>
      </c>
      <c r="F233" s="705">
        <v>0</v>
      </c>
      <c r="G233" s="705">
        <v>0</v>
      </c>
      <c r="H233" s="705">
        <v>0</v>
      </c>
      <c r="I233" s="705">
        <v>0</v>
      </c>
      <c r="J233" s="705">
        <v>1.9327E-2</v>
      </c>
      <c r="K233" s="705">
        <v>0</v>
      </c>
      <c r="L233" s="705">
        <v>0</v>
      </c>
      <c r="M233" s="705">
        <v>6.3878000000000004E-2</v>
      </c>
      <c r="N233" s="705">
        <v>0</v>
      </c>
      <c r="O233" s="705">
        <v>0</v>
      </c>
      <c r="P233" s="710">
        <v>0</v>
      </c>
      <c r="Q233" s="1415">
        <f t="shared" si="3"/>
        <v>8.3205000000000001E-2</v>
      </c>
      <c r="R233" s="908"/>
      <c r="S233" s="408"/>
      <c r="T233" s="408" t="s">
        <v>319</v>
      </c>
      <c r="U233" s="408"/>
      <c r="V233" s="408"/>
      <c r="W233" s="408"/>
      <c r="X233" s="408"/>
      <c r="Y233" s="408"/>
      <c r="Z233" s="408"/>
      <c r="AA233" s="408"/>
      <c r="AB233" s="408"/>
      <c r="AC233" s="408"/>
      <c r="AD233" s="408"/>
      <c r="AE233" s="408"/>
      <c r="AF233" s="408"/>
      <c r="AG233" s="408"/>
      <c r="AH233" s="1421"/>
      <c r="AI233" s="1422"/>
    </row>
    <row r="234" spans="1:35" s="108" customFormat="1" ht="20.25" customHeight="1" x14ac:dyDescent="0.25">
      <c r="A234" s="72"/>
      <c r="B234" s="1976"/>
      <c r="C234" s="703"/>
      <c r="D234" s="704" t="s">
        <v>319</v>
      </c>
      <c r="E234" s="705"/>
      <c r="F234" s="705"/>
      <c r="G234" s="705"/>
      <c r="H234" s="705"/>
      <c r="I234" s="705"/>
      <c r="J234" s="705"/>
      <c r="K234" s="705"/>
      <c r="L234" s="705"/>
      <c r="M234" s="705"/>
      <c r="N234" s="705"/>
      <c r="O234" s="705"/>
      <c r="P234" s="710"/>
      <c r="Q234" s="1415">
        <f t="shared" si="3"/>
        <v>0</v>
      </c>
      <c r="R234" s="908"/>
      <c r="S234" s="408"/>
      <c r="T234" s="408" t="s">
        <v>320</v>
      </c>
      <c r="U234" s="408"/>
      <c r="V234" s="408"/>
      <c r="W234" s="408"/>
      <c r="X234" s="408"/>
      <c r="Y234" s="408"/>
      <c r="Z234" s="408"/>
      <c r="AA234" s="408"/>
      <c r="AB234" s="408"/>
      <c r="AC234" s="408"/>
      <c r="AD234" s="408"/>
      <c r="AE234" s="408"/>
      <c r="AF234" s="408"/>
      <c r="AG234" s="408"/>
      <c r="AH234" s="1421"/>
      <c r="AI234" s="1422"/>
    </row>
    <row r="235" spans="1:35" s="108" customFormat="1" ht="20.25" customHeight="1" x14ac:dyDescent="0.25">
      <c r="A235" s="72"/>
      <c r="B235" s="1977"/>
      <c r="C235" s="703"/>
      <c r="D235" s="707" t="s">
        <v>320</v>
      </c>
      <c r="E235" s="705"/>
      <c r="F235" s="705"/>
      <c r="G235" s="705"/>
      <c r="H235" s="705"/>
      <c r="I235" s="705"/>
      <c r="J235" s="705"/>
      <c r="K235" s="705"/>
      <c r="L235" s="705"/>
      <c r="M235" s="705"/>
      <c r="N235" s="705"/>
      <c r="O235" s="705"/>
      <c r="P235" s="710"/>
      <c r="Q235" s="1415">
        <f t="shared" si="3"/>
        <v>0</v>
      </c>
      <c r="R235" s="908"/>
      <c r="S235" s="408" t="s">
        <v>250</v>
      </c>
      <c r="T235" s="408" t="s">
        <v>317</v>
      </c>
      <c r="U235" s="408"/>
      <c r="V235" s="408"/>
      <c r="W235" s="408"/>
      <c r="X235" s="408"/>
      <c r="Y235" s="408"/>
      <c r="Z235" s="408"/>
      <c r="AA235" s="408"/>
      <c r="AB235" s="408"/>
      <c r="AC235" s="408"/>
      <c r="AD235" s="408"/>
      <c r="AE235" s="408"/>
      <c r="AF235" s="408"/>
      <c r="AG235" s="408"/>
      <c r="AH235" s="1421"/>
      <c r="AI235" s="1422"/>
    </row>
    <row r="236" spans="1:35" s="108" customFormat="1" ht="20.25" customHeight="1" x14ac:dyDescent="0.25">
      <c r="A236" s="72"/>
      <c r="B236" s="1975">
        <v>59</v>
      </c>
      <c r="C236" s="700" t="s">
        <v>252</v>
      </c>
      <c r="D236" s="701" t="s">
        <v>317</v>
      </c>
      <c r="E236" s="702"/>
      <c r="F236" s="702"/>
      <c r="G236" s="702"/>
      <c r="H236" s="702"/>
      <c r="I236" s="702"/>
      <c r="J236" s="702"/>
      <c r="K236" s="702"/>
      <c r="L236" s="702"/>
      <c r="M236" s="702"/>
      <c r="N236" s="702"/>
      <c r="O236" s="702"/>
      <c r="P236" s="709"/>
      <c r="Q236" s="1414">
        <f t="shared" si="3"/>
        <v>0</v>
      </c>
      <c r="R236" s="908"/>
      <c r="S236" s="408"/>
      <c r="T236" s="408" t="s">
        <v>318</v>
      </c>
      <c r="U236" s="408">
        <v>0</v>
      </c>
      <c r="V236" s="408">
        <v>0</v>
      </c>
      <c r="W236" s="408">
        <v>0</v>
      </c>
      <c r="X236" s="408">
        <v>0</v>
      </c>
      <c r="Y236" s="408">
        <v>0</v>
      </c>
      <c r="Z236" s="408">
        <v>1.9327E-2</v>
      </c>
      <c r="AA236" s="408">
        <v>0</v>
      </c>
      <c r="AB236" s="408">
        <v>0</v>
      </c>
      <c r="AC236" s="408">
        <v>6.3878000000000004E-2</v>
      </c>
      <c r="AD236" s="408">
        <v>0</v>
      </c>
      <c r="AE236" s="408">
        <v>0</v>
      </c>
      <c r="AF236" s="408">
        <v>0</v>
      </c>
      <c r="AG236" s="408">
        <v>8.3205000000000001E-2</v>
      </c>
      <c r="AH236" s="1421"/>
      <c r="AI236" s="1422"/>
    </row>
    <row r="237" spans="1:35" s="108" customFormat="1" ht="20.25" customHeight="1" x14ac:dyDescent="0.25">
      <c r="A237" s="72"/>
      <c r="B237" s="1976"/>
      <c r="C237" s="703"/>
      <c r="D237" s="704" t="s">
        <v>318</v>
      </c>
      <c r="E237" s="705">
        <v>4.2999999999999999E-4</v>
      </c>
      <c r="F237" s="705">
        <v>6.3400000000000001E-4</v>
      </c>
      <c r="G237" s="705">
        <v>8.2999999999999998E-5</v>
      </c>
      <c r="H237" s="705">
        <v>6.11E-4</v>
      </c>
      <c r="I237" s="705">
        <v>1.5920000000000001E-3</v>
      </c>
      <c r="J237" s="705">
        <v>2.13E-4</v>
      </c>
      <c r="K237" s="705">
        <v>2.2729999999999998E-3</v>
      </c>
      <c r="L237" s="705">
        <v>2.346E-3</v>
      </c>
      <c r="M237" s="705">
        <v>2.163E-3</v>
      </c>
      <c r="N237" s="705">
        <v>2.5380000000000003E-3</v>
      </c>
      <c r="O237" s="705">
        <v>1.856E-3</v>
      </c>
      <c r="P237" s="705">
        <v>2.0540000000000003E-3</v>
      </c>
      <c r="Q237" s="1415">
        <f t="shared" si="3"/>
        <v>1.6793000000000002E-2</v>
      </c>
      <c r="R237" s="908"/>
      <c r="S237" s="408"/>
      <c r="T237" s="408" t="s">
        <v>319</v>
      </c>
      <c r="U237" s="408"/>
      <c r="V237" s="408"/>
      <c r="W237" s="408"/>
      <c r="X237" s="408"/>
      <c r="Y237" s="408"/>
      <c r="Z237" s="408"/>
      <c r="AA237" s="408"/>
      <c r="AB237" s="408"/>
      <c r="AC237" s="408"/>
      <c r="AD237" s="408"/>
      <c r="AE237" s="408"/>
      <c r="AF237" s="408"/>
      <c r="AG237" s="408"/>
      <c r="AH237" s="1421"/>
      <c r="AI237" s="1422"/>
    </row>
    <row r="238" spans="1:35" s="108" customFormat="1" ht="20.25" customHeight="1" x14ac:dyDescent="0.25">
      <c r="A238" s="72"/>
      <c r="B238" s="1976"/>
      <c r="C238" s="703"/>
      <c r="D238" s="704" t="s">
        <v>319</v>
      </c>
      <c r="E238" s="705"/>
      <c r="F238" s="705"/>
      <c r="G238" s="705"/>
      <c r="H238" s="705"/>
      <c r="I238" s="705"/>
      <c r="J238" s="705"/>
      <c r="K238" s="705"/>
      <c r="L238" s="705"/>
      <c r="M238" s="705"/>
      <c r="N238" s="705"/>
      <c r="O238" s="705"/>
      <c r="P238" s="710"/>
      <c r="Q238" s="1415">
        <f t="shared" si="3"/>
        <v>0</v>
      </c>
      <c r="R238" s="908"/>
      <c r="S238" s="408"/>
      <c r="T238" s="408" t="s">
        <v>320</v>
      </c>
      <c r="U238" s="408"/>
      <c r="V238" s="408"/>
      <c r="W238" s="408"/>
      <c r="X238" s="408"/>
      <c r="Y238" s="408"/>
      <c r="Z238" s="408"/>
      <c r="AA238" s="408"/>
      <c r="AB238" s="408"/>
      <c r="AC238" s="408"/>
      <c r="AD238" s="408"/>
      <c r="AE238" s="408"/>
      <c r="AF238" s="408"/>
      <c r="AG238" s="408"/>
      <c r="AH238" s="1421"/>
      <c r="AI238" s="1422"/>
    </row>
    <row r="239" spans="1:35" s="108" customFormat="1" ht="20.25" customHeight="1" x14ac:dyDescent="0.25">
      <c r="A239" s="72"/>
      <c r="B239" s="1977"/>
      <c r="C239" s="706"/>
      <c r="D239" s="707" t="s">
        <v>320</v>
      </c>
      <c r="E239" s="708"/>
      <c r="F239" s="708"/>
      <c r="G239" s="708"/>
      <c r="H239" s="708"/>
      <c r="I239" s="708"/>
      <c r="J239" s="708"/>
      <c r="K239" s="708"/>
      <c r="L239" s="708"/>
      <c r="M239" s="708"/>
      <c r="N239" s="708"/>
      <c r="O239" s="708"/>
      <c r="P239" s="711"/>
      <c r="Q239" s="1416">
        <f t="shared" si="3"/>
        <v>0</v>
      </c>
      <c r="R239" s="908"/>
      <c r="S239" s="408" t="s">
        <v>252</v>
      </c>
      <c r="T239" s="408" t="s">
        <v>317</v>
      </c>
      <c r="U239" s="408"/>
      <c r="V239" s="408"/>
      <c r="W239" s="408"/>
      <c r="X239" s="408"/>
      <c r="Y239" s="408"/>
      <c r="Z239" s="408"/>
      <c r="AA239" s="408"/>
      <c r="AB239" s="408"/>
      <c r="AC239" s="408"/>
      <c r="AD239" s="408"/>
      <c r="AE239" s="408"/>
      <c r="AF239" s="408"/>
      <c r="AG239" s="408"/>
      <c r="AH239" s="1421"/>
      <c r="AI239" s="1422"/>
    </row>
    <row r="240" spans="1:35" s="108" customFormat="1" ht="20.25" customHeight="1" x14ac:dyDescent="0.25">
      <c r="A240" s="72"/>
      <c r="B240" s="1975">
        <v>60</v>
      </c>
      <c r="C240" s="700" t="s">
        <v>254</v>
      </c>
      <c r="D240" s="701" t="s">
        <v>317</v>
      </c>
      <c r="E240" s="702"/>
      <c r="F240" s="702"/>
      <c r="G240" s="702"/>
      <c r="H240" s="702"/>
      <c r="I240" s="702"/>
      <c r="J240" s="702"/>
      <c r="K240" s="702"/>
      <c r="L240" s="702"/>
      <c r="M240" s="702"/>
      <c r="N240" s="702"/>
      <c r="O240" s="702"/>
      <c r="P240" s="709"/>
      <c r="Q240" s="1414">
        <f t="shared" si="3"/>
        <v>0</v>
      </c>
      <c r="R240" s="908"/>
      <c r="S240" s="408"/>
      <c r="T240" s="408" t="s">
        <v>318</v>
      </c>
      <c r="U240" s="408">
        <v>4.2999999999999999E-4</v>
      </c>
      <c r="V240" s="408">
        <v>6.3400000000000001E-4</v>
      </c>
      <c r="W240" s="408">
        <v>8.2999999999999998E-5</v>
      </c>
      <c r="X240" s="408">
        <v>6.11E-4</v>
      </c>
      <c r="Y240" s="408">
        <v>1.5920000000000001E-3</v>
      </c>
      <c r="Z240" s="408">
        <v>2.13E-4</v>
      </c>
      <c r="AA240" s="408">
        <v>2.2729999999999998E-3</v>
      </c>
      <c r="AB240" s="408">
        <v>2.346E-3</v>
      </c>
      <c r="AC240" s="408">
        <v>2.163E-3</v>
      </c>
      <c r="AD240" s="408">
        <v>2.5380000000000003E-3</v>
      </c>
      <c r="AE240" s="408">
        <v>1.856E-3</v>
      </c>
      <c r="AF240" s="408">
        <v>2.0540000000000003E-3</v>
      </c>
      <c r="AG240" s="408">
        <v>1.6793000000000002E-2</v>
      </c>
      <c r="AH240" s="1421"/>
      <c r="AI240" s="1422"/>
    </row>
    <row r="241" spans="1:35" s="108" customFormat="1" ht="20.25" customHeight="1" x14ac:dyDescent="0.25">
      <c r="A241" s="72"/>
      <c r="B241" s="1976"/>
      <c r="C241" s="703"/>
      <c r="D241" s="704" t="s">
        <v>318</v>
      </c>
      <c r="E241" s="705">
        <v>1.4297000000000001E-2</v>
      </c>
      <c r="F241" s="705">
        <v>1.9348000000000001E-2</v>
      </c>
      <c r="G241" s="705">
        <v>6.0069999999999993E-3</v>
      </c>
      <c r="H241" s="705">
        <v>1.562E-3</v>
      </c>
      <c r="I241" s="705">
        <v>3.4429999999999999E-3</v>
      </c>
      <c r="J241" s="705">
        <v>5.3330000000000001E-3</v>
      </c>
      <c r="K241" s="705">
        <v>3.277E-3</v>
      </c>
      <c r="L241" s="705">
        <v>1.4862E-2</v>
      </c>
      <c r="M241" s="705">
        <v>0</v>
      </c>
      <c r="N241" s="705">
        <v>3.4499000000000002E-2</v>
      </c>
      <c r="O241" s="705">
        <v>9.1210000000000006E-3</v>
      </c>
      <c r="P241" s="710">
        <v>5.3019999999999994E-3</v>
      </c>
      <c r="Q241" s="1415">
        <f t="shared" si="3"/>
        <v>0.117051</v>
      </c>
      <c r="R241" s="908"/>
      <c r="S241" s="408"/>
      <c r="T241" s="408" t="s">
        <v>319</v>
      </c>
      <c r="U241" s="408"/>
      <c r="V241" s="408"/>
      <c r="W241" s="408"/>
      <c r="X241" s="408"/>
      <c r="Y241" s="408"/>
      <c r="Z241" s="408"/>
      <c r="AA241" s="408"/>
      <c r="AB241" s="408"/>
      <c r="AC241" s="408"/>
      <c r="AD241" s="408"/>
      <c r="AE241" s="408"/>
      <c r="AF241" s="408"/>
      <c r="AG241" s="408"/>
      <c r="AH241" s="1421"/>
      <c r="AI241" s="1422"/>
    </row>
    <row r="242" spans="1:35" s="108" customFormat="1" ht="20.25" customHeight="1" x14ac:dyDescent="0.25">
      <c r="A242" s="72"/>
      <c r="B242" s="1976"/>
      <c r="C242" s="703"/>
      <c r="D242" s="704" t="s">
        <v>319</v>
      </c>
      <c r="E242" s="705"/>
      <c r="F242" s="705"/>
      <c r="G242" s="705"/>
      <c r="H242" s="705"/>
      <c r="I242" s="705"/>
      <c r="J242" s="705"/>
      <c r="K242" s="705"/>
      <c r="L242" s="705"/>
      <c r="M242" s="705"/>
      <c r="N242" s="705"/>
      <c r="O242" s="705"/>
      <c r="P242" s="710"/>
      <c r="Q242" s="1415">
        <f t="shared" si="3"/>
        <v>0</v>
      </c>
      <c r="R242" s="908"/>
      <c r="S242" s="408"/>
      <c r="T242" s="408" t="s">
        <v>320</v>
      </c>
      <c r="U242" s="408"/>
      <c r="V242" s="408"/>
      <c r="W242" s="408"/>
      <c r="X242" s="408"/>
      <c r="Y242" s="408"/>
      <c r="Z242" s="408"/>
      <c r="AA242" s="408"/>
      <c r="AB242" s="408"/>
      <c r="AC242" s="408"/>
      <c r="AD242" s="408"/>
      <c r="AE242" s="408"/>
      <c r="AF242" s="408"/>
      <c r="AG242" s="408"/>
      <c r="AH242" s="1421"/>
      <c r="AI242" s="1422"/>
    </row>
    <row r="243" spans="1:35" s="108" customFormat="1" ht="20.25" customHeight="1" x14ac:dyDescent="0.25">
      <c r="A243" s="72"/>
      <c r="B243" s="1977"/>
      <c r="C243" s="706"/>
      <c r="D243" s="707" t="s">
        <v>320</v>
      </c>
      <c r="E243" s="708"/>
      <c r="F243" s="708"/>
      <c r="G243" s="708"/>
      <c r="H243" s="708"/>
      <c r="I243" s="708"/>
      <c r="J243" s="708"/>
      <c r="K243" s="708"/>
      <c r="L243" s="708"/>
      <c r="M243" s="708"/>
      <c r="N243" s="708"/>
      <c r="O243" s="708"/>
      <c r="P243" s="711"/>
      <c r="Q243" s="1416">
        <f t="shared" si="3"/>
        <v>0</v>
      </c>
      <c r="R243" s="908"/>
      <c r="S243" s="408" t="s">
        <v>254</v>
      </c>
      <c r="T243" s="408" t="s">
        <v>317</v>
      </c>
      <c r="U243" s="408"/>
      <c r="V243" s="408"/>
      <c r="W243" s="408"/>
      <c r="X243" s="408"/>
      <c r="Y243" s="408"/>
      <c r="Z243" s="408"/>
      <c r="AA243" s="408"/>
      <c r="AB243" s="408"/>
      <c r="AC243" s="408"/>
      <c r="AD243" s="408"/>
      <c r="AE243" s="408"/>
      <c r="AF243" s="408"/>
      <c r="AG243" s="408"/>
      <c r="AH243" s="1421"/>
      <c r="AI243" s="1422"/>
    </row>
    <row r="244" spans="1:35" s="108" customFormat="1" ht="20.25" customHeight="1" x14ac:dyDescent="0.25">
      <c r="A244" s="72"/>
      <c r="B244" s="1975">
        <v>61</v>
      </c>
      <c r="C244" s="700" t="s">
        <v>256</v>
      </c>
      <c r="D244" s="701" t="s">
        <v>317</v>
      </c>
      <c r="E244" s="705"/>
      <c r="F244" s="705"/>
      <c r="G244" s="705"/>
      <c r="H244" s="705"/>
      <c r="I244" s="705"/>
      <c r="J244" s="705"/>
      <c r="K244" s="705"/>
      <c r="L244" s="705"/>
      <c r="M244" s="705"/>
      <c r="N244" s="705"/>
      <c r="O244" s="705"/>
      <c r="P244" s="710"/>
      <c r="Q244" s="1415">
        <f t="shared" si="3"/>
        <v>0</v>
      </c>
      <c r="R244" s="908"/>
      <c r="S244" s="408"/>
      <c r="T244" s="408" t="s">
        <v>318</v>
      </c>
      <c r="U244" s="408">
        <v>1.4297000000000001E-2</v>
      </c>
      <c r="V244" s="408">
        <v>1.9348000000000001E-2</v>
      </c>
      <c r="W244" s="408">
        <v>6.0069999999999993E-3</v>
      </c>
      <c r="X244" s="408">
        <v>1.562E-3</v>
      </c>
      <c r="Y244" s="408">
        <v>3.4429999999999999E-3</v>
      </c>
      <c r="Z244" s="408">
        <v>5.3330000000000001E-3</v>
      </c>
      <c r="AA244" s="408">
        <v>3.277E-3</v>
      </c>
      <c r="AB244" s="408">
        <v>1.4862E-2</v>
      </c>
      <c r="AC244" s="408">
        <v>0</v>
      </c>
      <c r="AD244" s="408">
        <v>3.4499000000000002E-2</v>
      </c>
      <c r="AE244" s="408">
        <v>9.1210000000000006E-3</v>
      </c>
      <c r="AF244" s="408">
        <v>5.3019999999999994E-3</v>
      </c>
      <c r="AG244" s="408">
        <v>0.117051</v>
      </c>
      <c r="AH244" s="1421"/>
      <c r="AI244" s="1422"/>
    </row>
    <row r="245" spans="1:35" s="108" customFormat="1" ht="20.25" customHeight="1" x14ac:dyDescent="0.25">
      <c r="A245" s="72"/>
      <c r="B245" s="1976"/>
      <c r="C245" s="703"/>
      <c r="D245" s="704" t="s">
        <v>318</v>
      </c>
      <c r="E245" s="705">
        <v>0.25246499999999999</v>
      </c>
      <c r="F245" s="705">
        <v>0.25246499999999999</v>
      </c>
      <c r="G245" s="705">
        <v>0.24440500000000001</v>
      </c>
      <c r="H245" s="705">
        <v>0.24440500000000001</v>
      </c>
      <c r="I245" s="705">
        <v>0.38198200000000004</v>
      </c>
      <c r="J245" s="705">
        <v>0.354134</v>
      </c>
      <c r="K245" s="705">
        <v>0.28761999999999999</v>
      </c>
      <c r="L245" s="705">
        <v>0.20773900000000001</v>
      </c>
      <c r="M245" s="705">
        <v>0.21263499999999999</v>
      </c>
      <c r="N245" s="705">
        <v>0.29407699999999998</v>
      </c>
      <c r="O245" s="705">
        <v>0.19674900000000001</v>
      </c>
      <c r="P245" s="710">
        <v>0.316882</v>
      </c>
      <c r="Q245" s="1415">
        <f t="shared" si="3"/>
        <v>3.2455580000000008</v>
      </c>
      <c r="R245" s="908"/>
      <c r="S245" s="408"/>
      <c r="T245" s="408" t="s">
        <v>319</v>
      </c>
      <c r="U245" s="408"/>
      <c r="V245" s="408"/>
      <c r="W245" s="408"/>
      <c r="X245" s="408"/>
      <c r="Y245" s="408"/>
      <c r="Z245" s="408"/>
      <c r="AA245" s="408"/>
      <c r="AB245" s="408"/>
      <c r="AC245" s="408"/>
      <c r="AD245" s="408"/>
      <c r="AE245" s="408"/>
      <c r="AF245" s="408"/>
      <c r="AG245" s="408"/>
      <c r="AH245" s="1421"/>
      <c r="AI245" s="1422"/>
    </row>
    <row r="246" spans="1:35" s="108" customFormat="1" ht="20.25" customHeight="1" x14ac:dyDescent="0.25">
      <c r="A246" s="72"/>
      <c r="B246" s="1976"/>
      <c r="C246" s="703"/>
      <c r="D246" s="704" t="s">
        <v>319</v>
      </c>
      <c r="E246" s="705"/>
      <c r="F246" s="705"/>
      <c r="G246" s="705"/>
      <c r="H246" s="705"/>
      <c r="I246" s="705"/>
      <c r="J246" s="705"/>
      <c r="K246" s="705"/>
      <c r="L246" s="705"/>
      <c r="M246" s="705"/>
      <c r="N246" s="705"/>
      <c r="O246" s="705"/>
      <c r="P246" s="710"/>
      <c r="Q246" s="1415">
        <f t="shared" si="3"/>
        <v>0</v>
      </c>
      <c r="R246" s="908"/>
      <c r="S246" s="408"/>
      <c r="T246" s="408" t="s">
        <v>320</v>
      </c>
      <c r="U246" s="408"/>
      <c r="V246" s="408"/>
      <c r="W246" s="408"/>
      <c r="X246" s="408"/>
      <c r="Y246" s="408"/>
      <c r="Z246" s="408"/>
      <c r="AA246" s="408"/>
      <c r="AB246" s="408"/>
      <c r="AC246" s="408"/>
      <c r="AD246" s="408"/>
      <c r="AE246" s="408"/>
      <c r="AF246" s="408"/>
      <c r="AG246" s="408"/>
      <c r="AH246" s="1421"/>
      <c r="AI246" s="1422"/>
    </row>
    <row r="247" spans="1:35" s="108" customFormat="1" ht="20.25" customHeight="1" x14ac:dyDescent="0.25">
      <c r="A247" s="72"/>
      <c r="B247" s="1977"/>
      <c r="C247" s="706"/>
      <c r="D247" s="707" t="s">
        <v>320</v>
      </c>
      <c r="E247" s="705"/>
      <c r="F247" s="705"/>
      <c r="G247" s="705"/>
      <c r="H247" s="705"/>
      <c r="I247" s="705"/>
      <c r="J247" s="705"/>
      <c r="K247" s="705"/>
      <c r="L247" s="705"/>
      <c r="M247" s="705"/>
      <c r="N247" s="705"/>
      <c r="O247" s="705"/>
      <c r="P247" s="710"/>
      <c r="Q247" s="1415">
        <f t="shared" si="3"/>
        <v>0</v>
      </c>
      <c r="R247" s="908"/>
      <c r="S247" s="408" t="s">
        <v>256</v>
      </c>
      <c r="T247" s="408" t="s">
        <v>317</v>
      </c>
      <c r="U247" s="408"/>
      <c r="V247" s="408"/>
      <c r="W247" s="408"/>
      <c r="X247" s="408"/>
      <c r="Y247" s="408"/>
      <c r="Z247" s="408"/>
      <c r="AA247" s="408"/>
      <c r="AB247" s="408"/>
      <c r="AC247" s="408"/>
      <c r="AD247" s="408"/>
      <c r="AE247" s="408"/>
      <c r="AF247" s="408"/>
      <c r="AG247" s="408"/>
      <c r="AH247" s="1421"/>
      <c r="AI247" s="1422"/>
    </row>
    <row r="248" spans="1:35" s="108" customFormat="1" ht="20.25" customHeight="1" x14ac:dyDescent="0.25">
      <c r="A248" s="72"/>
      <c r="B248" s="1975">
        <v>62</v>
      </c>
      <c r="C248" s="700" t="s">
        <v>2108</v>
      </c>
      <c r="D248" s="701" t="s">
        <v>317</v>
      </c>
      <c r="E248" s="702"/>
      <c r="F248" s="702"/>
      <c r="G248" s="702"/>
      <c r="H248" s="702"/>
      <c r="I248" s="702"/>
      <c r="J248" s="702"/>
      <c r="K248" s="702"/>
      <c r="L248" s="702"/>
      <c r="M248" s="702"/>
      <c r="N248" s="702"/>
      <c r="O248" s="702"/>
      <c r="P248" s="709"/>
      <c r="Q248" s="1414">
        <f t="shared" si="3"/>
        <v>0</v>
      </c>
      <c r="R248" s="908"/>
      <c r="S248" s="408"/>
      <c r="T248" s="408" t="s">
        <v>318</v>
      </c>
      <c r="U248" s="408">
        <v>0.25246499999999999</v>
      </c>
      <c r="V248" s="408">
        <v>0.25246499999999999</v>
      </c>
      <c r="W248" s="408">
        <v>0.24440500000000001</v>
      </c>
      <c r="X248" s="408">
        <v>0.24440500000000001</v>
      </c>
      <c r="Y248" s="408">
        <v>0.38198200000000004</v>
      </c>
      <c r="Z248" s="408">
        <v>0.354134</v>
      </c>
      <c r="AA248" s="408">
        <v>0.28761999999999999</v>
      </c>
      <c r="AB248" s="408">
        <v>0.20773900000000001</v>
      </c>
      <c r="AC248" s="408">
        <v>0.21263499999999999</v>
      </c>
      <c r="AD248" s="408">
        <v>0.29407699999999998</v>
      </c>
      <c r="AE248" s="408">
        <v>0.19674900000000001</v>
      </c>
      <c r="AF248" s="408">
        <v>0.316882</v>
      </c>
      <c r="AG248" s="408">
        <v>3.2455580000000008</v>
      </c>
      <c r="AH248" s="1421"/>
      <c r="AI248" s="1422"/>
    </row>
    <row r="249" spans="1:35" s="108" customFormat="1" ht="20.25" customHeight="1" x14ac:dyDescent="0.25">
      <c r="A249" s="72"/>
      <c r="B249" s="1976"/>
      <c r="C249" s="703"/>
      <c r="D249" s="704" t="s">
        <v>318</v>
      </c>
      <c r="E249" s="705">
        <v>0</v>
      </c>
      <c r="F249" s="705">
        <v>0</v>
      </c>
      <c r="G249" s="705">
        <v>0</v>
      </c>
      <c r="H249" s="705">
        <v>0</v>
      </c>
      <c r="I249" s="705">
        <v>0</v>
      </c>
      <c r="J249" s="705">
        <v>0</v>
      </c>
      <c r="K249" s="705">
        <v>0</v>
      </c>
      <c r="L249" s="705">
        <v>0</v>
      </c>
      <c r="M249" s="705">
        <v>0</v>
      </c>
      <c r="N249" s="705">
        <v>0</v>
      </c>
      <c r="O249" s="705">
        <v>0</v>
      </c>
      <c r="P249" s="710">
        <v>0</v>
      </c>
      <c r="Q249" s="1415">
        <f t="shared" si="3"/>
        <v>0</v>
      </c>
      <c r="R249" s="908"/>
      <c r="S249" s="408"/>
      <c r="T249" s="408" t="s">
        <v>319</v>
      </c>
      <c r="U249" s="408"/>
      <c r="V249" s="408"/>
      <c r="W249" s="408"/>
      <c r="X249" s="408"/>
      <c r="Y249" s="408"/>
      <c r="Z249" s="408"/>
      <c r="AA249" s="408"/>
      <c r="AB249" s="408"/>
      <c r="AC249" s="408"/>
      <c r="AD249" s="408"/>
      <c r="AE249" s="408"/>
      <c r="AF249" s="408"/>
      <c r="AG249" s="408"/>
      <c r="AH249" s="1421"/>
      <c r="AI249" s="1422"/>
    </row>
    <row r="250" spans="1:35" s="108" customFormat="1" ht="20.25" customHeight="1" x14ac:dyDescent="0.25">
      <c r="A250" s="72"/>
      <c r="B250" s="1976"/>
      <c r="C250" s="703"/>
      <c r="D250" s="704" t="s">
        <v>319</v>
      </c>
      <c r="E250" s="705"/>
      <c r="F250" s="705"/>
      <c r="G250" s="705"/>
      <c r="H250" s="705"/>
      <c r="I250" s="705"/>
      <c r="J250" s="705"/>
      <c r="K250" s="705"/>
      <c r="L250" s="705"/>
      <c r="M250" s="705"/>
      <c r="N250" s="705"/>
      <c r="O250" s="705"/>
      <c r="P250" s="710"/>
      <c r="Q250" s="1415">
        <f t="shared" si="3"/>
        <v>0</v>
      </c>
      <c r="R250" s="908"/>
      <c r="S250" s="408"/>
      <c r="T250" s="408" t="s">
        <v>320</v>
      </c>
      <c r="U250" s="408"/>
      <c r="V250" s="408"/>
      <c r="W250" s="408"/>
      <c r="X250" s="408"/>
      <c r="Y250" s="408"/>
      <c r="Z250" s="408"/>
      <c r="AA250" s="408"/>
      <c r="AB250" s="408"/>
      <c r="AC250" s="408"/>
      <c r="AD250" s="408"/>
      <c r="AE250" s="408"/>
      <c r="AF250" s="408"/>
      <c r="AG250" s="408"/>
      <c r="AH250" s="1421"/>
      <c r="AI250" s="1422"/>
    </row>
    <row r="251" spans="1:35" s="108" customFormat="1" ht="20.25" customHeight="1" x14ac:dyDescent="0.25">
      <c r="A251" s="72"/>
      <c r="B251" s="1977"/>
      <c r="C251" s="706"/>
      <c r="D251" s="707" t="s">
        <v>320</v>
      </c>
      <c r="E251" s="708"/>
      <c r="F251" s="708"/>
      <c r="G251" s="708"/>
      <c r="H251" s="708"/>
      <c r="I251" s="708"/>
      <c r="J251" s="708"/>
      <c r="K251" s="708"/>
      <c r="L251" s="708"/>
      <c r="M251" s="708"/>
      <c r="N251" s="708"/>
      <c r="O251" s="708"/>
      <c r="P251" s="711"/>
      <c r="Q251" s="1416">
        <f t="shared" si="3"/>
        <v>0</v>
      </c>
      <c r="R251" s="908"/>
      <c r="S251" s="408" t="s">
        <v>2108</v>
      </c>
      <c r="T251" s="408" t="s">
        <v>317</v>
      </c>
      <c r="U251" s="408"/>
      <c r="V251" s="408"/>
      <c r="W251" s="408"/>
      <c r="X251" s="408"/>
      <c r="Y251" s="408"/>
      <c r="Z251" s="408"/>
      <c r="AA251" s="408"/>
      <c r="AB251" s="408"/>
      <c r="AC251" s="408"/>
      <c r="AD251" s="408"/>
      <c r="AE251" s="408"/>
      <c r="AF251" s="408"/>
      <c r="AG251" s="408"/>
      <c r="AH251" s="1421"/>
      <c r="AI251" s="1422"/>
    </row>
    <row r="252" spans="1:35" s="108" customFormat="1" ht="20.25" customHeight="1" x14ac:dyDescent="0.25">
      <c r="A252" s="72"/>
      <c r="B252" s="1975">
        <v>63</v>
      </c>
      <c r="C252" s="700" t="s">
        <v>2109</v>
      </c>
      <c r="D252" s="701" t="s">
        <v>317</v>
      </c>
      <c r="E252" s="702"/>
      <c r="F252" s="702"/>
      <c r="G252" s="702"/>
      <c r="H252" s="702"/>
      <c r="I252" s="702"/>
      <c r="J252" s="702"/>
      <c r="K252" s="702"/>
      <c r="L252" s="702"/>
      <c r="M252" s="702"/>
      <c r="N252" s="702"/>
      <c r="O252" s="702"/>
      <c r="P252" s="709"/>
      <c r="Q252" s="1414">
        <f t="shared" si="3"/>
        <v>0</v>
      </c>
      <c r="R252" s="908"/>
      <c r="S252" s="408"/>
      <c r="T252" s="408" t="s">
        <v>318</v>
      </c>
      <c r="U252" s="408">
        <v>0</v>
      </c>
      <c r="V252" s="408">
        <v>0</v>
      </c>
      <c r="W252" s="408">
        <v>0</v>
      </c>
      <c r="X252" s="408">
        <v>0</v>
      </c>
      <c r="Y252" s="408">
        <v>0</v>
      </c>
      <c r="Z252" s="408">
        <v>0</v>
      </c>
      <c r="AA252" s="408">
        <v>0</v>
      </c>
      <c r="AB252" s="408">
        <v>0</v>
      </c>
      <c r="AC252" s="408">
        <v>0</v>
      </c>
      <c r="AD252" s="408">
        <v>0</v>
      </c>
      <c r="AE252" s="408">
        <v>0</v>
      </c>
      <c r="AF252" s="408">
        <v>0</v>
      </c>
      <c r="AG252" s="408">
        <v>0</v>
      </c>
      <c r="AH252" s="1421"/>
      <c r="AI252" s="1422"/>
    </row>
    <row r="253" spans="1:35" s="108" customFormat="1" ht="20.25" customHeight="1" x14ac:dyDescent="0.25">
      <c r="A253" s="72"/>
      <c r="B253" s="1976"/>
      <c r="C253" s="703"/>
      <c r="D253" s="704" t="s">
        <v>318</v>
      </c>
      <c r="E253" s="705">
        <v>1.2999999999999999E-5</v>
      </c>
      <c r="F253" s="705">
        <v>1.2999999999999999E-5</v>
      </c>
      <c r="G253" s="705">
        <v>1.2999999999999999E-5</v>
      </c>
      <c r="H253" s="705">
        <v>1.2999999999999999E-5</v>
      </c>
      <c r="I253" s="705">
        <v>1.2999999999999999E-5</v>
      </c>
      <c r="J253" s="705">
        <v>1.2999999999999999E-5</v>
      </c>
      <c r="K253" s="705">
        <v>1.2999999999999999E-5</v>
      </c>
      <c r="L253" s="705">
        <v>1.2999999999999999E-5</v>
      </c>
      <c r="M253" s="705">
        <v>1.2999999999999999E-5</v>
      </c>
      <c r="N253" s="705">
        <v>1.2999999999999999E-5</v>
      </c>
      <c r="O253" s="705">
        <v>1.2999999999999999E-5</v>
      </c>
      <c r="P253" s="710">
        <v>3.1199999999999999E-4</v>
      </c>
      <c r="Q253" s="1415">
        <f t="shared" si="3"/>
        <v>4.55E-4</v>
      </c>
      <c r="R253" s="908"/>
      <c r="S253" s="408"/>
      <c r="T253" s="408" t="s">
        <v>319</v>
      </c>
      <c r="U253" s="408"/>
      <c r="V253" s="408"/>
      <c r="W253" s="408"/>
      <c r="X253" s="408"/>
      <c r="Y253" s="408"/>
      <c r="Z253" s="408"/>
      <c r="AA253" s="408"/>
      <c r="AB253" s="408"/>
      <c r="AC253" s="408"/>
      <c r="AD253" s="408"/>
      <c r="AE253" s="408"/>
      <c r="AF253" s="408"/>
      <c r="AG253" s="408"/>
      <c r="AH253" s="1421"/>
      <c r="AI253" s="1422"/>
    </row>
    <row r="254" spans="1:35" s="108" customFormat="1" ht="20.25" customHeight="1" x14ac:dyDescent="0.25">
      <c r="A254" s="72"/>
      <c r="B254" s="1976"/>
      <c r="C254" s="703"/>
      <c r="D254" s="704" t="s">
        <v>319</v>
      </c>
      <c r="E254" s="705"/>
      <c r="F254" s="705"/>
      <c r="G254" s="705"/>
      <c r="H254" s="705"/>
      <c r="I254" s="705"/>
      <c r="J254" s="705"/>
      <c r="K254" s="705"/>
      <c r="L254" s="705"/>
      <c r="M254" s="705"/>
      <c r="N254" s="705"/>
      <c r="O254" s="705"/>
      <c r="P254" s="710"/>
      <c r="Q254" s="1415">
        <f t="shared" si="3"/>
        <v>0</v>
      </c>
      <c r="R254" s="908"/>
      <c r="S254" s="408"/>
      <c r="T254" s="408" t="s">
        <v>320</v>
      </c>
      <c r="U254" s="408"/>
      <c r="V254" s="408"/>
      <c r="W254" s="408"/>
      <c r="X254" s="408"/>
      <c r="Y254" s="408"/>
      <c r="Z254" s="408"/>
      <c r="AA254" s="408"/>
      <c r="AB254" s="408"/>
      <c r="AC254" s="408"/>
      <c r="AD254" s="408"/>
      <c r="AE254" s="408"/>
      <c r="AF254" s="408"/>
      <c r="AG254" s="408"/>
      <c r="AH254" s="1421"/>
      <c r="AI254" s="1422"/>
    </row>
    <row r="255" spans="1:35" s="108" customFormat="1" ht="20.25" customHeight="1" x14ac:dyDescent="0.25">
      <c r="A255" s="72"/>
      <c r="B255" s="1977"/>
      <c r="C255" s="706"/>
      <c r="D255" s="707" t="s">
        <v>320</v>
      </c>
      <c r="E255" s="708"/>
      <c r="F255" s="708"/>
      <c r="G255" s="708"/>
      <c r="H255" s="708"/>
      <c r="I255" s="708"/>
      <c r="J255" s="708"/>
      <c r="K255" s="708"/>
      <c r="L255" s="708"/>
      <c r="M255" s="708"/>
      <c r="N255" s="708"/>
      <c r="O255" s="708"/>
      <c r="P255" s="711"/>
      <c r="Q255" s="1416">
        <f t="shared" si="3"/>
        <v>0</v>
      </c>
      <c r="R255" s="908"/>
      <c r="S255" s="408" t="s">
        <v>2109</v>
      </c>
      <c r="T255" s="408" t="s">
        <v>317</v>
      </c>
      <c r="U255" s="408"/>
      <c r="V255" s="408"/>
      <c r="W255" s="408"/>
      <c r="X255" s="408"/>
      <c r="Y255" s="408"/>
      <c r="Z255" s="408"/>
      <c r="AA255" s="408"/>
      <c r="AB255" s="408"/>
      <c r="AC255" s="408"/>
      <c r="AD255" s="408"/>
      <c r="AE255" s="408"/>
      <c r="AF255" s="408"/>
      <c r="AG255" s="408"/>
      <c r="AH255" s="1421"/>
      <c r="AI255" s="1422"/>
    </row>
    <row r="256" spans="1:35" s="108" customFormat="1" ht="20.25" customHeight="1" x14ac:dyDescent="0.25">
      <c r="A256" s="72"/>
      <c r="B256" s="1975">
        <v>64</v>
      </c>
      <c r="C256" s="700" t="s">
        <v>258</v>
      </c>
      <c r="D256" s="701" t="s">
        <v>317</v>
      </c>
      <c r="E256" s="702">
        <v>3.7120000000000002</v>
      </c>
      <c r="F256" s="702">
        <v>2.6840000000000002</v>
      </c>
      <c r="G256" s="702">
        <v>1.343</v>
      </c>
      <c r="H256" s="702">
        <v>1.669</v>
      </c>
      <c r="I256" s="702">
        <v>2.2280000000000002</v>
      </c>
      <c r="J256" s="702">
        <v>2.4700000000000002</v>
      </c>
      <c r="K256" s="702">
        <v>2.0249999999999999</v>
      </c>
      <c r="L256" s="702">
        <v>2.0259999999999998</v>
      </c>
      <c r="M256" s="702">
        <v>1.9219999999999999</v>
      </c>
      <c r="N256" s="702">
        <v>2.177</v>
      </c>
      <c r="O256" s="702">
        <v>1.881</v>
      </c>
      <c r="P256" s="709">
        <v>2.2170000000000001</v>
      </c>
      <c r="Q256" s="1414">
        <f t="shared" si="3"/>
        <v>26.353999999999999</v>
      </c>
      <c r="R256" s="908"/>
      <c r="S256" s="408"/>
      <c r="T256" s="408" t="s">
        <v>318</v>
      </c>
      <c r="U256" s="408">
        <v>1.2999999999999999E-5</v>
      </c>
      <c r="V256" s="408">
        <v>1.2999999999999999E-5</v>
      </c>
      <c r="W256" s="408">
        <v>1.2999999999999999E-5</v>
      </c>
      <c r="X256" s="408">
        <v>1.2999999999999999E-5</v>
      </c>
      <c r="Y256" s="408">
        <v>1.2999999999999999E-5</v>
      </c>
      <c r="Z256" s="408">
        <v>1.2999999999999999E-5</v>
      </c>
      <c r="AA256" s="408">
        <v>1.2999999999999999E-5</v>
      </c>
      <c r="AB256" s="408">
        <v>1.2999999999999999E-5</v>
      </c>
      <c r="AC256" s="408">
        <v>1.2999999999999999E-5</v>
      </c>
      <c r="AD256" s="408">
        <v>1.2999999999999999E-5</v>
      </c>
      <c r="AE256" s="408">
        <v>1.2999999999999999E-5</v>
      </c>
      <c r="AF256" s="408">
        <v>3.1199999999999999E-4</v>
      </c>
      <c r="AG256" s="408">
        <v>4.55E-4</v>
      </c>
      <c r="AH256" s="1421"/>
      <c r="AI256" s="1422"/>
    </row>
    <row r="257" spans="1:35" s="108" customFormat="1" ht="20.25" customHeight="1" x14ac:dyDescent="0.25">
      <c r="A257" s="72"/>
      <c r="B257" s="1976"/>
      <c r="C257" s="703"/>
      <c r="D257" s="704" t="s">
        <v>318</v>
      </c>
      <c r="E257" s="705"/>
      <c r="F257" s="705"/>
      <c r="G257" s="705"/>
      <c r="H257" s="705"/>
      <c r="I257" s="705"/>
      <c r="J257" s="705"/>
      <c r="K257" s="705"/>
      <c r="L257" s="705"/>
      <c r="M257" s="705"/>
      <c r="N257" s="705"/>
      <c r="O257" s="705"/>
      <c r="P257" s="710"/>
      <c r="Q257" s="1415">
        <f t="shared" si="3"/>
        <v>0</v>
      </c>
      <c r="R257" s="908"/>
      <c r="S257" s="408"/>
      <c r="T257" s="408" t="s">
        <v>319</v>
      </c>
      <c r="U257" s="408"/>
      <c r="V257" s="408"/>
      <c r="W257" s="408"/>
      <c r="X257" s="408"/>
      <c r="Y257" s="408"/>
      <c r="Z257" s="408"/>
      <c r="AA257" s="408"/>
      <c r="AB257" s="408"/>
      <c r="AC257" s="408"/>
      <c r="AD257" s="408"/>
      <c r="AE257" s="408"/>
      <c r="AF257" s="408"/>
      <c r="AG257" s="408"/>
      <c r="AH257" s="1421"/>
      <c r="AI257" s="1422"/>
    </row>
    <row r="258" spans="1:35" s="108" customFormat="1" ht="20.25" customHeight="1" x14ac:dyDescent="0.25">
      <c r="A258" s="72"/>
      <c r="B258" s="1976"/>
      <c r="C258" s="703"/>
      <c r="D258" s="704" t="s">
        <v>319</v>
      </c>
      <c r="E258" s="705"/>
      <c r="F258" s="705"/>
      <c r="G258" s="705"/>
      <c r="H258" s="705"/>
      <c r="I258" s="705"/>
      <c r="J258" s="705"/>
      <c r="K258" s="705"/>
      <c r="L258" s="705"/>
      <c r="M258" s="705"/>
      <c r="N258" s="705"/>
      <c r="O258" s="705"/>
      <c r="P258" s="710"/>
      <c r="Q258" s="1415">
        <f t="shared" si="3"/>
        <v>0</v>
      </c>
      <c r="R258" s="908"/>
      <c r="S258" s="408"/>
      <c r="T258" s="408" t="s">
        <v>320</v>
      </c>
      <c r="U258" s="408"/>
      <c r="V258" s="408"/>
      <c r="W258" s="408"/>
      <c r="X258" s="408"/>
      <c r="Y258" s="408"/>
      <c r="Z258" s="408"/>
      <c r="AA258" s="408"/>
      <c r="AB258" s="408"/>
      <c r="AC258" s="408"/>
      <c r="AD258" s="408"/>
      <c r="AE258" s="408"/>
      <c r="AF258" s="408"/>
      <c r="AG258" s="408"/>
      <c r="AH258" s="1421"/>
      <c r="AI258" s="1422"/>
    </row>
    <row r="259" spans="1:35" s="108" customFormat="1" ht="20.25" customHeight="1" x14ac:dyDescent="0.25">
      <c r="A259" s="72"/>
      <c r="B259" s="1977"/>
      <c r="C259" s="706"/>
      <c r="D259" s="707" t="s">
        <v>320</v>
      </c>
      <c r="E259" s="708"/>
      <c r="F259" s="708"/>
      <c r="G259" s="708"/>
      <c r="H259" s="708"/>
      <c r="I259" s="708"/>
      <c r="J259" s="708"/>
      <c r="K259" s="708"/>
      <c r="L259" s="708"/>
      <c r="M259" s="708"/>
      <c r="N259" s="708"/>
      <c r="O259" s="708"/>
      <c r="P259" s="711"/>
      <c r="Q259" s="1416">
        <f t="shared" si="3"/>
        <v>0</v>
      </c>
      <c r="R259" s="908"/>
      <c r="S259" s="408" t="s">
        <v>258</v>
      </c>
      <c r="T259" s="408" t="s">
        <v>317</v>
      </c>
      <c r="U259" s="408">
        <v>3.7120000000000002</v>
      </c>
      <c r="V259" s="408">
        <v>2.6840000000000002</v>
      </c>
      <c r="W259" s="408">
        <v>1.343</v>
      </c>
      <c r="X259" s="408">
        <v>1.669</v>
      </c>
      <c r="Y259" s="408">
        <v>2.2280000000000002</v>
      </c>
      <c r="Z259" s="408">
        <v>2.4700000000000002</v>
      </c>
      <c r="AA259" s="408">
        <v>2.0249999999999999</v>
      </c>
      <c r="AB259" s="408">
        <v>2.0259999999999998</v>
      </c>
      <c r="AC259" s="408">
        <v>1.9219999999999999</v>
      </c>
      <c r="AD259" s="408">
        <v>2.177</v>
      </c>
      <c r="AE259" s="408">
        <v>1.881</v>
      </c>
      <c r="AF259" s="408">
        <v>2.2170000000000001</v>
      </c>
      <c r="AG259" s="408">
        <v>26.353999999999999</v>
      </c>
      <c r="AH259" s="1421"/>
      <c r="AI259" s="1422"/>
    </row>
    <row r="260" spans="1:35" s="108" customFormat="1" ht="20.25" customHeight="1" x14ac:dyDescent="0.25">
      <c r="A260" s="72"/>
      <c r="B260" s="1975">
        <v>65</v>
      </c>
      <c r="C260" s="700" t="s">
        <v>259</v>
      </c>
      <c r="D260" s="701" t="s">
        <v>317</v>
      </c>
      <c r="E260" s="705"/>
      <c r="F260" s="705"/>
      <c r="G260" s="705"/>
      <c r="H260" s="705"/>
      <c r="I260" s="705"/>
      <c r="J260" s="705"/>
      <c r="K260" s="705"/>
      <c r="L260" s="705"/>
      <c r="M260" s="705"/>
      <c r="N260" s="705"/>
      <c r="O260" s="705"/>
      <c r="P260" s="710"/>
      <c r="Q260" s="1415">
        <f t="shared" si="3"/>
        <v>0</v>
      </c>
      <c r="R260" s="908"/>
      <c r="S260" s="408"/>
      <c r="T260" s="408" t="s">
        <v>318</v>
      </c>
      <c r="U260" s="408"/>
      <c r="V260" s="408"/>
      <c r="W260" s="408"/>
      <c r="X260" s="408"/>
      <c r="Y260" s="408"/>
      <c r="Z260" s="408"/>
      <c r="AA260" s="408"/>
      <c r="AB260" s="408"/>
      <c r="AC260" s="408"/>
      <c r="AD260" s="408"/>
      <c r="AE260" s="408"/>
      <c r="AF260" s="408"/>
      <c r="AG260" s="408"/>
      <c r="AH260" s="1421"/>
      <c r="AI260" s="1422"/>
    </row>
    <row r="261" spans="1:35" s="108" customFormat="1" ht="20.25" customHeight="1" x14ac:dyDescent="0.25">
      <c r="A261" s="72"/>
      <c r="B261" s="1976"/>
      <c r="C261" s="703"/>
      <c r="D261" s="704" t="s">
        <v>318</v>
      </c>
      <c r="E261" s="705">
        <v>1.6055999999999999</v>
      </c>
      <c r="F261" s="705">
        <v>1.4897</v>
      </c>
      <c r="G261" s="705">
        <v>1.8772</v>
      </c>
      <c r="H261" s="705">
        <v>0.96802999999999995</v>
      </c>
      <c r="I261" s="705">
        <v>3.2507099999999998</v>
      </c>
      <c r="J261" s="705">
        <v>2.7555839999999998</v>
      </c>
      <c r="K261" s="705">
        <v>2.3006599999999997</v>
      </c>
      <c r="L261" s="705">
        <v>1.522</v>
      </c>
      <c r="M261" s="705">
        <v>1.5065999999999999</v>
      </c>
      <c r="N261" s="705">
        <v>1.137724</v>
      </c>
      <c r="O261" s="705">
        <v>1.464906</v>
      </c>
      <c r="P261" s="710">
        <v>0.95569100000000007</v>
      </c>
      <c r="Q261" s="1415">
        <f t="shared" si="3"/>
        <v>20.834405</v>
      </c>
      <c r="R261" s="908"/>
      <c r="S261" s="408"/>
      <c r="T261" s="408" t="s">
        <v>319</v>
      </c>
      <c r="U261" s="408"/>
      <c r="V261" s="408"/>
      <c r="W261" s="408"/>
      <c r="X261" s="408"/>
      <c r="Y261" s="408"/>
      <c r="Z261" s="408"/>
      <c r="AA261" s="408"/>
      <c r="AB261" s="408"/>
      <c r="AC261" s="408"/>
      <c r="AD261" s="408"/>
      <c r="AE261" s="408"/>
      <c r="AF261" s="408"/>
      <c r="AG261" s="408"/>
      <c r="AH261" s="1421"/>
      <c r="AI261" s="1422"/>
    </row>
    <row r="262" spans="1:35" s="108" customFormat="1" ht="20.25" customHeight="1" x14ac:dyDescent="0.25">
      <c r="A262" s="72"/>
      <c r="B262" s="1976"/>
      <c r="C262" s="703"/>
      <c r="D262" s="704" t="s">
        <v>319</v>
      </c>
      <c r="E262" s="705"/>
      <c r="F262" s="705"/>
      <c r="G262" s="705"/>
      <c r="H262" s="705"/>
      <c r="I262" s="705"/>
      <c r="J262" s="705"/>
      <c r="K262" s="705"/>
      <c r="L262" s="705"/>
      <c r="M262" s="705"/>
      <c r="N262" s="705"/>
      <c r="O262" s="705"/>
      <c r="P262" s="710"/>
      <c r="Q262" s="1415">
        <f t="shared" si="3"/>
        <v>0</v>
      </c>
      <c r="R262" s="908"/>
      <c r="S262" s="408"/>
      <c r="T262" s="408" t="s">
        <v>320</v>
      </c>
      <c r="U262" s="408"/>
      <c r="V262" s="408"/>
      <c r="W262" s="408"/>
      <c r="X262" s="408"/>
      <c r="Y262" s="408"/>
      <c r="Z262" s="408"/>
      <c r="AA262" s="408"/>
      <c r="AB262" s="408"/>
      <c r="AC262" s="408"/>
      <c r="AD262" s="408"/>
      <c r="AE262" s="408"/>
      <c r="AF262" s="408"/>
      <c r="AG262" s="408"/>
      <c r="AH262" s="1421"/>
      <c r="AI262" s="1422"/>
    </row>
    <row r="263" spans="1:35" s="108" customFormat="1" ht="20.25" customHeight="1" x14ac:dyDescent="0.25">
      <c r="A263" s="72"/>
      <c r="B263" s="1977"/>
      <c r="C263" s="706"/>
      <c r="D263" s="707" t="s">
        <v>320</v>
      </c>
      <c r="E263" s="705"/>
      <c r="F263" s="705"/>
      <c r="G263" s="705"/>
      <c r="H263" s="705"/>
      <c r="I263" s="705"/>
      <c r="J263" s="705"/>
      <c r="K263" s="705"/>
      <c r="L263" s="705"/>
      <c r="M263" s="705"/>
      <c r="N263" s="705"/>
      <c r="O263" s="705"/>
      <c r="P263" s="710"/>
      <c r="Q263" s="1415">
        <f t="shared" si="3"/>
        <v>0</v>
      </c>
      <c r="R263" s="908"/>
      <c r="S263" s="408" t="s">
        <v>259</v>
      </c>
      <c r="T263" s="408" t="s">
        <v>317</v>
      </c>
      <c r="U263" s="408"/>
      <c r="V263" s="408"/>
      <c r="W263" s="408"/>
      <c r="X263" s="408"/>
      <c r="Y263" s="408"/>
      <c r="Z263" s="408"/>
      <c r="AA263" s="408"/>
      <c r="AB263" s="408"/>
      <c r="AC263" s="408"/>
      <c r="AD263" s="408"/>
      <c r="AE263" s="408"/>
      <c r="AF263" s="408"/>
      <c r="AG263" s="408"/>
      <c r="AH263" s="1421"/>
      <c r="AI263" s="1422"/>
    </row>
    <row r="264" spans="1:35" s="108" customFormat="1" ht="20.25" customHeight="1" x14ac:dyDescent="0.25">
      <c r="A264" s="72"/>
      <c r="B264" s="1975">
        <v>66</v>
      </c>
      <c r="C264" s="700" t="s">
        <v>261</v>
      </c>
      <c r="D264" s="701" t="s">
        <v>317</v>
      </c>
      <c r="E264" s="702">
        <v>0</v>
      </c>
      <c r="F264" s="702">
        <v>0</v>
      </c>
      <c r="G264" s="702">
        <v>0</v>
      </c>
      <c r="H264" s="702">
        <v>0</v>
      </c>
      <c r="I264" s="702">
        <v>0</v>
      </c>
      <c r="J264" s="702">
        <v>0</v>
      </c>
      <c r="K264" s="702">
        <v>0</v>
      </c>
      <c r="L264" s="702">
        <v>0</v>
      </c>
      <c r="M264" s="702">
        <v>0</v>
      </c>
      <c r="N264" s="702">
        <v>0</v>
      </c>
      <c r="O264" s="702">
        <v>0</v>
      </c>
      <c r="P264" s="709">
        <v>0</v>
      </c>
      <c r="Q264" s="1414">
        <f t="shared" ref="Q264:Q327" si="4">+SUM(E264:P264)</f>
        <v>0</v>
      </c>
      <c r="R264" s="908"/>
      <c r="S264" s="408"/>
      <c r="T264" s="408" t="s">
        <v>318</v>
      </c>
      <c r="U264" s="408">
        <v>1.6055999999999999</v>
      </c>
      <c r="V264" s="408">
        <v>1.4897</v>
      </c>
      <c r="W264" s="408">
        <v>1.8772</v>
      </c>
      <c r="X264" s="408">
        <v>0.96802999999999995</v>
      </c>
      <c r="Y264" s="408">
        <v>3.2507099999999998</v>
      </c>
      <c r="Z264" s="408">
        <v>2.7555839999999998</v>
      </c>
      <c r="AA264" s="408">
        <v>2.3006599999999997</v>
      </c>
      <c r="AB264" s="408">
        <v>1.522</v>
      </c>
      <c r="AC264" s="408">
        <v>1.5065999999999999</v>
      </c>
      <c r="AD264" s="408">
        <v>1.137724</v>
      </c>
      <c r="AE264" s="408">
        <v>1.464906</v>
      </c>
      <c r="AF264" s="408">
        <v>0.95569100000000007</v>
      </c>
      <c r="AG264" s="408">
        <v>20.834405</v>
      </c>
      <c r="AH264" s="1421"/>
      <c r="AI264" s="1422"/>
    </row>
    <row r="265" spans="1:35" s="108" customFormat="1" ht="20.25" customHeight="1" x14ac:dyDescent="0.25">
      <c r="A265" s="72"/>
      <c r="B265" s="1976"/>
      <c r="C265" s="703"/>
      <c r="D265" s="704" t="s">
        <v>318</v>
      </c>
      <c r="E265" s="705">
        <v>0</v>
      </c>
      <c r="F265" s="705">
        <v>0</v>
      </c>
      <c r="G265" s="705">
        <v>0</v>
      </c>
      <c r="H265" s="705">
        <v>0</v>
      </c>
      <c r="I265" s="705">
        <v>0</v>
      </c>
      <c r="J265" s="705">
        <v>0</v>
      </c>
      <c r="K265" s="705">
        <v>0</v>
      </c>
      <c r="L265" s="705">
        <v>0</v>
      </c>
      <c r="M265" s="705">
        <v>0</v>
      </c>
      <c r="N265" s="705">
        <v>0</v>
      </c>
      <c r="O265" s="705">
        <v>0</v>
      </c>
      <c r="P265" s="710">
        <v>0</v>
      </c>
      <c r="Q265" s="1415">
        <f t="shared" si="4"/>
        <v>0</v>
      </c>
      <c r="R265" s="908"/>
      <c r="S265" s="408"/>
      <c r="T265" s="408" t="s">
        <v>319</v>
      </c>
      <c r="U265" s="408"/>
      <c r="V265" s="408"/>
      <c r="W265" s="408"/>
      <c r="X265" s="408"/>
      <c r="Y265" s="408"/>
      <c r="Z265" s="408"/>
      <c r="AA265" s="408"/>
      <c r="AB265" s="408"/>
      <c r="AC265" s="408"/>
      <c r="AD265" s="408"/>
      <c r="AE265" s="408"/>
      <c r="AF265" s="408"/>
      <c r="AG265" s="408"/>
      <c r="AH265" s="1421"/>
      <c r="AI265" s="1422"/>
    </row>
    <row r="266" spans="1:35" s="108" customFormat="1" ht="20.25" customHeight="1" x14ac:dyDescent="0.25">
      <c r="A266" s="72"/>
      <c r="B266" s="1976"/>
      <c r="C266" s="703"/>
      <c r="D266" s="704" t="s">
        <v>319</v>
      </c>
      <c r="E266" s="705"/>
      <c r="F266" s="705"/>
      <c r="G266" s="705"/>
      <c r="H266" s="705"/>
      <c r="I266" s="705"/>
      <c r="J266" s="705"/>
      <c r="K266" s="705"/>
      <c r="L266" s="705"/>
      <c r="M266" s="705"/>
      <c r="N266" s="705"/>
      <c r="O266" s="705"/>
      <c r="P266" s="710"/>
      <c r="Q266" s="1415">
        <f t="shared" si="4"/>
        <v>0</v>
      </c>
      <c r="R266" s="908"/>
      <c r="S266" s="408"/>
      <c r="T266" s="408" t="s">
        <v>320</v>
      </c>
      <c r="U266" s="408"/>
      <c r="V266" s="408"/>
      <c r="W266" s="408"/>
      <c r="X266" s="408"/>
      <c r="Y266" s="408"/>
      <c r="Z266" s="408"/>
      <c r="AA266" s="408"/>
      <c r="AB266" s="408"/>
      <c r="AC266" s="408"/>
      <c r="AD266" s="408"/>
      <c r="AE266" s="408"/>
      <c r="AF266" s="408"/>
      <c r="AG266" s="408"/>
      <c r="AH266" s="1421"/>
      <c r="AI266" s="1422"/>
    </row>
    <row r="267" spans="1:35" s="108" customFormat="1" ht="20.25" customHeight="1" x14ac:dyDescent="0.25">
      <c r="A267" s="72"/>
      <c r="B267" s="1977"/>
      <c r="C267" s="706"/>
      <c r="D267" s="707" t="s">
        <v>320</v>
      </c>
      <c r="E267" s="708"/>
      <c r="F267" s="708"/>
      <c r="G267" s="708"/>
      <c r="H267" s="708"/>
      <c r="I267" s="708"/>
      <c r="J267" s="708"/>
      <c r="K267" s="708"/>
      <c r="L267" s="708"/>
      <c r="M267" s="708"/>
      <c r="N267" s="708"/>
      <c r="O267" s="708"/>
      <c r="P267" s="711"/>
      <c r="Q267" s="1416">
        <f t="shared" si="4"/>
        <v>0</v>
      </c>
      <c r="R267" s="908"/>
      <c r="S267" s="408" t="s">
        <v>261</v>
      </c>
      <c r="T267" s="408" t="s">
        <v>317</v>
      </c>
      <c r="U267" s="408">
        <v>0</v>
      </c>
      <c r="V267" s="408">
        <v>0</v>
      </c>
      <c r="W267" s="408">
        <v>0</v>
      </c>
      <c r="X267" s="408">
        <v>0</v>
      </c>
      <c r="Y267" s="408">
        <v>0</v>
      </c>
      <c r="Z267" s="408">
        <v>0</v>
      </c>
      <c r="AA267" s="408">
        <v>0</v>
      </c>
      <c r="AB267" s="408">
        <v>0</v>
      </c>
      <c r="AC267" s="408">
        <v>0</v>
      </c>
      <c r="AD267" s="408">
        <v>0</v>
      </c>
      <c r="AE267" s="408">
        <v>0</v>
      </c>
      <c r="AF267" s="408">
        <v>0</v>
      </c>
      <c r="AG267" s="408">
        <v>0</v>
      </c>
      <c r="AH267" s="1421"/>
      <c r="AI267" s="1422"/>
    </row>
    <row r="268" spans="1:35" s="108" customFormat="1" ht="20.25" customHeight="1" x14ac:dyDescent="0.25">
      <c r="A268" s="72"/>
      <c r="B268" s="1975">
        <v>67</v>
      </c>
      <c r="C268" s="700" t="s">
        <v>262</v>
      </c>
      <c r="D268" s="701" t="s">
        <v>317</v>
      </c>
      <c r="E268" s="702"/>
      <c r="F268" s="702"/>
      <c r="G268" s="702"/>
      <c r="H268" s="702"/>
      <c r="I268" s="702"/>
      <c r="J268" s="702"/>
      <c r="K268" s="702"/>
      <c r="L268" s="702"/>
      <c r="M268" s="702"/>
      <c r="N268" s="702"/>
      <c r="O268" s="702"/>
      <c r="P268" s="709"/>
      <c r="Q268" s="1414">
        <f t="shared" si="4"/>
        <v>0</v>
      </c>
      <c r="R268" s="908"/>
      <c r="S268" s="408"/>
      <c r="T268" s="408" t="s">
        <v>318</v>
      </c>
      <c r="U268" s="408">
        <v>0</v>
      </c>
      <c r="V268" s="408">
        <v>0</v>
      </c>
      <c r="W268" s="408">
        <v>0</v>
      </c>
      <c r="X268" s="408">
        <v>0</v>
      </c>
      <c r="Y268" s="408">
        <v>0</v>
      </c>
      <c r="Z268" s="408">
        <v>0</v>
      </c>
      <c r="AA268" s="408">
        <v>0</v>
      </c>
      <c r="AB268" s="408">
        <v>0</v>
      </c>
      <c r="AC268" s="408">
        <v>0</v>
      </c>
      <c r="AD268" s="408">
        <v>0</v>
      </c>
      <c r="AE268" s="408">
        <v>0</v>
      </c>
      <c r="AF268" s="408">
        <v>0</v>
      </c>
      <c r="AG268" s="408">
        <v>0</v>
      </c>
      <c r="AH268" s="1421"/>
      <c r="AI268" s="1422"/>
    </row>
    <row r="269" spans="1:35" s="108" customFormat="1" ht="20.25" customHeight="1" x14ac:dyDescent="0.25">
      <c r="A269" s="72"/>
      <c r="B269" s="1976"/>
      <c r="C269" s="703"/>
      <c r="D269" s="704" t="s">
        <v>318</v>
      </c>
      <c r="E269" s="705">
        <v>0</v>
      </c>
      <c r="F269" s="705">
        <v>0</v>
      </c>
      <c r="G269" s="705">
        <v>0</v>
      </c>
      <c r="H269" s="705">
        <v>0</v>
      </c>
      <c r="I269" s="705">
        <v>0</v>
      </c>
      <c r="J269" s="705">
        <v>0</v>
      </c>
      <c r="K269" s="705">
        <v>0</v>
      </c>
      <c r="L269" s="705">
        <v>0</v>
      </c>
      <c r="M269" s="705">
        <v>0</v>
      </c>
      <c r="N269" s="705">
        <v>0</v>
      </c>
      <c r="O269" s="705">
        <v>0</v>
      </c>
      <c r="P269" s="710">
        <v>0</v>
      </c>
      <c r="Q269" s="1415">
        <f t="shared" si="4"/>
        <v>0</v>
      </c>
      <c r="R269" s="908"/>
      <c r="S269" s="408"/>
      <c r="T269" s="408" t="s">
        <v>319</v>
      </c>
      <c r="U269" s="408"/>
      <c r="V269" s="408"/>
      <c r="W269" s="408"/>
      <c r="X269" s="408"/>
      <c r="Y269" s="408"/>
      <c r="Z269" s="408"/>
      <c r="AA269" s="408"/>
      <c r="AB269" s="408"/>
      <c r="AC269" s="408"/>
      <c r="AD269" s="408"/>
      <c r="AE269" s="408"/>
      <c r="AF269" s="408"/>
      <c r="AG269" s="408"/>
      <c r="AH269" s="1421"/>
      <c r="AI269" s="1422"/>
    </row>
    <row r="270" spans="1:35" s="108" customFormat="1" ht="20.25" customHeight="1" x14ac:dyDescent="0.25">
      <c r="A270" s="72"/>
      <c r="B270" s="1976"/>
      <c r="C270" s="703"/>
      <c r="D270" s="704" t="s">
        <v>319</v>
      </c>
      <c r="E270" s="705"/>
      <c r="F270" s="705"/>
      <c r="G270" s="705"/>
      <c r="H270" s="705"/>
      <c r="I270" s="705"/>
      <c r="J270" s="705"/>
      <c r="K270" s="705"/>
      <c r="L270" s="705"/>
      <c r="M270" s="705"/>
      <c r="N270" s="705"/>
      <c r="O270" s="705"/>
      <c r="P270" s="710"/>
      <c r="Q270" s="1415">
        <f t="shared" si="4"/>
        <v>0</v>
      </c>
      <c r="R270" s="908"/>
      <c r="S270" s="408"/>
      <c r="T270" s="408" t="s">
        <v>320</v>
      </c>
      <c r="U270" s="408"/>
      <c r="V270" s="408"/>
      <c r="W270" s="408"/>
      <c r="X270" s="408"/>
      <c r="Y270" s="408"/>
      <c r="Z270" s="408"/>
      <c r="AA270" s="408"/>
      <c r="AB270" s="408"/>
      <c r="AC270" s="408"/>
      <c r="AD270" s="408"/>
      <c r="AE270" s="408"/>
      <c r="AF270" s="408"/>
      <c r="AG270" s="408"/>
      <c r="AH270" s="1421"/>
      <c r="AI270" s="1422"/>
    </row>
    <row r="271" spans="1:35" s="108" customFormat="1" ht="20.25" customHeight="1" x14ac:dyDescent="0.25">
      <c r="A271" s="72"/>
      <c r="B271" s="1977"/>
      <c r="C271" s="706"/>
      <c r="D271" s="707" t="s">
        <v>320</v>
      </c>
      <c r="E271" s="708"/>
      <c r="F271" s="708"/>
      <c r="G271" s="708"/>
      <c r="H271" s="708"/>
      <c r="I271" s="708"/>
      <c r="J271" s="708"/>
      <c r="K271" s="708"/>
      <c r="L271" s="708"/>
      <c r="M271" s="708"/>
      <c r="N271" s="708"/>
      <c r="O271" s="708"/>
      <c r="P271" s="711"/>
      <c r="Q271" s="1416">
        <f t="shared" si="4"/>
        <v>0</v>
      </c>
      <c r="R271" s="908"/>
      <c r="S271" s="408" t="s">
        <v>262</v>
      </c>
      <c r="T271" s="408" t="s">
        <v>317</v>
      </c>
      <c r="U271" s="408"/>
      <c r="V271" s="408"/>
      <c r="W271" s="408"/>
      <c r="X271" s="408"/>
      <c r="Y271" s="408"/>
      <c r="Z271" s="408"/>
      <c r="AA271" s="408"/>
      <c r="AB271" s="408"/>
      <c r="AC271" s="408"/>
      <c r="AD271" s="408"/>
      <c r="AE271" s="408"/>
      <c r="AF271" s="408"/>
      <c r="AG271" s="408"/>
      <c r="AH271" s="1421"/>
      <c r="AI271" s="1422"/>
    </row>
    <row r="272" spans="1:35" s="108" customFormat="1" ht="20.25" customHeight="1" x14ac:dyDescent="0.25">
      <c r="A272" s="72"/>
      <c r="B272" s="1975">
        <v>68</v>
      </c>
      <c r="C272" s="700" t="s">
        <v>264</v>
      </c>
      <c r="D272" s="701" t="s">
        <v>317</v>
      </c>
      <c r="E272" s="702"/>
      <c r="F272" s="702"/>
      <c r="G272" s="702"/>
      <c r="H272" s="702"/>
      <c r="I272" s="702"/>
      <c r="J272" s="702"/>
      <c r="K272" s="702"/>
      <c r="L272" s="702"/>
      <c r="M272" s="702"/>
      <c r="N272" s="702"/>
      <c r="O272" s="702"/>
      <c r="P272" s="709"/>
      <c r="Q272" s="1414">
        <f t="shared" si="4"/>
        <v>0</v>
      </c>
      <c r="R272" s="908"/>
      <c r="S272" s="408"/>
      <c r="T272" s="408" t="s">
        <v>318</v>
      </c>
      <c r="U272" s="408">
        <v>0</v>
      </c>
      <c r="V272" s="408">
        <v>0</v>
      </c>
      <c r="W272" s="408">
        <v>0</v>
      </c>
      <c r="X272" s="408">
        <v>0</v>
      </c>
      <c r="Y272" s="408">
        <v>0</v>
      </c>
      <c r="Z272" s="408">
        <v>0</v>
      </c>
      <c r="AA272" s="408">
        <v>0</v>
      </c>
      <c r="AB272" s="408">
        <v>0</v>
      </c>
      <c r="AC272" s="408">
        <v>0</v>
      </c>
      <c r="AD272" s="408">
        <v>0</v>
      </c>
      <c r="AE272" s="408">
        <v>0</v>
      </c>
      <c r="AF272" s="408">
        <v>0</v>
      </c>
      <c r="AG272" s="408">
        <v>0</v>
      </c>
      <c r="AH272" s="1421"/>
      <c r="AI272" s="1422"/>
    </row>
    <row r="273" spans="1:35" s="108" customFormat="1" ht="20.25" customHeight="1" x14ac:dyDescent="0.25">
      <c r="A273" s="72"/>
      <c r="B273" s="1976"/>
      <c r="C273" s="703"/>
      <c r="D273" s="704" t="s">
        <v>318</v>
      </c>
      <c r="E273" s="705">
        <v>0</v>
      </c>
      <c r="F273" s="705">
        <v>0</v>
      </c>
      <c r="G273" s="705">
        <v>0</v>
      </c>
      <c r="H273" s="705">
        <v>0</v>
      </c>
      <c r="I273" s="705">
        <v>0</v>
      </c>
      <c r="J273" s="705">
        <v>0</v>
      </c>
      <c r="K273" s="705">
        <v>0</v>
      </c>
      <c r="L273" s="705">
        <v>0</v>
      </c>
      <c r="M273" s="705">
        <v>0</v>
      </c>
      <c r="N273" s="705">
        <v>0</v>
      </c>
      <c r="O273" s="705">
        <v>0</v>
      </c>
      <c r="P273" s="710">
        <v>0</v>
      </c>
      <c r="Q273" s="1415">
        <f t="shared" si="4"/>
        <v>0</v>
      </c>
      <c r="R273" s="908"/>
      <c r="S273" s="408"/>
      <c r="T273" s="408" t="s">
        <v>319</v>
      </c>
      <c r="U273" s="408"/>
      <c r="V273" s="408"/>
      <c r="W273" s="408"/>
      <c r="X273" s="408"/>
      <c r="Y273" s="408"/>
      <c r="Z273" s="408"/>
      <c r="AA273" s="408"/>
      <c r="AB273" s="408"/>
      <c r="AC273" s="408"/>
      <c r="AD273" s="408"/>
      <c r="AE273" s="408"/>
      <c r="AF273" s="408"/>
      <c r="AG273" s="408"/>
      <c r="AH273" s="1421"/>
      <c r="AI273" s="1422"/>
    </row>
    <row r="274" spans="1:35" s="108" customFormat="1" ht="20.25" customHeight="1" x14ac:dyDescent="0.25">
      <c r="A274" s="72"/>
      <c r="B274" s="1976"/>
      <c r="C274" s="703"/>
      <c r="D274" s="704" t="s">
        <v>319</v>
      </c>
      <c r="E274" s="705"/>
      <c r="F274" s="705"/>
      <c r="G274" s="705"/>
      <c r="H274" s="705"/>
      <c r="I274" s="705"/>
      <c r="J274" s="705"/>
      <c r="K274" s="705"/>
      <c r="L274" s="705"/>
      <c r="M274" s="705"/>
      <c r="N274" s="705"/>
      <c r="O274" s="705"/>
      <c r="P274" s="710"/>
      <c r="Q274" s="1415">
        <f t="shared" si="4"/>
        <v>0</v>
      </c>
      <c r="R274" s="908"/>
      <c r="S274" s="408"/>
      <c r="T274" s="408" t="s">
        <v>320</v>
      </c>
      <c r="U274" s="408"/>
      <c r="V274" s="408"/>
      <c r="W274" s="408"/>
      <c r="X274" s="408"/>
      <c r="Y274" s="408"/>
      <c r="Z274" s="408"/>
      <c r="AA274" s="408"/>
      <c r="AB274" s="408"/>
      <c r="AC274" s="408"/>
      <c r="AD274" s="408"/>
      <c r="AE274" s="408"/>
      <c r="AF274" s="408"/>
      <c r="AG274" s="408"/>
      <c r="AH274" s="1421"/>
      <c r="AI274" s="1422"/>
    </row>
    <row r="275" spans="1:35" s="108" customFormat="1" ht="20.25" customHeight="1" x14ac:dyDescent="0.25">
      <c r="A275" s="72"/>
      <c r="B275" s="1977"/>
      <c r="C275" s="706"/>
      <c r="D275" s="707" t="s">
        <v>320</v>
      </c>
      <c r="E275" s="708"/>
      <c r="F275" s="708"/>
      <c r="G275" s="708"/>
      <c r="H275" s="708"/>
      <c r="I275" s="708"/>
      <c r="J275" s="708"/>
      <c r="K275" s="708"/>
      <c r="L275" s="708"/>
      <c r="M275" s="708"/>
      <c r="N275" s="708"/>
      <c r="O275" s="708"/>
      <c r="P275" s="711"/>
      <c r="Q275" s="1416">
        <f t="shared" si="4"/>
        <v>0</v>
      </c>
      <c r="R275" s="908"/>
      <c r="S275" s="408" t="s">
        <v>264</v>
      </c>
      <c r="T275" s="408" t="s">
        <v>317</v>
      </c>
      <c r="U275" s="408"/>
      <c r="V275" s="408"/>
      <c r="W275" s="408"/>
      <c r="X275" s="408"/>
      <c r="Y275" s="408"/>
      <c r="Z275" s="408"/>
      <c r="AA275" s="408"/>
      <c r="AB275" s="408"/>
      <c r="AC275" s="408"/>
      <c r="AD275" s="408"/>
      <c r="AE275" s="408"/>
      <c r="AF275" s="408"/>
      <c r="AG275" s="408"/>
      <c r="AH275" s="1421"/>
      <c r="AI275" s="1422"/>
    </row>
    <row r="276" spans="1:35" s="108" customFormat="1" ht="20.25" customHeight="1" x14ac:dyDescent="0.25">
      <c r="A276" s="72"/>
      <c r="B276" s="1975">
        <v>69</v>
      </c>
      <c r="C276" s="700" t="s">
        <v>266</v>
      </c>
      <c r="D276" s="701" t="s">
        <v>317</v>
      </c>
      <c r="E276" s="702"/>
      <c r="F276" s="702"/>
      <c r="G276" s="702"/>
      <c r="H276" s="702"/>
      <c r="I276" s="702"/>
      <c r="J276" s="702"/>
      <c r="K276" s="702"/>
      <c r="L276" s="702"/>
      <c r="M276" s="702"/>
      <c r="N276" s="702"/>
      <c r="O276" s="702"/>
      <c r="P276" s="709"/>
      <c r="Q276" s="1414">
        <f t="shared" si="4"/>
        <v>0</v>
      </c>
      <c r="R276" s="908"/>
      <c r="S276" s="408"/>
      <c r="T276" s="408" t="s">
        <v>318</v>
      </c>
      <c r="U276" s="408">
        <v>0</v>
      </c>
      <c r="V276" s="408">
        <v>0</v>
      </c>
      <c r="W276" s="408">
        <v>0</v>
      </c>
      <c r="X276" s="408">
        <v>0</v>
      </c>
      <c r="Y276" s="408">
        <v>0</v>
      </c>
      <c r="Z276" s="408">
        <v>0</v>
      </c>
      <c r="AA276" s="408">
        <v>0</v>
      </c>
      <c r="AB276" s="408">
        <v>0</v>
      </c>
      <c r="AC276" s="408">
        <v>0</v>
      </c>
      <c r="AD276" s="408">
        <v>0</v>
      </c>
      <c r="AE276" s="408">
        <v>0</v>
      </c>
      <c r="AF276" s="408">
        <v>0</v>
      </c>
      <c r="AG276" s="408">
        <v>0</v>
      </c>
      <c r="AH276" s="1421"/>
      <c r="AI276" s="1422"/>
    </row>
    <row r="277" spans="1:35" s="108" customFormat="1" ht="20.25" customHeight="1" x14ac:dyDescent="0.25">
      <c r="A277" s="72"/>
      <c r="B277" s="1976"/>
      <c r="C277" s="703"/>
      <c r="D277" s="704" t="s">
        <v>318</v>
      </c>
      <c r="E277" s="705">
        <v>26.007999999999999</v>
      </c>
      <c r="F277" s="705">
        <v>22.781380000000002</v>
      </c>
      <c r="G277" s="705">
        <v>19.171720000000001</v>
      </c>
      <c r="H277" s="705">
        <v>19.152060000000002</v>
      </c>
      <c r="I277" s="705">
        <v>14.186999999999999</v>
      </c>
      <c r="J277" s="705">
        <v>17.612279999999998</v>
      </c>
      <c r="K277" s="705">
        <v>4.5810300000000002</v>
      </c>
      <c r="L277" s="705">
        <v>7.0446299999999997</v>
      </c>
      <c r="M277" s="705">
        <v>7.9550000000000001</v>
      </c>
      <c r="N277" s="705">
        <v>10.36013</v>
      </c>
      <c r="O277" s="705">
        <v>10.817500000000001</v>
      </c>
      <c r="P277" s="710">
        <v>11.1495</v>
      </c>
      <c r="Q277" s="1415">
        <f t="shared" si="4"/>
        <v>170.82023000000001</v>
      </c>
      <c r="R277" s="908"/>
      <c r="S277" s="408"/>
      <c r="T277" s="408" t="s">
        <v>319</v>
      </c>
      <c r="U277" s="408"/>
      <c r="V277" s="408"/>
      <c r="W277" s="408"/>
      <c r="X277" s="408"/>
      <c r="Y277" s="408"/>
      <c r="Z277" s="408"/>
      <c r="AA277" s="408"/>
      <c r="AB277" s="408"/>
      <c r="AC277" s="408"/>
      <c r="AD277" s="408"/>
      <c r="AE277" s="408"/>
      <c r="AF277" s="408"/>
      <c r="AG277" s="408"/>
      <c r="AH277" s="1421"/>
      <c r="AI277" s="1421"/>
    </row>
    <row r="278" spans="1:35" s="108" customFormat="1" ht="20.25" customHeight="1" x14ac:dyDescent="0.25">
      <c r="A278" s="72"/>
      <c r="B278" s="1976"/>
      <c r="C278" s="703"/>
      <c r="D278" s="704" t="s">
        <v>319</v>
      </c>
      <c r="E278" s="705"/>
      <c r="F278" s="705"/>
      <c r="G278" s="705"/>
      <c r="H278" s="705"/>
      <c r="I278" s="705"/>
      <c r="J278" s="705"/>
      <c r="K278" s="705"/>
      <c r="L278" s="705"/>
      <c r="M278" s="705"/>
      <c r="N278" s="705"/>
      <c r="O278" s="705"/>
      <c r="P278" s="710"/>
      <c r="Q278" s="1415">
        <f t="shared" si="4"/>
        <v>0</v>
      </c>
      <c r="R278" s="908"/>
      <c r="S278" s="408"/>
      <c r="T278" s="408" t="s">
        <v>320</v>
      </c>
      <c r="U278" s="408"/>
      <c r="V278" s="408"/>
      <c r="W278" s="408"/>
      <c r="X278" s="408"/>
      <c r="Y278" s="408"/>
      <c r="Z278" s="408"/>
      <c r="AA278" s="408"/>
      <c r="AB278" s="408"/>
      <c r="AC278" s="408"/>
      <c r="AD278" s="408"/>
      <c r="AE278" s="408"/>
      <c r="AF278" s="408"/>
      <c r="AG278" s="408"/>
      <c r="AH278" s="1421"/>
      <c r="AI278" s="1421"/>
    </row>
    <row r="279" spans="1:35" s="108" customFormat="1" ht="20.25" customHeight="1" x14ac:dyDescent="0.25">
      <c r="A279" s="72"/>
      <c r="B279" s="1977"/>
      <c r="C279" s="706"/>
      <c r="D279" s="707" t="s">
        <v>320</v>
      </c>
      <c r="E279" s="708"/>
      <c r="F279" s="708"/>
      <c r="G279" s="708"/>
      <c r="H279" s="708"/>
      <c r="I279" s="708"/>
      <c r="J279" s="708"/>
      <c r="K279" s="708"/>
      <c r="L279" s="708"/>
      <c r="M279" s="708"/>
      <c r="N279" s="708"/>
      <c r="O279" s="708"/>
      <c r="P279" s="711"/>
      <c r="Q279" s="1416">
        <f t="shared" si="4"/>
        <v>0</v>
      </c>
      <c r="R279" s="908"/>
      <c r="S279" s="408" t="s">
        <v>266</v>
      </c>
      <c r="T279" s="408" t="s">
        <v>317</v>
      </c>
      <c r="U279" s="408"/>
      <c r="V279" s="408"/>
      <c r="W279" s="408"/>
      <c r="X279" s="408"/>
      <c r="Y279" s="408"/>
      <c r="Z279" s="408"/>
      <c r="AA279" s="408"/>
      <c r="AB279" s="408"/>
      <c r="AC279" s="408"/>
      <c r="AD279" s="408"/>
      <c r="AE279" s="408"/>
      <c r="AF279" s="408"/>
      <c r="AG279" s="408"/>
      <c r="AH279" s="1421"/>
      <c r="AI279" s="1421"/>
    </row>
    <row r="280" spans="1:35" s="108" customFormat="1" ht="20.25" customHeight="1" x14ac:dyDescent="0.25">
      <c r="A280" s="72"/>
      <c r="B280" s="1975">
        <v>70</v>
      </c>
      <c r="C280" s="700" t="s">
        <v>268</v>
      </c>
      <c r="D280" s="701" t="s">
        <v>317</v>
      </c>
      <c r="E280" s="702"/>
      <c r="F280" s="702"/>
      <c r="G280" s="702"/>
      <c r="H280" s="702"/>
      <c r="I280" s="702"/>
      <c r="J280" s="702"/>
      <c r="K280" s="702"/>
      <c r="L280" s="702"/>
      <c r="M280" s="702"/>
      <c r="N280" s="702"/>
      <c r="O280" s="702"/>
      <c r="P280" s="709"/>
      <c r="Q280" s="1414">
        <f t="shared" si="4"/>
        <v>0</v>
      </c>
      <c r="R280" s="908"/>
      <c r="S280" s="408"/>
      <c r="T280" s="408" t="s">
        <v>318</v>
      </c>
      <c r="U280" s="408">
        <v>26.007999999999999</v>
      </c>
      <c r="V280" s="408">
        <v>22.781380000000002</v>
      </c>
      <c r="W280" s="408">
        <v>19.171720000000001</v>
      </c>
      <c r="X280" s="408">
        <v>19.152060000000002</v>
      </c>
      <c r="Y280" s="408">
        <v>14.186999999999999</v>
      </c>
      <c r="Z280" s="408">
        <v>17.612279999999998</v>
      </c>
      <c r="AA280" s="408">
        <v>4.5810300000000002</v>
      </c>
      <c r="AB280" s="408">
        <v>7.0446299999999997</v>
      </c>
      <c r="AC280" s="408">
        <v>7.9550000000000001</v>
      </c>
      <c r="AD280" s="408">
        <v>10.36013</v>
      </c>
      <c r="AE280" s="408">
        <v>10.817500000000001</v>
      </c>
      <c r="AF280" s="408">
        <v>11.1495</v>
      </c>
      <c r="AG280" s="408">
        <v>170.82023000000001</v>
      </c>
      <c r="AH280" s="1421"/>
      <c r="AI280" s="1421"/>
    </row>
    <row r="281" spans="1:35" s="108" customFormat="1" ht="20.25" customHeight="1" x14ac:dyDescent="0.25">
      <c r="A281" s="72"/>
      <c r="B281" s="1976"/>
      <c r="C281" s="703"/>
      <c r="D281" s="704" t="s">
        <v>318</v>
      </c>
      <c r="E281" s="705">
        <v>0</v>
      </c>
      <c r="F281" s="705">
        <v>1.9170000000000001E-3</v>
      </c>
      <c r="G281" s="705">
        <v>0</v>
      </c>
      <c r="H281" s="705">
        <v>0</v>
      </c>
      <c r="I281" s="705">
        <v>0.45219999999999999</v>
      </c>
      <c r="J281" s="705">
        <v>0</v>
      </c>
      <c r="K281" s="705">
        <v>0</v>
      </c>
      <c r="L281" s="705">
        <v>1.3699999999999999E-2</v>
      </c>
      <c r="M281" s="705">
        <v>0</v>
      </c>
      <c r="N281" s="705">
        <v>0</v>
      </c>
      <c r="O281" s="705">
        <v>1.5679999999999999E-2</v>
      </c>
      <c r="P281" s="710">
        <v>0.3528</v>
      </c>
      <c r="Q281" s="1415">
        <f t="shared" si="4"/>
        <v>0.83629699999999996</v>
      </c>
      <c r="R281" s="908"/>
      <c r="S281" s="408"/>
      <c r="T281" s="408" t="s">
        <v>319</v>
      </c>
      <c r="U281" s="408"/>
      <c r="V281" s="408"/>
      <c r="W281" s="408"/>
      <c r="X281" s="408"/>
      <c r="Y281" s="408"/>
      <c r="Z281" s="408"/>
      <c r="AA281" s="408"/>
      <c r="AB281" s="408"/>
      <c r="AC281" s="408"/>
      <c r="AD281" s="408"/>
      <c r="AE281" s="408"/>
      <c r="AF281" s="408"/>
      <c r="AG281" s="408"/>
      <c r="AH281" s="1421"/>
      <c r="AI281" s="1421"/>
    </row>
    <row r="282" spans="1:35" s="108" customFormat="1" ht="20.25" customHeight="1" x14ac:dyDescent="0.25">
      <c r="A282" s="72"/>
      <c r="B282" s="1976"/>
      <c r="C282" s="703"/>
      <c r="D282" s="704" t="s">
        <v>319</v>
      </c>
      <c r="E282" s="705"/>
      <c r="F282" s="705"/>
      <c r="G282" s="705"/>
      <c r="H282" s="705"/>
      <c r="I282" s="705"/>
      <c r="J282" s="705"/>
      <c r="K282" s="705"/>
      <c r="L282" s="705"/>
      <c r="M282" s="705"/>
      <c r="N282" s="705"/>
      <c r="O282" s="705"/>
      <c r="P282" s="710"/>
      <c r="Q282" s="1415">
        <f t="shared" si="4"/>
        <v>0</v>
      </c>
      <c r="R282" s="908"/>
      <c r="S282" s="408"/>
      <c r="T282" s="408" t="s">
        <v>320</v>
      </c>
      <c r="U282" s="408"/>
      <c r="V282" s="408"/>
      <c r="W282" s="408"/>
      <c r="X282" s="408"/>
      <c r="Y282" s="408"/>
      <c r="Z282" s="408"/>
      <c r="AA282" s="408"/>
      <c r="AB282" s="408"/>
      <c r="AC282" s="408"/>
      <c r="AD282" s="408"/>
      <c r="AE282" s="408"/>
      <c r="AF282" s="408"/>
      <c r="AG282" s="408"/>
      <c r="AH282" s="1421"/>
      <c r="AI282" s="1421"/>
    </row>
    <row r="283" spans="1:35" s="108" customFormat="1" ht="20.25" customHeight="1" x14ac:dyDescent="0.25">
      <c r="A283" s="72"/>
      <c r="B283" s="1977"/>
      <c r="C283" s="706"/>
      <c r="D283" s="707" t="s">
        <v>320</v>
      </c>
      <c r="E283" s="708"/>
      <c r="F283" s="708"/>
      <c r="G283" s="708"/>
      <c r="H283" s="708"/>
      <c r="I283" s="708"/>
      <c r="J283" s="708"/>
      <c r="K283" s="708"/>
      <c r="L283" s="708"/>
      <c r="M283" s="708"/>
      <c r="N283" s="708"/>
      <c r="O283" s="708"/>
      <c r="P283" s="711"/>
      <c r="Q283" s="1416">
        <f t="shared" si="4"/>
        <v>0</v>
      </c>
      <c r="R283" s="908"/>
      <c r="S283" s="408" t="s">
        <v>268</v>
      </c>
      <c r="T283" s="408" t="s">
        <v>317</v>
      </c>
      <c r="U283" s="408"/>
      <c r="V283" s="408"/>
      <c r="W283" s="408"/>
      <c r="X283" s="408"/>
      <c r="Y283" s="408"/>
      <c r="Z283" s="408"/>
      <c r="AA283" s="408"/>
      <c r="AB283" s="408"/>
      <c r="AC283" s="408"/>
      <c r="AD283" s="408"/>
      <c r="AE283" s="408"/>
      <c r="AF283" s="408"/>
      <c r="AG283" s="408"/>
      <c r="AH283" s="1421"/>
      <c r="AI283" s="1421"/>
    </row>
    <row r="284" spans="1:35" s="108" customFormat="1" ht="20.25" customHeight="1" x14ac:dyDescent="0.25">
      <c r="A284" s="72"/>
      <c r="B284" s="1975">
        <v>71</v>
      </c>
      <c r="C284" s="700" t="s">
        <v>270</v>
      </c>
      <c r="D284" s="701" t="s">
        <v>317</v>
      </c>
      <c r="E284" s="702"/>
      <c r="F284" s="702"/>
      <c r="G284" s="702"/>
      <c r="H284" s="702"/>
      <c r="I284" s="702"/>
      <c r="J284" s="702"/>
      <c r="K284" s="702"/>
      <c r="L284" s="702"/>
      <c r="M284" s="702"/>
      <c r="N284" s="702"/>
      <c r="O284" s="702"/>
      <c r="P284" s="709"/>
      <c r="Q284" s="1414">
        <f t="shared" si="4"/>
        <v>0</v>
      </c>
      <c r="R284" s="908"/>
      <c r="S284" s="408"/>
      <c r="T284" s="408" t="s">
        <v>318</v>
      </c>
      <c r="U284" s="408">
        <v>0</v>
      </c>
      <c r="V284" s="408">
        <v>1.9170000000000001E-3</v>
      </c>
      <c r="W284" s="408">
        <v>0</v>
      </c>
      <c r="X284" s="408">
        <v>0</v>
      </c>
      <c r="Y284" s="408">
        <v>0.45219999999999999</v>
      </c>
      <c r="Z284" s="408">
        <v>0</v>
      </c>
      <c r="AA284" s="408">
        <v>0</v>
      </c>
      <c r="AB284" s="408">
        <v>1.3699999999999999E-2</v>
      </c>
      <c r="AC284" s="408">
        <v>0</v>
      </c>
      <c r="AD284" s="408">
        <v>0</v>
      </c>
      <c r="AE284" s="408">
        <v>1.5679999999999999E-2</v>
      </c>
      <c r="AF284" s="408">
        <v>0.3528</v>
      </c>
      <c r="AG284" s="408">
        <v>0.83629699999999996</v>
      </c>
      <c r="AH284" s="1421"/>
      <c r="AI284" s="1421"/>
    </row>
    <row r="285" spans="1:35" s="108" customFormat="1" ht="20.25" customHeight="1" x14ac:dyDescent="0.25">
      <c r="A285" s="72"/>
      <c r="B285" s="1976"/>
      <c r="C285" s="703"/>
      <c r="D285" s="704" t="s">
        <v>318</v>
      </c>
      <c r="E285" s="705">
        <v>0</v>
      </c>
      <c r="F285" s="705">
        <v>0</v>
      </c>
      <c r="G285" s="705">
        <v>0</v>
      </c>
      <c r="H285" s="705">
        <v>0</v>
      </c>
      <c r="I285" s="705">
        <v>0</v>
      </c>
      <c r="J285" s="705">
        <v>0</v>
      </c>
      <c r="K285" s="705">
        <v>0</v>
      </c>
      <c r="L285" s="705">
        <v>0</v>
      </c>
      <c r="M285" s="705">
        <v>0</v>
      </c>
      <c r="N285" s="705">
        <v>0</v>
      </c>
      <c r="O285" s="705">
        <v>0</v>
      </c>
      <c r="P285" s="710">
        <v>0</v>
      </c>
      <c r="Q285" s="1415">
        <f t="shared" si="4"/>
        <v>0</v>
      </c>
      <c r="R285" s="908"/>
      <c r="S285" s="408"/>
      <c r="T285" s="408" t="s">
        <v>319</v>
      </c>
      <c r="U285" s="408"/>
      <c r="V285" s="408"/>
      <c r="W285" s="408"/>
      <c r="X285" s="408"/>
      <c r="Y285" s="408"/>
      <c r="Z285" s="408"/>
      <c r="AA285" s="408"/>
      <c r="AB285" s="408"/>
      <c r="AC285" s="408"/>
      <c r="AD285" s="408"/>
      <c r="AE285" s="408"/>
      <c r="AF285" s="408"/>
      <c r="AG285" s="408"/>
      <c r="AH285" s="1421"/>
      <c r="AI285" s="1421"/>
    </row>
    <row r="286" spans="1:35" s="108" customFormat="1" ht="20.25" customHeight="1" x14ac:dyDescent="0.25">
      <c r="A286" s="72"/>
      <c r="B286" s="1976"/>
      <c r="C286" s="703"/>
      <c r="D286" s="704" t="s">
        <v>319</v>
      </c>
      <c r="E286" s="705"/>
      <c r="F286" s="705"/>
      <c r="G286" s="705"/>
      <c r="H286" s="705"/>
      <c r="I286" s="705"/>
      <c r="J286" s="705"/>
      <c r="K286" s="705"/>
      <c r="L286" s="705"/>
      <c r="M286" s="705"/>
      <c r="N286" s="705"/>
      <c r="O286" s="705"/>
      <c r="P286" s="710"/>
      <c r="Q286" s="1415">
        <f t="shared" si="4"/>
        <v>0</v>
      </c>
      <c r="R286" s="908"/>
      <c r="S286" s="408"/>
      <c r="T286" s="408" t="s">
        <v>320</v>
      </c>
      <c r="U286" s="408"/>
      <c r="V286" s="408"/>
      <c r="W286" s="408"/>
      <c r="X286" s="408"/>
      <c r="Y286" s="408"/>
      <c r="Z286" s="408"/>
      <c r="AA286" s="408"/>
      <c r="AB286" s="408"/>
      <c r="AC286" s="408"/>
      <c r="AD286" s="408"/>
      <c r="AE286" s="408"/>
      <c r="AF286" s="408"/>
      <c r="AG286" s="408"/>
      <c r="AH286" s="1421"/>
      <c r="AI286" s="1421"/>
    </row>
    <row r="287" spans="1:35" s="108" customFormat="1" ht="20.25" customHeight="1" x14ac:dyDescent="0.25">
      <c r="A287" s="72"/>
      <c r="B287" s="1977"/>
      <c r="C287" s="706"/>
      <c r="D287" s="707" t="s">
        <v>320</v>
      </c>
      <c r="E287" s="708"/>
      <c r="F287" s="708"/>
      <c r="G287" s="708"/>
      <c r="H287" s="708"/>
      <c r="I287" s="708"/>
      <c r="J287" s="708"/>
      <c r="K287" s="708"/>
      <c r="L287" s="708"/>
      <c r="M287" s="708"/>
      <c r="N287" s="708"/>
      <c r="O287" s="708"/>
      <c r="P287" s="711"/>
      <c r="Q287" s="1416">
        <f t="shared" si="4"/>
        <v>0</v>
      </c>
      <c r="R287" s="908"/>
      <c r="S287" s="408" t="s">
        <v>270</v>
      </c>
      <c r="T287" s="408" t="s">
        <v>317</v>
      </c>
      <c r="U287" s="408"/>
      <c r="V287" s="408"/>
      <c r="W287" s="408"/>
      <c r="X287" s="408"/>
      <c r="Y287" s="408"/>
      <c r="Z287" s="408"/>
      <c r="AA287" s="408"/>
      <c r="AB287" s="408"/>
      <c r="AC287" s="408"/>
      <c r="AD287" s="408"/>
      <c r="AE287" s="408"/>
      <c r="AF287" s="408"/>
      <c r="AG287" s="408"/>
      <c r="AH287" s="1421"/>
      <c r="AI287" s="1421"/>
    </row>
    <row r="288" spans="1:35" s="108" customFormat="1" ht="20.25" customHeight="1" x14ac:dyDescent="0.25">
      <c r="A288" s="72"/>
      <c r="B288" s="1975">
        <v>72</v>
      </c>
      <c r="C288" s="700" t="s">
        <v>272</v>
      </c>
      <c r="D288" s="701" t="s">
        <v>317</v>
      </c>
      <c r="E288" s="702"/>
      <c r="F288" s="702"/>
      <c r="G288" s="702"/>
      <c r="H288" s="702"/>
      <c r="I288" s="702"/>
      <c r="J288" s="702"/>
      <c r="K288" s="702"/>
      <c r="L288" s="702"/>
      <c r="M288" s="702"/>
      <c r="N288" s="702"/>
      <c r="O288" s="702"/>
      <c r="P288" s="709"/>
      <c r="Q288" s="1414">
        <f t="shared" si="4"/>
        <v>0</v>
      </c>
      <c r="R288" s="908"/>
      <c r="S288" s="408"/>
      <c r="T288" s="408" t="s">
        <v>318</v>
      </c>
      <c r="U288" s="408">
        <v>0</v>
      </c>
      <c r="V288" s="408">
        <v>0</v>
      </c>
      <c r="W288" s="408">
        <v>0</v>
      </c>
      <c r="X288" s="408">
        <v>0</v>
      </c>
      <c r="Y288" s="408">
        <v>0</v>
      </c>
      <c r="Z288" s="408">
        <v>0</v>
      </c>
      <c r="AA288" s="408">
        <v>0</v>
      </c>
      <c r="AB288" s="408">
        <v>0</v>
      </c>
      <c r="AC288" s="408">
        <v>0</v>
      </c>
      <c r="AD288" s="408">
        <v>0</v>
      </c>
      <c r="AE288" s="408">
        <v>0</v>
      </c>
      <c r="AF288" s="408">
        <v>0</v>
      </c>
      <c r="AG288" s="408">
        <v>0</v>
      </c>
      <c r="AH288" s="1421"/>
      <c r="AI288" s="1421"/>
    </row>
    <row r="289" spans="1:35" s="108" customFormat="1" ht="20.25" customHeight="1" x14ac:dyDescent="0.25">
      <c r="A289" s="72"/>
      <c r="B289" s="1976"/>
      <c r="C289" s="703"/>
      <c r="D289" s="704" t="s">
        <v>318</v>
      </c>
      <c r="E289" s="705">
        <v>0</v>
      </c>
      <c r="F289" s="705">
        <v>0</v>
      </c>
      <c r="G289" s="705">
        <v>0</v>
      </c>
      <c r="H289" s="705">
        <v>0</v>
      </c>
      <c r="I289" s="705">
        <v>0</v>
      </c>
      <c r="J289" s="705">
        <v>0</v>
      </c>
      <c r="K289" s="705">
        <v>0</v>
      </c>
      <c r="L289" s="705">
        <v>0</v>
      </c>
      <c r="M289" s="705">
        <v>0</v>
      </c>
      <c r="N289" s="705">
        <v>0</v>
      </c>
      <c r="O289" s="705">
        <v>0</v>
      </c>
      <c r="P289" s="710">
        <v>0</v>
      </c>
      <c r="Q289" s="1415">
        <f t="shared" si="4"/>
        <v>0</v>
      </c>
      <c r="R289" s="908"/>
      <c r="S289" s="408"/>
      <c r="T289" s="408" t="s">
        <v>319</v>
      </c>
      <c r="U289" s="408"/>
      <c r="V289" s="408"/>
      <c r="W289" s="408"/>
      <c r="X289" s="408"/>
      <c r="Y289" s="408"/>
      <c r="Z289" s="408"/>
      <c r="AA289" s="408"/>
      <c r="AB289" s="408"/>
      <c r="AC289" s="408"/>
      <c r="AD289" s="408"/>
      <c r="AE289" s="408"/>
      <c r="AF289" s="408"/>
      <c r="AG289" s="408"/>
      <c r="AH289" s="1421"/>
      <c r="AI289" s="1421"/>
    </row>
    <row r="290" spans="1:35" s="108" customFormat="1" ht="20.25" customHeight="1" x14ac:dyDescent="0.25">
      <c r="A290" s="72"/>
      <c r="B290" s="1976"/>
      <c r="C290" s="703"/>
      <c r="D290" s="704" t="s">
        <v>319</v>
      </c>
      <c r="E290" s="705"/>
      <c r="F290" s="705"/>
      <c r="G290" s="705"/>
      <c r="H290" s="705"/>
      <c r="I290" s="705"/>
      <c r="J290" s="705"/>
      <c r="K290" s="705"/>
      <c r="L290" s="705"/>
      <c r="M290" s="705"/>
      <c r="N290" s="705"/>
      <c r="O290" s="705"/>
      <c r="P290" s="710"/>
      <c r="Q290" s="1415">
        <f t="shared" si="4"/>
        <v>0</v>
      </c>
      <c r="R290" s="908"/>
      <c r="S290" s="408"/>
      <c r="T290" s="408" t="s">
        <v>320</v>
      </c>
      <c r="U290" s="408"/>
      <c r="V290" s="408"/>
      <c r="W290" s="408"/>
      <c r="X290" s="408"/>
      <c r="Y290" s="408"/>
      <c r="Z290" s="408"/>
      <c r="AA290" s="408"/>
      <c r="AB290" s="408"/>
      <c r="AC290" s="408"/>
      <c r="AD290" s="408"/>
      <c r="AE290" s="408"/>
      <c r="AF290" s="408"/>
      <c r="AG290" s="408"/>
      <c r="AH290" s="1421"/>
      <c r="AI290" s="1421"/>
    </row>
    <row r="291" spans="1:35" s="108" customFormat="1" ht="20.25" customHeight="1" x14ac:dyDescent="0.25">
      <c r="A291" s="72"/>
      <c r="B291" s="1977"/>
      <c r="C291" s="706"/>
      <c r="D291" s="707" t="s">
        <v>320</v>
      </c>
      <c r="E291" s="708"/>
      <c r="F291" s="708"/>
      <c r="G291" s="708"/>
      <c r="H291" s="708"/>
      <c r="I291" s="708"/>
      <c r="J291" s="708"/>
      <c r="K291" s="708"/>
      <c r="L291" s="708"/>
      <c r="M291" s="708"/>
      <c r="N291" s="708"/>
      <c r="O291" s="708"/>
      <c r="P291" s="711"/>
      <c r="Q291" s="1416">
        <f t="shared" si="4"/>
        <v>0</v>
      </c>
      <c r="R291" s="908"/>
      <c r="S291" s="408" t="s">
        <v>272</v>
      </c>
      <c r="T291" s="408" t="s">
        <v>317</v>
      </c>
      <c r="U291" s="408"/>
      <c r="V291" s="408"/>
      <c r="W291" s="408"/>
      <c r="X291" s="408"/>
      <c r="Y291" s="408"/>
      <c r="Z291" s="408"/>
      <c r="AA291" s="408"/>
      <c r="AB291" s="408"/>
      <c r="AC291" s="408"/>
      <c r="AD291" s="408"/>
      <c r="AE291" s="408"/>
      <c r="AF291" s="408"/>
      <c r="AG291" s="408"/>
      <c r="AH291" s="1421"/>
      <c r="AI291" s="1421"/>
    </row>
    <row r="292" spans="1:35" s="108" customFormat="1" ht="20.25" customHeight="1" x14ac:dyDescent="0.25">
      <c r="A292" s="72"/>
      <c r="B292" s="1975">
        <v>73</v>
      </c>
      <c r="C292" s="700" t="s">
        <v>274</v>
      </c>
      <c r="D292" s="701" t="s">
        <v>317</v>
      </c>
      <c r="E292" s="702"/>
      <c r="F292" s="702"/>
      <c r="G292" s="702"/>
      <c r="H292" s="702"/>
      <c r="I292" s="702"/>
      <c r="J292" s="702"/>
      <c r="K292" s="702"/>
      <c r="L292" s="702"/>
      <c r="M292" s="702"/>
      <c r="N292" s="702"/>
      <c r="O292" s="702"/>
      <c r="P292" s="709"/>
      <c r="Q292" s="1414">
        <f t="shared" si="4"/>
        <v>0</v>
      </c>
      <c r="R292" s="908"/>
      <c r="S292" s="408"/>
      <c r="T292" s="408" t="s">
        <v>318</v>
      </c>
      <c r="U292" s="408">
        <v>0</v>
      </c>
      <c r="V292" s="408">
        <v>0</v>
      </c>
      <c r="W292" s="408">
        <v>0</v>
      </c>
      <c r="X292" s="408">
        <v>0</v>
      </c>
      <c r="Y292" s="408">
        <v>0</v>
      </c>
      <c r="Z292" s="408">
        <v>0</v>
      </c>
      <c r="AA292" s="408">
        <v>0</v>
      </c>
      <c r="AB292" s="408">
        <v>0</v>
      </c>
      <c r="AC292" s="408">
        <v>0</v>
      </c>
      <c r="AD292" s="408">
        <v>0</v>
      </c>
      <c r="AE292" s="408">
        <v>0</v>
      </c>
      <c r="AF292" s="408">
        <v>0</v>
      </c>
      <c r="AG292" s="408">
        <v>0</v>
      </c>
      <c r="AH292" s="1421"/>
      <c r="AI292" s="1421"/>
    </row>
    <row r="293" spans="1:35" s="108" customFormat="1" ht="20.25" customHeight="1" x14ac:dyDescent="0.25">
      <c r="A293" s="72"/>
      <c r="B293" s="1976"/>
      <c r="C293" s="703"/>
      <c r="D293" s="704" t="s">
        <v>318</v>
      </c>
      <c r="E293" s="705">
        <v>0.90360400000000007</v>
      </c>
      <c r="F293" s="705">
        <v>0.75650799999999996</v>
      </c>
      <c r="G293" s="705">
        <v>0.82323999999999997</v>
      </c>
      <c r="H293" s="705">
        <v>0.81330000000000002</v>
      </c>
      <c r="I293" s="705">
        <v>0.814195</v>
      </c>
      <c r="J293" s="705">
        <v>0.84845000000000015</v>
      </c>
      <c r="K293" s="705">
        <v>0.82093000000000005</v>
      </c>
      <c r="L293" s="705">
        <v>0.79160900000000001</v>
      </c>
      <c r="M293" s="705">
        <v>0.79500799999999994</v>
      </c>
      <c r="N293" s="705">
        <v>0.816581</v>
      </c>
      <c r="O293" s="705">
        <v>0.76646000000000003</v>
      </c>
      <c r="P293" s="710">
        <v>0.78784500000000013</v>
      </c>
      <c r="Q293" s="1415">
        <f t="shared" si="4"/>
        <v>9.7377300000000009</v>
      </c>
      <c r="R293" s="908"/>
      <c r="S293" s="408"/>
      <c r="T293" s="408" t="s">
        <v>319</v>
      </c>
      <c r="U293" s="408"/>
      <c r="V293" s="408"/>
      <c r="W293" s="408"/>
      <c r="X293" s="408"/>
      <c r="Y293" s="408"/>
      <c r="Z293" s="408"/>
      <c r="AA293" s="408"/>
      <c r="AB293" s="408"/>
      <c r="AC293" s="408"/>
      <c r="AD293" s="408"/>
      <c r="AE293" s="408"/>
      <c r="AF293" s="408"/>
      <c r="AG293" s="408"/>
      <c r="AH293" s="1421"/>
      <c r="AI293" s="1421"/>
    </row>
    <row r="294" spans="1:35" s="108" customFormat="1" ht="20.25" customHeight="1" x14ac:dyDescent="0.25">
      <c r="A294" s="72"/>
      <c r="B294" s="1976"/>
      <c r="C294" s="703"/>
      <c r="D294" s="704" t="s">
        <v>319</v>
      </c>
      <c r="E294" s="705"/>
      <c r="F294" s="705"/>
      <c r="G294" s="705"/>
      <c r="H294" s="705"/>
      <c r="I294" s="705"/>
      <c r="J294" s="705"/>
      <c r="K294" s="705"/>
      <c r="L294" s="705"/>
      <c r="M294" s="705"/>
      <c r="N294" s="705"/>
      <c r="O294" s="705"/>
      <c r="P294" s="710"/>
      <c r="Q294" s="1415">
        <f t="shared" si="4"/>
        <v>0</v>
      </c>
      <c r="R294" s="908"/>
      <c r="S294" s="408"/>
      <c r="T294" s="408" t="s">
        <v>320</v>
      </c>
      <c r="U294" s="408"/>
      <c r="V294" s="408"/>
      <c r="W294" s="408"/>
      <c r="X294" s="408"/>
      <c r="Y294" s="408"/>
      <c r="Z294" s="408"/>
      <c r="AA294" s="408"/>
      <c r="AB294" s="408"/>
      <c r="AC294" s="408"/>
      <c r="AD294" s="408"/>
      <c r="AE294" s="408"/>
      <c r="AF294" s="408"/>
      <c r="AG294" s="408"/>
      <c r="AH294" s="1421"/>
      <c r="AI294" s="1421"/>
    </row>
    <row r="295" spans="1:35" s="108" customFormat="1" ht="20.25" customHeight="1" x14ac:dyDescent="0.25">
      <c r="A295" s="72"/>
      <c r="B295" s="1977"/>
      <c r="C295" s="706"/>
      <c r="D295" s="707" t="s">
        <v>320</v>
      </c>
      <c r="E295" s="708"/>
      <c r="F295" s="708"/>
      <c r="G295" s="708"/>
      <c r="H295" s="708"/>
      <c r="I295" s="708"/>
      <c r="J295" s="708"/>
      <c r="K295" s="708"/>
      <c r="L295" s="708"/>
      <c r="M295" s="708"/>
      <c r="N295" s="708"/>
      <c r="O295" s="708"/>
      <c r="P295" s="711"/>
      <c r="Q295" s="1416">
        <f t="shared" si="4"/>
        <v>0</v>
      </c>
      <c r="R295" s="908"/>
      <c r="S295" s="408" t="s">
        <v>274</v>
      </c>
      <c r="T295" s="408" t="s">
        <v>317</v>
      </c>
      <c r="U295" s="408"/>
      <c r="V295" s="408"/>
      <c r="W295" s="408"/>
      <c r="X295" s="408"/>
      <c r="Y295" s="408"/>
      <c r="Z295" s="408"/>
      <c r="AA295" s="408"/>
      <c r="AB295" s="408"/>
      <c r="AC295" s="408"/>
      <c r="AD295" s="408"/>
      <c r="AE295" s="408"/>
      <c r="AF295" s="408"/>
      <c r="AG295" s="408"/>
      <c r="AH295" s="1421"/>
      <c r="AI295" s="1421"/>
    </row>
    <row r="296" spans="1:35" s="43" customFormat="1" ht="20.25" customHeight="1" x14ac:dyDescent="0.25">
      <c r="A296" s="45"/>
      <c r="B296" s="1975">
        <v>74</v>
      </c>
      <c r="C296" s="700" t="s">
        <v>276</v>
      </c>
      <c r="D296" s="701" t="s">
        <v>317</v>
      </c>
      <c r="E296" s="702"/>
      <c r="F296" s="702"/>
      <c r="G296" s="702"/>
      <c r="H296" s="702"/>
      <c r="I296" s="702"/>
      <c r="J296" s="702"/>
      <c r="K296" s="702"/>
      <c r="L296" s="702"/>
      <c r="M296" s="702"/>
      <c r="N296" s="702"/>
      <c r="O296" s="702"/>
      <c r="P296" s="709"/>
      <c r="Q296" s="1414">
        <f t="shared" si="4"/>
        <v>0</v>
      </c>
      <c r="R296" s="882"/>
      <c r="S296" s="408"/>
      <c r="T296" s="408" t="s">
        <v>318</v>
      </c>
      <c r="U296" s="408">
        <v>0.90360400000000007</v>
      </c>
      <c r="V296" s="408">
        <v>0.75650799999999996</v>
      </c>
      <c r="W296" s="408">
        <v>0.82323999999999997</v>
      </c>
      <c r="X296" s="408">
        <v>0.81330000000000002</v>
      </c>
      <c r="Y296" s="408">
        <v>0.814195</v>
      </c>
      <c r="Z296" s="408">
        <v>0.84845000000000015</v>
      </c>
      <c r="AA296" s="408">
        <v>0.82093000000000005</v>
      </c>
      <c r="AB296" s="408">
        <v>0.79160900000000001</v>
      </c>
      <c r="AC296" s="408">
        <v>0.79500799999999994</v>
      </c>
      <c r="AD296" s="408">
        <v>0.816581</v>
      </c>
      <c r="AE296" s="408">
        <v>0.76646000000000003</v>
      </c>
      <c r="AF296" s="408">
        <v>0.78784500000000013</v>
      </c>
      <c r="AG296" s="408">
        <v>9.7377300000000009</v>
      </c>
      <c r="AH296" s="406"/>
      <c r="AI296" s="406"/>
    </row>
    <row r="297" spans="1:35" s="43" customFormat="1" ht="20.25" customHeight="1" x14ac:dyDescent="0.25">
      <c r="A297" s="45"/>
      <c r="B297" s="1976"/>
      <c r="C297" s="703"/>
      <c r="D297" s="704" t="s">
        <v>318</v>
      </c>
      <c r="E297" s="705">
        <v>0</v>
      </c>
      <c r="F297" s="705">
        <v>0</v>
      </c>
      <c r="G297" s="705">
        <v>0</v>
      </c>
      <c r="H297" s="705">
        <v>0</v>
      </c>
      <c r="I297" s="705">
        <v>0</v>
      </c>
      <c r="J297" s="705">
        <v>0</v>
      </c>
      <c r="K297" s="705">
        <v>0</v>
      </c>
      <c r="L297" s="705">
        <v>0</v>
      </c>
      <c r="M297" s="705">
        <v>0</v>
      </c>
      <c r="N297" s="705">
        <v>0</v>
      </c>
      <c r="O297" s="705">
        <v>0</v>
      </c>
      <c r="P297" s="710">
        <v>0</v>
      </c>
      <c r="Q297" s="1415">
        <f t="shared" si="4"/>
        <v>0</v>
      </c>
      <c r="R297" s="882"/>
      <c r="S297" s="408"/>
      <c r="T297" s="408" t="s">
        <v>319</v>
      </c>
      <c r="U297" s="408"/>
      <c r="V297" s="408"/>
      <c r="W297" s="408"/>
      <c r="X297" s="408"/>
      <c r="Y297" s="408"/>
      <c r="Z297" s="408"/>
      <c r="AA297" s="408"/>
      <c r="AB297" s="408"/>
      <c r="AC297" s="408"/>
      <c r="AD297" s="408"/>
      <c r="AE297" s="408"/>
      <c r="AF297" s="408"/>
      <c r="AG297" s="408"/>
      <c r="AH297" s="1389"/>
      <c r="AI297" s="406"/>
    </row>
    <row r="298" spans="1:35" s="43" customFormat="1" ht="20.25" customHeight="1" x14ac:dyDescent="0.25">
      <c r="A298" s="45"/>
      <c r="B298" s="1976"/>
      <c r="C298" s="703"/>
      <c r="D298" s="704" t="s">
        <v>319</v>
      </c>
      <c r="E298" s="705"/>
      <c r="F298" s="705"/>
      <c r="G298" s="705"/>
      <c r="H298" s="705"/>
      <c r="I298" s="705"/>
      <c r="J298" s="705"/>
      <c r="K298" s="705"/>
      <c r="L298" s="705"/>
      <c r="M298" s="705"/>
      <c r="N298" s="705"/>
      <c r="O298" s="705"/>
      <c r="P298" s="710"/>
      <c r="Q298" s="1415">
        <f t="shared" si="4"/>
        <v>0</v>
      </c>
      <c r="R298" s="882"/>
      <c r="S298" s="408"/>
      <c r="T298" s="408" t="s">
        <v>320</v>
      </c>
      <c r="U298" s="408"/>
      <c r="V298" s="408"/>
      <c r="W298" s="408"/>
      <c r="X298" s="408"/>
      <c r="Y298" s="408"/>
      <c r="Z298" s="408"/>
      <c r="AA298" s="408"/>
      <c r="AB298" s="408"/>
      <c r="AC298" s="408"/>
      <c r="AD298" s="408"/>
      <c r="AE298" s="408"/>
      <c r="AF298" s="408"/>
      <c r="AG298" s="408"/>
      <c r="AH298" s="406"/>
      <c r="AI298" s="406"/>
    </row>
    <row r="299" spans="1:35" s="43" customFormat="1" ht="20.25" customHeight="1" x14ac:dyDescent="0.25">
      <c r="A299" s="45"/>
      <c r="B299" s="1977"/>
      <c r="C299" s="706"/>
      <c r="D299" s="707" t="s">
        <v>320</v>
      </c>
      <c r="E299" s="708"/>
      <c r="F299" s="708"/>
      <c r="G299" s="708"/>
      <c r="H299" s="708"/>
      <c r="I299" s="708"/>
      <c r="J299" s="708"/>
      <c r="K299" s="708"/>
      <c r="L299" s="708"/>
      <c r="M299" s="708"/>
      <c r="N299" s="708"/>
      <c r="O299" s="708"/>
      <c r="P299" s="711"/>
      <c r="Q299" s="1416">
        <f t="shared" si="4"/>
        <v>0</v>
      </c>
      <c r="R299" s="882"/>
      <c r="S299" s="408" t="s">
        <v>276</v>
      </c>
      <c r="T299" s="408" t="s">
        <v>317</v>
      </c>
      <c r="U299" s="408"/>
      <c r="V299" s="408"/>
      <c r="W299" s="408"/>
      <c r="X299" s="408"/>
      <c r="Y299" s="408"/>
      <c r="Z299" s="408"/>
      <c r="AA299" s="408"/>
      <c r="AB299" s="408"/>
      <c r="AC299" s="408"/>
      <c r="AD299" s="408"/>
      <c r="AE299" s="408"/>
      <c r="AF299" s="408"/>
      <c r="AG299" s="408"/>
      <c r="AH299" s="406"/>
      <c r="AI299" s="406"/>
    </row>
    <row r="300" spans="1:35" ht="20.25" customHeight="1" x14ac:dyDescent="0.25">
      <c r="B300" s="1975">
        <v>75</v>
      </c>
      <c r="C300" s="700" t="s">
        <v>278</v>
      </c>
      <c r="D300" s="701" t="s">
        <v>317</v>
      </c>
      <c r="E300" s="702"/>
      <c r="F300" s="702"/>
      <c r="G300" s="702"/>
      <c r="H300" s="702"/>
      <c r="I300" s="702"/>
      <c r="J300" s="702"/>
      <c r="K300" s="702"/>
      <c r="L300" s="702"/>
      <c r="M300" s="702"/>
      <c r="N300" s="702"/>
      <c r="O300" s="702"/>
      <c r="P300" s="709"/>
      <c r="Q300" s="1414">
        <f t="shared" si="4"/>
        <v>0</v>
      </c>
      <c r="T300" s="408" t="s">
        <v>318</v>
      </c>
      <c r="U300" s="408">
        <v>0</v>
      </c>
      <c r="V300" s="408">
        <v>0</v>
      </c>
      <c r="W300" s="408">
        <v>0</v>
      </c>
      <c r="X300" s="408">
        <v>0</v>
      </c>
      <c r="Y300" s="408">
        <v>0</v>
      </c>
      <c r="Z300" s="408">
        <v>0</v>
      </c>
      <c r="AA300" s="408">
        <v>0</v>
      </c>
      <c r="AB300" s="408">
        <v>0</v>
      </c>
      <c r="AC300" s="408">
        <v>0</v>
      </c>
      <c r="AD300" s="408">
        <v>0</v>
      </c>
      <c r="AE300" s="408">
        <v>0</v>
      </c>
      <c r="AF300" s="408">
        <v>0</v>
      </c>
      <c r="AG300" s="408">
        <v>0</v>
      </c>
    </row>
    <row r="301" spans="1:35" ht="20.25" customHeight="1" x14ac:dyDescent="0.25">
      <c r="B301" s="1976"/>
      <c r="C301" s="703"/>
      <c r="D301" s="704" t="s">
        <v>318</v>
      </c>
      <c r="E301" s="705">
        <v>15.726122</v>
      </c>
      <c r="F301" s="705">
        <v>14.347518999999998</v>
      </c>
      <c r="G301" s="705">
        <v>16.135280999999999</v>
      </c>
      <c r="H301" s="705">
        <v>15.3682</v>
      </c>
      <c r="I301" s="705">
        <v>15.452605999999999</v>
      </c>
      <c r="J301" s="705">
        <v>14.836603</v>
      </c>
      <c r="K301" s="705">
        <v>13.626068</v>
      </c>
      <c r="L301" s="705">
        <v>12.076385</v>
      </c>
      <c r="M301" s="705">
        <v>12.031962</v>
      </c>
      <c r="N301" s="705">
        <v>14.659510999999998</v>
      </c>
      <c r="O301" s="705">
        <v>14.394488000000001</v>
      </c>
      <c r="P301" s="710">
        <v>15.211936999999999</v>
      </c>
      <c r="Q301" s="1415">
        <f t="shared" si="4"/>
        <v>173.86668200000003</v>
      </c>
      <c r="T301" s="408" t="s">
        <v>319</v>
      </c>
    </row>
    <row r="302" spans="1:35" ht="20.25" customHeight="1" x14ac:dyDescent="0.25">
      <c r="B302" s="1976"/>
      <c r="C302" s="703"/>
      <c r="D302" s="704" t="s">
        <v>319</v>
      </c>
      <c r="E302" s="705"/>
      <c r="F302" s="705"/>
      <c r="G302" s="705"/>
      <c r="H302" s="705"/>
      <c r="I302" s="705"/>
      <c r="J302" s="705"/>
      <c r="K302" s="705"/>
      <c r="L302" s="705"/>
      <c r="M302" s="705"/>
      <c r="N302" s="705"/>
      <c r="O302" s="705"/>
      <c r="P302" s="710"/>
      <c r="Q302" s="1415">
        <f t="shared" si="4"/>
        <v>0</v>
      </c>
      <c r="T302" s="408" t="s">
        <v>320</v>
      </c>
    </row>
    <row r="303" spans="1:35" ht="20.25" customHeight="1" x14ac:dyDescent="0.25">
      <c r="B303" s="1977"/>
      <c r="C303" s="706"/>
      <c r="D303" s="707" t="s">
        <v>320</v>
      </c>
      <c r="E303" s="708"/>
      <c r="F303" s="708"/>
      <c r="G303" s="708"/>
      <c r="H303" s="708"/>
      <c r="I303" s="708"/>
      <c r="J303" s="708"/>
      <c r="K303" s="708"/>
      <c r="L303" s="708"/>
      <c r="M303" s="708"/>
      <c r="N303" s="708"/>
      <c r="O303" s="708"/>
      <c r="P303" s="711"/>
      <c r="Q303" s="1416">
        <f t="shared" si="4"/>
        <v>0</v>
      </c>
      <c r="S303" s="408" t="s">
        <v>278</v>
      </c>
      <c r="T303" s="408" t="s">
        <v>317</v>
      </c>
    </row>
    <row r="304" spans="1:35" ht="20.25" customHeight="1" x14ac:dyDescent="0.25">
      <c r="B304" s="1975">
        <v>76</v>
      </c>
      <c r="C304" s="700" t="s">
        <v>2114</v>
      </c>
      <c r="D304" s="701" t="s">
        <v>317</v>
      </c>
      <c r="E304" s="702"/>
      <c r="F304" s="702"/>
      <c r="G304" s="702"/>
      <c r="H304" s="702"/>
      <c r="I304" s="702"/>
      <c r="J304" s="702"/>
      <c r="K304" s="702"/>
      <c r="L304" s="702"/>
      <c r="M304" s="702"/>
      <c r="N304" s="702"/>
      <c r="O304" s="702"/>
      <c r="P304" s="709"/>
      <c r="Q304" s="1414">
        <f t="shared" si="4"/>
        <v>0</v>
      </c>
      <c r="T304" s="408" t="s">
        <v>318</v>
      </c>
      <c r="U304" s="408">
        <v>15.726122</v>
      </c>
      <c r="V304" s="408">
        <v>14.347518999999998</v>
      </c>
      <c r="W304" s="408">
        <v>16.135280999999999</v>
      </c>
      <c r="X304" s="408">
        <v>15.3682</v>
      </c>
      <c r="Y304" s="408">
        <v>15.452605999999999</v>
      </c>
      <c r="Z304" s="408">
        <v>14.836603</v>
      </c>
      <c r="AA304" s="408">
        <v>13.626068</v>
      </c>
      <c r="AB304" s="408">
        <v>12.076385</v>
      </c>
      <c r="AC304" s="408">
        <v>12.031962</v>
      </c>
      <c r="AD304" s="408">
        <v>14.659510999999998</v>
      </c>
      <c r="AE304" s="408">
        <v>14.394488000000001</v>
      </c>
      <c r="AF304" s="408">
        <v>15.211936999999999</v>
      </c>
      <c r="AG304" s="408">
        <v>173.86668200000003</v>
      </c>
    </row>
    <row r="305" spans="2:33" ht="20.25" customHeight="1" x14ac:dyDescent="0.25">
      <c r="B305" s="1976"/>
      <c r="C305" s="703"/>
      <c r="D305" s="704" t="s">
        <v>318</v>
      </c>
      <c r="E305" s="705">
        <v>0.1085</v>
      </c>
      <c r="F305" s="705">
        <v>0.10579999999999999</v>
      </c>
      <c r="G305" s="705">
        <v>0.12570000000000001</v>
      </c>
      <c r="H305" s="705">
        <v>0.10479999999999999</v>
      </c>
      <c r="I305" s="705">
        <v>1.11E-2</v>
      </c>
      <c r="J305" s="705">
        <v>9.8099999999999993E-2</v>
      </c>
      <c r="K305" s="705">
        <v>6.7099999999999993E-2</v>
      </c>
      <c r="L305" s="705">
        <v>0.10249999999999999</v>
      </c>
      <c r="M305" s="705">
        <v>0.10679999999999999</v>
      </c>
      <c r="N305" s="705">
        <v>0.10390000000000001</v>
      </c>
      <c r="O305" s="705">
        <v>0.1188</v>
      </c>
      <c r="P305" s="710">
        <v>7.6700000000000004E-2</v>
      </c>
      <c r="Q305" s="1415">
        <f t="shared" si="4"/>
        <v>1.1297999999999999</v>
      </c>
      <c r="T305" s="408" t="s">
        <v>319</v>
      </c>
    </row>
    <row r="306" spans="2:33" ht="20.25" customHeight="1" x14ac:dyDescent="0.25">
      <c r="B306" s="1976"/>
      <c r="C306" s="703"/>
      <c r="D306" s="704" t="s">
        <v>319</v>
      </c>
      <c r="E306" s="705"/>
      <c r="F306" s="705"/>
      <c r="G306" s="705"/>
      <c r="H306" s="705"/>
      <c r="I306" s="705"/>
      <c r="J306" s="705"/>
      <c r="K306" s="705"/>
      <c r="L306" s="705"/>
      <c r="M306" s="705"/>
      <c r="N306" s="705"/>
      <c r="O306" s="705"/>
      <c r="P306" s="710"/>
      <c r="Q306" s="1415">
        <f t="shared" si="4"/>
        <v>0</v>
      </c>
      <c r="T306" s="408" t="s">
        <v>320</v>
      </c>
    </row>
    <row r="307" spans="2:33" ht="20.25" customHeight="1" x14ac:dyDescent="0.25">
      <c r="B307" s="1977"/>
      <c r="C307" s="706"/>
      <c r="D307" s="707" t="s">
        <v>320</v>
      </c>
      <c r="E307" s="708"/>
      <c r="F307" s="708"/>
      <c r="G307" s="708"/>
      <c r="H307" s="708"/>
      <c r="I307" s="708"/>
      <c r="J307" s="708"/>
      <c r="K307" s="708"/>
      <c r="L307" s="708"/>
      <c r="M307" s="708"/>
      <c r="N307" s="708"/>
      <c r="O307" s="708"/>
      <c r="P307" s="711"/>
      <c r="Q307" s="1416">
        <f t="shared" si="4"/>
        <v>0</v>
      </c>
      <c r="S307" s="408" t="s">
        <v>2114</v>
      </c>
      <c r="T307" s="408" t="s">
        <v>317</v>
      </c>
    </row>
    <row r="308" spans="2:33" ht="20.25" customHeight="1" x14ac:dyDescent="0.25">
      <c r="B308" s="1975">
        <v>77</v>
      </c>
      <c r="C308" s="700" t="s">
        <v>280</v>
      </c>
      <c r="D308" s="701" t="s">
        <v>317</v>
      </c>
      <c r="E308" s="702"/>
      <c r="F308" s="702"/>
      <c r="G308" s="702"/>
      <c r="H308" s="702"/>
      <c r="I308" s="702"/>
      <c r="J308" s="702"/>
      <c r="K308" s="702"/>
      <c r="L308" s="702"/>
      <c r="M308" s="702"/>
      <c r="N308" s="702"/>
      <c r="O308" s="702"/>
      <c r="P308" s="709"/>
      <c r="Q308" s="1414">
        <f t="shared" si="4"/>
        <v>0</v>
      </c>
      <c r="T308" s="408" t="s">
        <v>318</v>
      </c>
      <c r="U308" s="408">
        <v>0.1085</v>
      </c>
      <c r="V308" s="408">
        <v>0.10579999999999999</v>
      </c>
      <c r="W308" s="408">
        <v>0.12570000000000001</v>
      </c>
      <c r="X308" s="408">
        <v>0.10479999999999999</v>
      </c>
      <c r="Y308" s="408">
        <v>1.11E-2</v>
      </c>
      <c r="Z308" s="408">
        <v>9.8099999999999993E-2</v>
      </c>
      <c r="AA308" s="408">
        <v>6.7099999999999993E-2</v>
      </c>
      <c r="AB308" s="408">
        <v>0.10249999999999999</v>
      </c>
      <c r="AC308" s="408">
        <v>0.10679999999999999</v>
      </c>
      <c r="AD308" s="408">
        <v>0.10390000000000001</v>
      </c>
      <c r="AE308" s="408">
        <v>0.1188</v>
      </c>
      <c r="AF308" s="408">
        <v>7.6700000000000004E-2</v>
      </c>
      <c r="AG308" s="408">
        <v>1.1297999999999999</v>
      </c>
    </row>
    <row r="309" spans="2:33" ht="20.25" customHeight="1" x14ac:dyDescent="0.25">
      <c r="B309" s="1976"/>
      <c r="C309" s="703"/>
      <c r="D309" s="704" t="s">
        <v>318</v>
      </c>
      <c r="E309" s="705">
        <v>0</v>
      </c>
      <c r="F309" s="705">
        <v>0</v>
      </c>
      <c r="G309" s="705">
        <v>0</v>
      </c>
      <c r="H309" s="705">
        <v>0</v>
      </c>
      <c r="I309" s="705">
        <v>0</v>
      </c>
      <c r="J309" s="705">
        <v>0</v>
      </c>
      <c r="K309" s="705">
        <v>0</v>
      </c>
      <c r="L309" s="705">
        <v>0</v>
      </c>
      <c r="M309" s="705">
        <v>0</v>
      </c>
      <c r="N309" s="705">
        <v>0</v>
      </c>
      <c r="O309" s="705">
        <v>0</v>
      </c>
      <c r="P309" s="710">
        <v>0</v>
      </c>
      <c r="Q309" s="1415">
        <f t="shared" si="4"/>
        <v>0</v>
      </c>
      <c r="T309" s="408" t="s">
        <v>319</v>
      </c>
    </row>
    <row r="310" spans="2:33" ht="20.25" customHeight="1" x14ac:dyDescent="0.25">
      <c r="B310" s="1976"/>
      <c r="C310" s="703"/>
      <c r="D310" s="704" t="s">
        <v>319</v>
      </c>
      <c r="E310" s="705"/>
      <c r="F310" s="705"/>
      <c r="G310" s="705"/>
      <c r="H310" s="705"/>
      <c r="I310" s="705"/>
      <c r="J310" s="705"/>
      <c r="K310" s="705"/>
      <c r="L310" s="705"/>
      <c r="M310" s="705"/>
      <c r="N310" s="705"/>
      <c r="O310" s="705"/>
      <c r="P310" s="710"/>
      <c r="Q310" s="1415">
        <f t="shared" si="4"/>
        <v>0</v>
      </c>
      <c r="T310" s="408" t="s">
        <v>320</v>
      </c>
    </row>
    <row r="311" spans="2:33" ht="20.25" customHeight="1" x14ac:dyDescent="0.25">
      <c r="B311" s="1977"/>
      <c r="C311" s="706"/>
      <c r="D311" s="707" t="s">
        <v>320</v>
      </c>
      <c r="E311" s="708"/>
      <c r="F311" s="708"/>
      <c r="G311" s="708"/>
      <c r="H311" s="708"/>
      <c r="I311" s="708"/>
      <c r="J311" s="708"/>
      <c r="K311" s="708"/>
      <c r="L311" s="708"/>
      <c r="M311" s="708"/>
      <c r="N311" s="708"/>
      <c r="O311" s="708"/>
      <c r="P311" s="711"/>
      <c r="Q311" s="1416">
        <f t="shared" si="4"/>
        <v>0</v>
      </c>
      <c r="S311" s="408" t="s">
        <v>280</v>
      </c>
      <c r="T311" s="408" t="s">
        <v>317</v>
      </c>
    </row>
    <row r="312" spans="2:33" ht="20.25" customHeight="1" x14ac:dyDescent="0.25">
      <c r="B312" s="1975">
        <v>78</v>
      </c>
      <c r="C312" s="700" t="s">
        <v>282</v>
      </c>
      <c r="D312" s="701" t="s">
        <v>317</v>
      </c>
      <c r="E312" s="702"/>
      <c r="F312" s="702"/>
      <c r="G312" s="702"/>
      <c r="H312" s="702"/>
      <c r="I312" s="702"/>
      <c r="J312" s="702"/>
      <c r="K312" s="702"/>
      <c r="L312" s="702"/>
      <c r="M312" s="702"/>
      <c r="N312" s="702"/>
      <c r="O312" s="702"/>
      <c r="P312" s="709"/>
      <c r="Q312" s="1414">
        <f t="shared" si="4"/>
        <v>0</v>
      </c>
      <c r="T312" s="408" t="s">
        <v>318</v>
      </c>
      <c r="U312" s="408">
        <v>0</v>
      </c>
      <c r="V312" s="408">
        <v>0</v>
      </c>
      <c r="W312" s="408">
        <v>0</v>
      </c>
      <c r="X312" s="408">
        <v>0</v>
      </c>
      <c r="Y312" s="408">
        <v>0</v>
      </c>
      <c r="Z312" s="408">
        <v>0</v>
      </c>
      <c r="AA312" s="408">
        <v>0</v>
      </c>
      <c r="AB312" s="408">
        <v>0</v>
      </c>
      <c r="AC312" s="408">
        <v>0</v>
      </c>
      <c r="AD312" s="408">
        <v>0</v>
      </c>
      <c r="AE312" s="408">
        <v>0</v>
      </c>
      <c r="AF312" s="408">
        <v>0</v>
      </c>
      <c r="AG312" s="408">
        <v>0</v>
      </c>
    </row>
    <row r="313" spans="2:33" ht="20.25" customHeight="1" x14ac:dyDescent="0.25">
      <c r="B313" s="1976"/>
      <c r="C313" s="703"/>
      <c r="D313" s="704" t="s">
        <v>318</v>
      </c>
      <c r="E313" s="705">
        <v>0</v>
      </c>
      <c r="F313" s="705">
        <v>0</v>
      </c>
      <c r="G313" s="705">
        <v>0</v>
      </c>
      <c r="H313" s="705">
        <v>0</v>
      </c>
      <c r="I313" s="705">
        <v>0</v>
      </c>
      <c r="J313" s="705">
        <v>0</v>
      </c>
      <c r="K313" s="705">
        <v>0</v>
      </c>
      <c r="L313" s="705">
        <v>0</v>
      </c>
      <c r="M313" s="705">
        <v>0</v>
      </c>
      <c r="N313" s="705">
        <v>0</v>
      </c>
      <c r="O313" s="705">
        <v>0</v>
      </c>
      <c r="P313" s="710">
        <v>0</v>
      </c>
      <c r="Q313" s="1415">
        <f t="shared" si="4"/>
        <v>0</v>
      </c>
      <c r="T313" s="408" t="s">
        <v>319</v>
      </c>
    </row>
    <row r="314" spans="2:33" ht="20.25" customHeight="1" x14ac:dyDescent="0.25">
      <c r="B314" s="1976"/>
      <c r="C314" s="703"/>
      <c r="D314" s="704" t="s">
        <v>319</v>
      </c>
      <c r="E314" s="705"/>
      <c r="F314" s="705"/>
      <c r="G314" s="705"/>
      <c r="H314" s="705"/>
      <c r="I314" s="705"/>
      <c r="J314" s="705"/>
      <c r="K314" s="705"/>
      <c r="L314" s="705"/>
      <c r="M314" s="705"/>
      <c r="N314" s="705"/>
      <c r="O314" s="705"/>
      <c r="P314" s="710"/>
      <c r="Q314" s="1415">
        <f t="shared" si="4"/>
        <v>0</v>
      </c>
      <c r="T314" s="408" t="s">
        <v>320</v>
      </c>
    </row>
    <row r="315" spans="2:33" ht="20.25" customHeight="1" x14ac:dyDescent="0.25">
      <c r="B315" s="1977"/>
      <c r="C315" s="706"/>
      <c r="D315" s="707" t="s">
        <v>320</v>
      </c>
      <c r="E315" s="708"/>
      <c r="F315" s="708"/>
      <c r="G315" s="708"/>
      <c r="H315" s="708"/>
      <c r="I315" s="708"/>
      <c r="J315" s="708"/>
      <c r="K315" s="708"/>
      <c r="L315" s="708"/>
      <c r="M315" s="708"/>
      <c r="N315" s="708"/>
      <c r="O315" s="708"/>
      <c r="P315" s="711"/>
      <c r="Q315" s="1416">
        <f t="shared" si="4"/>
        <v>0</v>
      </c>
      <c r="S315" s="408" t="s">
        <v>282</v>
      </c>
      <c r="T315" s="408" t="s">
        <v>317</v>
      </c>
    </row>
    <row r="316" spans="2:33" ht="20.25" customHeight="1" x14ac:dyDescent="0.25">
      <c r="B316" s="1975">
        <v>79</v>
      </c>
      <c r="C316" s="700" t="s">
        <v>284</v>
      </c>
      <c r="D316" s="701" t="s">
        <v>317</v>
      </c>
      <c r="E316" s="702"/>
      <c r="F316" s="702"/>
      <c r="G316" s="702"/>
      <c r="H316" s="702"/>
      <c r="I316" s="702"/>
      <c r="J316" s="702"/>
      <c r="K316" s="702"/>
      <c r="L316" s="702"/>
      <c r="M316" s="702"/>
      <c r="N316" s="702"/>
      <c r="O316" s="702"/>
      <c r="P316" s="709"/>
      <c r="Q316" s="1414">
        <f t="shared" si="4"/>
        <v>0</v>
      </c>
      <c r="T316" s="408" t="s">
        <v>318</v>
      </c>
      <c r="U316" s="408">
        <v>0</v>
      </c>
      <c r="V316" s="408">
        <v>0</v>
      </c>
      <c r="W316" s="408">
        <v>0</v>
      </c>
      <c r="X316" s="408">
        <v>0</v>
      </c>
      <c r="Y316" s="408">
        <v>0</v>
      </c>
      <c r="Z316" s="408">
        <v>0</v>
      </c>
      <c r="AA316" s="408">
        <v>0</v>
      </c>
      <c r="AB316" s="408">
        <v>0</v>
      </c>
      <c r="AC316" s="408">
        <v>0</v>
      </c>
      <c r="AD316" s="408">
        <v>0</v>
      </c>
      <c r="AE316" s="408">
        <v>0</v>
      </c>
      <c r="AF316" s="408">
        <v>0</v>
      </c>
      <c r="AG316" s="408">
        <v>0</v>
      </c>
    </row>
    <row r="317" spans="2:33" ht="20.25" customHeight="1" x14ac:dyDescent="0.25">
      <c r="B317" s="1976"/>
      <c r="C317" s="703"/>
      <c r="D317" s="704" t="s">
        <v>318</v>
      </c>
      <c r="E317" s="705">
        <v>5.9472100000000001</v>
      </c>
      <c r="F317" s="705">
        <v>5.2893400000000002</v>
      </c>
      <c r="G317" s="705">
        <v>4.9031099999999999</v>
      </c>
      <c r="H317" s="705">
        <v>5.22133</v>
      </c>
      <c r="I317" s="705">
        <v>6.2306450000000009</v>
      </c>
      <c r="J317" s="705">
        <v>5.9077200000000003</v>
      </c>
      <c r="K317" s="705">
        <v>5.4876499999999995</v>
      </c>
      <c r="L317" s="705">
        <v>6.1171499999999996</v>
      </c>
      <c r="M317" s="705">
        <v>5.9263599999999999</v>
      </c>
      <c r="N317" s="705">
        <v>6.0891700000000002</v>
      </c>
      <c r="O317" s="705">
        <v>5.0997129999999995</v>
      </c>
      <c r="P317" s="710">
        <v>5.7183199999999994</v>
      </c>
      <c r="Q317" s="1415">
        <f t="shared" si="4"/>
        <v>67.937718000000018</v>
      </c>
      <c r="T317" s="408" t="s">
        <v>319</v>
      </c>
    </row>
    <row r="318" spans="2:33" ht="20.25" customHeight="1" x14ac:dyDescent="0.25">
      <c r="B318" s="1976"/>
      <c r="C318" s="703"/>
      <c r="D318" s="704" t="s">
        <v>319</v>
      </c>
      <c r="E318" s="705"/>
      <c r="F318" s="705"/>
      <c r="G318" s="705"/>
      <c r="H318" s="705"/>
      <c r="I318" s="705"/>
      <c r="J318" s="705"/>
      <c r="K318" s="705"/>
      <c r="L318" s="705"/>
      <c r="M318" s="705"/>
      <c r="N318" s="705"/>
      <c r="O318" s="705"/>
      <c r="P318" s="710"/>
      <c r="Q318" s="1415">
        <f t="shared" si="4"/>
        <v>0</v>
      </c>
      <c r="T318" s="408" t="s">
        <v>320</v>
      </c>
    </row>
    <row r="319" spans="2:33" ht="20.25" customHeight="1" x14ac:dyDescent="0.25">
      <c r="B319" s="1977"/>
      <c r="C319" s="706"/>
      <c r="D319" s="707" t="s">
        <v>320</v>
      </c>
      <c r="E319" s="708"/>
      <c r="F319" s="708"/>
      <c r="G319" s="708"/>
      <c r="H319" s="708"/>
      <c r="I319" s="708"/>
      <c r="J319" s="708"/>
      <c r="K319" s="708"/>
      <c r="L319" s="708"/>
      <c r="M319" s="708"/>
      <c r="N319" s="708"/>
      <c r="O319" s="708"/>
      <c r="P319" s="711"/>
      <c r="Q319" s="1416">
        <f t="shared" si="4"/>
        <v>0</v>
      </c>
      <c r="S319" s="408" t="s">
        <v>284</v>
      </c>
      <c r="T319" s="408" t="s">
        <v>317</v>
      </c>
    </row>
    <row r="320" spans="2:33" ht="20.25" customHeight="1" x14ac:dyDescent="0.25">
      <c r="B320" s="1975">
        <v>80</v>
      </c>
      <c r="C320" s="700" t="s">
        <v>2118</v>
      </c>
      <c r="D320" s="701" t="s">
        <v>317</v>
      </c>
      <c r="E320" s="702"/>
      <c r="F320" s="702"/>
      <c r="G320" s="702"/>
      <c r="H320" s="702"/>
      <c r="I320" s="702"/>
      <c r="J320" s="702"/>
      <c r="K320" s="702"/>
      <c r="L320" s="702"/>
      <c r="M320" s="702"/>
      <c r="N320" s="702"/>
      <c r="O320" s="702"/>
      <c r="P320" s="709"/>
      <c r="Q320" s="1414">
        <f t="shared" si="4"/>
        <v>0</v>
      </c>
      <c r="T320" s="408" t="s">
        <v>318</v>
      </c>
      <c r="U320" s="408">
        <v>5.9472100000000001</v>
      </c>
      <c r="V320" s="408">
        <v>5.2893400000000002</v>
      </c>
      <c r="W320" s="408">
        <v>4.9031099999999999</v>
      </c>
      <c r="X320" s="408">
        <v>5.22133</v>
      </c>
      <c r="Y320" s="408">
        <v>6.2306450000000009</v>
      </c>
      <c r="Z320" s="408">
        <v>5.9077200000000003</v>
      </c>
      <c r="AA320" s="408">
        <v>5.4876499999999995</v>
      </c>
      <c r="AB320" s="408">
        <v>6.1171499999999996</v>
      </c>
      <c r="AC320" s="408">
        <v>5.9263599999999999</v>
      </c>
      <c r="AD320" s="408">
        <v>6.0891700000000002</v>
      </c>
      <c r="AE320" s="408">
        <v>5.0997129999999995</v>
      </c>
      <c r="AF320" s="408">
        <v>5.7183199999999994</v>
      </c>
      <c r="AG320" s="408">
        <v>67.937718000000018</v>
      </c>
    </row>
    <row r="321" spans="2:33" ht="20.25" customHeight="1" x14ac:dyDescent="0.25">
      <c r="B321" s="1976"/>
      <c r="C321" s="703"/>
      <c r="D321" s="704" t="s">
        <v>318</v>
      </c>
      <c r="E321" s="705">
        <v>0</v>
      </c>
      <c r="F321" s="705">
        <v>0</v>
      </c>
      <c r="G321" s="705">
        <v>0</v>
      </c>
      <c r="H321" s="705">
        <v>0</v>
      </c>
      <c r="I321" s="705">
        <v>0</v>
      </c>
      <c r="J321" s="705">
        <v>0</v>
      </c>
      <c r="K321" s="705">
        <v>0</v>
      </c>
      <c r="L321" s="705">
        <v>0</v>
      </c>
      <c r="M321" s="705">
        <v>0</v>
      </c>
      <c r="N321" s="705">
        <v>0</v>
      </c>
      <c r="O321" s="705">
        <v>0</v>
      </c>
      <c r="P321" s="710">
        <v>0</v>
      </c>
      <c r="Q321" s="1415">
        <f t="shared" si="4"/>
        <v>0</v>
      </c>
      <c r="T321" s="408" t="s">
        <v>319</v>
      </c>
    </row>
    <row r="322" spans="2:33" ht="20.25" customHeight="1" x14ac:dyDescent="0.25">
      <c r="B322" s="1976"/>
      <c r="C322" s="703"/>
      <c r="D322" s="704" t="s">
        <v>319</v>
      </c>
      <c r="E322" s="705"/>
      <c r="F322" s="705"/>
      <c r="G322" s="705"/>
      <c r="H322" s="705"/>
      <c r="I322" s="705"/>
      <c r="J322" s="705"/>
      <c r="K322" s="705"/>
      <c r="L322" s="705"/>
      <c r="M322" s="705"/>
      <c r="N322" s="705"/>
      <c r="O322" s="705"/>
      <c r="P322" s="710"/>
      <c r="Q322" s="1415">
        <f t="shared" si="4"/>
        <v>0</v>
      </c>
      <c r="T322" s="408" t="s">
        <v>320</v>
      </c>
    </row>
    <row r="323" spans="2:33" ht="20.25" customHeight="1" x14ac:dyDescent="0.25">
      <c r="B323" s="1977"/>
      <c r="C323" s="706"/>
      <c r="D323" s="707" t="s">
        <v>320</v>
      </c>
      <c r="E323" s="708"/>
      <c r="F323" s="708"/>
      <c r="G323" s="708"/>
      <c r="H323" s="708"/>
      <c r="I323" s="708"/>
      <c r="J323" s="708"/>
      <c r="K323" s="708"/>
      <c r="L323" s="708"/>
      <c r="M323" s="708"/>
      <c r="N323" s="708"/>
      <c r="O323" s="708"/>
      <c r="P323" s="711"/>
      <c r="Q323" s="1416">
        <f t="shared" si="4"/>
        <v>0</v>
      </c>
      <c r="S323" s="408" t="s">
        <v>2118</v>
      </c>
      <c r="T323" s="408" t="s">
        <v>317</v>
      </c>
    </row>
    <row r="324" spans="2:33" ht="20.25" customHeight="1" x14ac:dyDescent="0.25">
      <c r="B324" s="1975">
        <v>81</v>
      </c>
      <c r="C324" s="700" t="s">
        <v>286</v>
      </c>
      <c r="D324" s="701" t="s">
        <v>317</v>
      </c>
      <c r="E324" s="702"/>
      <c r="F324" s="702"/>
      <c r="G324" s="702"/>
      <c r="H324" s="702"/>
      <c r="I324" s="702"/>
      <c r="J324" s="702"/>
      <c r="K324" s="702"/>
      <c r="L324" s="702"/>
      <c r="M324" s="702"/>
      <c r="N324" s="702"/>
      <c r="O324" s="702"/>
      <c r="P324" s="709"/>
      <c r="Q324" s="1414">
        <f t="shared" si="4"/>
        <v>0</v>
      </c>
      <c r="T324" s="408" t="s">
        <v>318</v>
      </c>
      <c r="U324" s="408">
        <v>0</v>
      </c>
      <c r="V324" s="408">
        <v>0</v>
      </c>
      <c r="W324" s="408">
        <v>0</v>
      </c>
      <c r="X324" s="408">
        <v>0</v>
      </c>
      <c r="Y324" s="408">
        <v>0</v>
      </c>
      <c r="Z324" s="408">
        <v>0</v>
      </c>
      <c r="AA324" s="408">
        <v>0</v>
      </c>
      <c r="AB324" s="408">
        <v>0</v>
      </c>
      <c r="AC324" s="408">
        <v>0</v>
      </c>
      <c r="AD324" s="408">
        <v>0</v>
      </c>
      <c r="AE324" s="408">
        <v>0</v>
      </c>
      <c r="AF324" s="408">
        <v>0</v>
      </c>
      <c r="AG324" s="408">
        <v>0</v>
      </c>
    </row>
    <row r="325" spans="2:33" ht="20.25" customHeight="1" x14ac:dyDescent="0.25">
      <c r="B325" s="1976"/>
      <c r="C325" s="703"/>
      <c r="D325" s="704" t="s">
        <v>318</v>
      </c>
      <c r="E325" s="705">
        <v>0.25589000000000001</v>
      </c>
      <c r="F325" s="705">
        <v>0.26850000000000002</v>
      </c>
      <c r="G325" s="705">
        <v>0.27165</v>
      </c>
      <c r="H325" s="705">
        <v>0.25924000000000003</v>
      </c>
      <c r="I325" s="705">
        <v>0.24084999999999998</v>
      </c>
      <c r="J325" s="705">
        <v>0.2238</v>
      </c>
      <c r="K325" s="705">
        <v>0.2238</v>
      </c>
      <c r="L325" s="705">
        <v>0.2238</v>
      </c>
      <c r="M325" s="705">
        <v>0.2238</v>
      </c>
      <c r="N325" s="705">
        <v>0.22550000000000001</v>
      </c>
      <c r="O325" s="705">
        <v>0.22563</v>
      </c>
      <c r="P325" s="710">
        <v>0.22837000000000002</v>
      </c>
      <c r="Q325" s="1415">
        <f t="shared" si="4"/>
        <v>2.8708299999999998</v>
      </c>
      <c r="T325" s="408" t="s">
        <v>319</v>
      </c>
    </row>
    <row r="326" spans="2:33" ht="20.25" customHeight="1" x14ac:dyDescent="0.25">
      <c r="B326" s="1976"/>
      <c r="C326" s="703"/>
      <c r="D326" s="704" t="s">
        <v>319</v>
      </c>
      <c r="E326" s="705"/>
      <c r="F326" s="705"/>
      <c r="G326" s="705"/>
      <c r="H326" s="705"/>
      <c r="I326" s="705"/>
      <c r="J326" s="705"/>
      <c r="K326" s="705"/>
      <c r="L326" s="705"/>
      <c r="M326" s="705"/>
      <c r="N326" s="705"/>
      <c r="O326" s="705"/>
      <c r="P326" s="710"/>
      <c r="Q326" s="1415">
        <f t="shared" si="4"/>
        <v>0</v>
      </c>
      <c r="T326" s="408" t="s">
        <v>320</v>
      </c>
    </row>
    <row r="327" spans="2:33" ht="20.25" customHeight="1" x14ac:dyDescent="0.25">
      <c r="B327" s="1977"/>
      <c r="C327" s="706"/>
      <c r="D327" s="707" t="s">
        <v>320</v>
      </c>
      <c r="E327" s="708"/>
      <c r="F327" s="708"/>
      <c r="G327" s="708"/>
      <c r="H327" s="708"/>
      <c r="I327" s="708"/>
      <c r="J327" s="708"/>
      <c r="K327" s="708"/>
      <c r="L327" s="708"/>
      <c r="M327" s="708"/>
      <c r="N327" s="708"/>
      <c r="O327" s="708"/>
      <c r="P327" s="711"/>
      <c r="Q327" s="1416">
        <f t="shared" si="4"/>
        <v>0</v>
      </c>
      <c r="S327" s="408" t="s">
        <v>286</v>
      </c>
      <c r="T327" s="408" t="s">
        <v>317</v>
      </c>
    </row>
    <row r="328" spans="2:33" ht="20.25" customHeight="1" x14ac:dyDescent="0.25">
      <c r="B328" s="1975">
        <v>82</v>
      </c>
      <c r="C328" s="700" t="s">
        <v>288</v>
      </c>
      <c r="D328" s="701" t="s">
        <v>317</v>
      </c>
      <c r="E328" s="702">
        <v>1.3058399999999999</v>
      </c>
      <c r="F328" s="702">
        <v>1.2902610000000001</v>
      </c>
      <c r="G328" s="702">
        <v>1.844471</v>
      </c>
      <c r="H328" s="702">
        <v>1.7204409999999999</v>
      </c>
      <c r="I328" s="702">
        <v>1.5870579999999999</v>
      </c>
      <c r="J328" s="702">
        <v>0.61192359648727102</v>
      </c>
      <c r="K328" s="702">
        <v>1.0993569999999999</v>
      </c>
      <c r="L328" s="702">
        <v>0.54018299999999997</v>
      </c>
      <c r="M328" s="702">
        <v>0.23463400000000001</v>
      </c>
      <c r="N328" s="702">
        <v>0</v>
      </c>
      <c r="O328" s="702">
        <v>0</v>
      </c>
      <c r="P328" s="709">
        <v>0</v>
      </c>
      <c r="Q328" s="1414">
        <f t="shared" ref="Q328:Q367" si="5">+SUM(E328:P328)</f>
        <v>10.234168596487271</v>
      </c>
      <c r="T328" s="408" t="s">
        <v>318</v>
      </c>
      <c r="U328" s="408">
        <v>0.25589000000000001</v>
      </c>
      <c r="V328" s="408">
        <v>0.26850000000000002</v>
      </c>
      <c r="W328" s="408">
        <v>0.27165</v>
      </c>
      <c r="X328" s="408">
        <v>0.25924000000000003</v>
      </c>
      <c r="Y328" s="408">
        <v>0.24084999999999998</v>
      </c>
      <c r="Z328" s="408">
        <v>0.2238</v>
      </c>
      <c r="AA328" s="408">
        <v>0.2238</v>
      </c>
      <c r="AB328" s="408">
        <v>0.2238</v>
      </c>
      <c r="AC328" s="408">
        <v>0.2238</v>
      </c>
      <c r="AD328" s="408">
        <v>0.22550000000000001</v>
      </c>
      <c r="AE328" s="408">
        <v>0.22563</v>
      </c>
      <c r="AF328" s="408">
        <v>0.22837000000000002</v>
      </c>
      <c r="AG328" s="408">
        <v>2.8708299999999998</v>
      </c>
    </row>
    <row r="329" spans="2:33" ht="20.25" customHeight="1" x14ac:dyDescent="0.25">
      <c r="B329" s="1976"/>
      <c r="C329" s="703"/>
      <c r="D329" s="704" t="s">
        <v>318</v>
      </c>
      <c r="E329" s="705"/>
      <c r="F329" s="705"/>
      <c r="G329" s="705"/>
      <c r="H329" s="705"/>
      <c r="I329" s="705"/>
      <c r="J329" s="705"/>
      <c r="K329" s="705"/>
      <c r="L329" s="705"/>
      <c r="M329" s="705"/>
      <c r="N329" s="705"/>
      <c r="O329" s="705"/>
      <c r="P329" s="710"/>
      <c r="Q329" s="1415">
        <f t="shared" si="5"/>
        <v>0</v>
      </c>
      <c r="T329" s="408" t="s">
        <v>319</v>
      </c>
    </row>
    <row r="330" spans="2:33" ht="20.25" customHeight="1" x14ac:dyDescent="0.25">
      <c r="B330" s="1976"/>
      <c r="C330" s="703"/>
      <c r="D330" s="704" t="s">
        <v>319</v>
      </c>
      <c r="E330" s="705"/>
      <c r="F330" s="705"/>
      <c r="G330" s="705"/>
      <c r="H330" s="705"/>
      <c r="I330" s="705"/>
      <c r="J330" s="705"/>
      <c r="K330" s="705"/>
      <c r="L330" s="705"/>
      <c r="M330" s="705"/>
      <c r="N330" s="705"/>
      <c r="O330" s="705"/>
      <c r="P330" s="710"/>
      <c r="Q330" s="1415">
        <f t="shared" si="5"/>
        <v>0</v>
      </c>
      <c r="T330" s="408" t="s">
        <v>320</v>
      </c>
    </row>
    <row r="331" spans="2:33" ht="20.25" customHeight="1" x14ac:dyDescent="0.25">
      <c r="B331" s="1977"/>
      <c r="C331" s="706"/>
      <c r="D331" s="707" t="s">
        <v>320</v>
      </c>
      <c r="E331" s="708"/>
      <c r="F331" s="708"/>
      <c r="G331" s="708"/>
      <c r="H331" s="708"/>
      <c r="I331" s="708"/>
      <c r="J331" s="708"/>
      <c r="K331" s="708"/>
      <c r="L331" s="708"/>
      <c r="M331" s="708"/>
      <c r="N331" s="708"/>
      <c r="O331" s="708"/>
      <c r="P331" s="711"/>
      <c r="Q331" s="1416">
        <f t="shared" si="5"/>
        <v>0</v>
      </c>
      <c r="S331" s="408" t="s">
        <v>288</v>
      </c>
      <c r="T331" s="408" t="s">
        <v>317</v>
      </c>
      <c r="U331" s="408">
        <v>1.3058399999999999</v>
      </c>
      <c r="V331" s="408">
        <v>1.2902610000000001</v>
      </c>
      <c r="W331" s="408">
        <v>1.844471</v>
      </c>
      <c r="X331" s="408">
        <v>1.7204409999999999</v>
      </c>
      <c r="Y331" s="408">
        <v>1.5870579999999999</v>
      </c>
      <c r="Z331" s="408">
        <v>0.61192359648727102</v>
      </c>
      <c r="AA331" s="408">
        <v>1.0993569999999999</v>
      </c>
      <c r="AB331" s="408">
        <v>0.54018299999999997</v>
      </c>
      <c r="AC331" s="408">
        <v>0.23463400000000001</v>
      </c>
      <c r="AD331" s="408">
        <v>0</v>
      </c>
      <c r="AE331" s="408">
        <v>0</v>
      </c>
      <c r="AF331" s="408">
        <v>0</v>
      </c>
      <c r="AG331" s="408">
        <v>10.234168596487271</v>
      </c>
    </row>
    <row r="332" spans="2:33" ht="20.25" customHeight="1" x14ac:dyDescent="0.25">
      <c r="B332" s="1975">
        <v>83</v>
      </c>
      <c r="C332" s="700" t="s">
        <v>290</v>
      </c>
      <c r="D332" s="701" t="s">
        <v>317</v>
      </c>
      <c r="E332" s="702">
        <v>3.43181</v>
      </c>
      <c r="F332" s="702">
        <v>2.8103699999999998</v>
      </c>
      <c r="G332" s="702">
        <v>0</v>
      </c>
      <c r="H332" s="702">
        <v>0.42449000000000003</v>
      </c>
      <c r="I332" s="702">
        <v>1.70167</v>
      </c>
      <c r="J332" s="702">
        <v>1.5942000000000001</v>
      </c>
      <c r="K332" s="702">
        <v>1.6342000000000001</v>
      </c>
      <c r="L332" s="702">
        <v>1.59372</v>
      </c>
      <c r="M332" s="702">
        <v>1.6000999999999999</v>
      </c>
      <c r="N332" s="702">
        <v>1.6773699999999998</v>
      </c>
      <c r="O332" s="702">
        <v>1.5962400000000001</v>
      </c>
      <c r="P332" s="709">
        <v>1.5748499999999999</v>
      </c>
      <c r="Q332" s="1414">
        <f t="shared" si="5"/>
        <v>19.639020000000002</v>
      </c>
      <c r="T332" s="408" t="s">
        <v>318</v>
      </c>
    </row>
    <row r="333" spans="2:33" ht="20.25" customHeight="1" x14ac:dyDescent="0.25">
      <c r="B333" s="1976"/>
      <c r="C333" s="703"/>
      <c r="D333" s="704" t="s">
        <v>318</v>
      </c>
      <c r="E333" s="705">
        <v>1.3089999999999998E-3</v>
      </c>
      <c r="F333" s="705">
        <v>0</v>
      </c>
      <c r="G333" s="705">
        <v>1.534E-3</v>
      </c>
      <c r="H333" s="705">
        <v>2.14E-3</v>
      </c>
      <c r="I333" s="705">
        <v>1.5740000000000001E-3</v>
      </c>
      <c r="J333" s="705">
        <v>8.0210000000000004E-3</v>
      </c>
      <c r="K333" s="705">
        <v>1.771E-3</v>
      </c>
      <c r="L333" s="705">
        <v>1.039E-3</v>
      </c>
      <c r="M333" s="705">
        <v>9.8299999999999993E-4</v>
      </c>
      <c r="N333" s="705">
        <v>5.3310000000000007E-3</v>
      </c>
      <c r="O333" s="705">
        <v>1.3189999999999999E-3</v>
      </c>
      <c r="P333" s="710">
        <v>0</v>
      </c>
      <c r="Q333" s="1415">
        <f t="shared" si="5"/>
        <v>2.5021000000000002E-2</v>
      </c>
      <c r="T333" s="408" t="s">
        <v>319</v>
      </c>
    </row>
    <row r="334" spans="2:33" ht="20.25" customHeight="1" x14ac:dyDescent="0.25">
      <c r="B334" s="1976"/>
      <c r="C334" s="703"/>
      <c r="D334" s="704" t="s">
        <v>319</v>
      </c>
      <c r="E334" s="705"/>
      <c r="F334" s="705"/>
      <c r="G334" s="705"/>
      <c r="H334" s="705"/>
      <c r="I334" s="705"/>
      <c r="J334" s="705"/>
      <c r="K334" s="705"/>
      <c r="L334" s="705"/>
      <c r="M334" s="705"/>
      <c r="N334" s="705"/>
      <c r="O334" s="705"/>
      <c r="P334" s="710"/>
      <c r="Q334" s="1415">
        <f t="shared" si="5"/>
        <v>0</v>
      </c>
      <c r="T334" s="408" t="s">
        <v>320</v>
      </c>
    </row>
    <row r="335" spans="2:33" ht="20.25" customHeight="1" x14ac:dyDescent="0.25">
      <c r="B335" s="1977"/>
      <c r="C335" s="706"/>
      <c r="D335" s="707" t="s">
        <v>320</v>
      </c>
      <c r="E335" s="708"/>
      <c r="F335" s="708"/>
      <c r="G335" s="708"/>
      <c r="H335" s="708"/>
      <c r="I335" s="708"/>
      <c r="J335" s="708"/>
      <c r="K335" s="708"/>
      <c r="L335" s="708"/>
      <c r="M335" s="708"/>
      <c r="N335" s="708"/>
      <c r="O335" s="708"/>
      <c r="P335" s="711"/>
      <c r="Q335" s="1416">
        <f t="shared" si="5"/>
        <v>0</v>
      </c>
      <c r="S335" s="408" t="s">
        <v>290</v>
      </c>
      <c r="T335" s="408" t="s">
        <v>317</v>
      </c>
      <c r="U335" s="408">
        <v>3.43181</v>
      </c>
      <c r="V335" s="408">
        <v>2.8103699999999998</v>
      </c>
      <c r="W335" s="408">
        <v>0</v>
      </c>
      <c r="X335" s="408">
        <v>0.42449000000000003</v>
      </c>
      <c r="Y335" s="408">
        <v>1.70167</v>
      </c>
      <c r="Z335" s="408">
        <v>1.5942000000000001</v>
      </c>
      <c r="AA335" s="408">
        <v>1.6342000000000001</v>
      </c>
      <c r="AB335" s="408">
        <v>1.59372</v>
      </c>
      <c r="AC335" s="408">
        <v>1.6000999999999999</v>
      </c>
      <c r="AD335" s="408">
        <v>1.6773699999999998</v>
      </c>
      <c r="AE335" s="408">
        <v>1.5962400000000001</v>
      </c>
      <c r="AF335" s="408">
        <v>1.5748499999999999</v>
      </c>
      <c r="AG335" s="408">
        <v>19.639020000000002</v>
      </c>
    </row>
    <row r="336" spans="2:33" ht="20.25" customHeight="1" x14ac:dyDescent="0.25">
      <c r="B336" s="1975">
        <v>84</v>
      </c>
      <c r="C336" s="700" t="s">
        <v>292</v>
      </c>
      <c r="D336" s="701" t="s">
        <v>317</v>
      </c>
      <c r="E336" s="702"/>
      <c r="F336" s="702"/>
      <c r="G336" s="702"/>
      <c r="H336" s="702"/>
      <c r="I336" s="702"/>
      <c r="J336" s="702"/>
      <c r="K336" s="702"/>
      <c r="L336" s="702"/>
      <c r="M336" s="702"/>
      <c r="N336" s="702"/>
      <c r="O336" s="702"/>
      <c r="P336" s="709"/>
      <c r="Q336" s="1414">
        <f t="shared" si="5"/>
        <v>0</v>
      </c>
      <c r="T336" s="408" t="s">
        <v>318</v>
      </c>
      <c r="U336" s="408">
        <v>1.3089999999999998E-3</v>
      </c>
      <c r="V336" s="408">
        <v>0</v>
      </c>
      <c r="W336" s="408">
        <v>1.534E-3</v>
      </c>
      <c r="X336" s="408">
        <v>2.14E-3</v>
      </c>
      <c r="Y336" s="408">
        <v>1.5740000000000001E-3</v>
      </c>
      <c r="Z336" s="408">
        <v>8.0210000000000004E-3</v>
      </c>
      <c r="AA336" s="408">
        <v>1.771E-3</v>
      </c>
      <c r="AB336" s="408">
        <v>1.039E-3</v>
      </c>
      <c r="AC336" s="408">
        <v>9.8299999999999993E-4</v>
      </c>
      <c r="AD336" s="408">
        <v>5.3310000000000007E-3</v>
      </c>
      <c r="AE336" s="408">
        <v>1.3189999999999999E-3</v>
      </c>
      <c r="AF336" s="408">
        <v>0</v>
      </c>
      <c r="AG336" s="408">
        <v>2.5021000000000002E-2</v>
      </c>
    </row>
    <row r="337" spans="2:33" ht="20.25" customHeight="1" x14ac:dyDescent="0.25">
      <c r="B337" s="1976"/>
      <c r="C337" s="703"/>
      <c r="D337" s="704" t="s">
        <v>318</v>
      </c>
      <c r="E337" s="705">
        <v>4.7999999999999996E-4</v>
      </c>
      <c r="F337" s="705">
        <v>1.7999999999999998E-4</v>
      </c>
      <c r="G337" s="705">
        <v>1.7999999999999998E-4</v>
      </c>
      <c r="H337" s="705">
        <v>1.7999999999999998E-4</v>
      </c>
      <c r="I337" s="705">
        <v>8.8000000000000003E-4</v>
      </c>
      <c r="J337" s="705">
        <v>1.08E-3</v>
      </c>
      <c r="K337" s="705">
        <v>2.2000000000000001E-4</v>
      </c>
      <c r="L337" s="705">
        <v>2.2000000000000001E-4</v>
      </c>
      <c r="M337" s="705">
        <v>3.2000000000000003E-4</v>
      </c>
      <c r="N337" s="705">
        <v>2.0379999999999999E-3</v>
      </c>
      <c r="O337" s="705">
        <v>5.4660000000000004E-3</v>
      </c>
      <c r="P337" s="710">
        <v>1.5303000000000001E-2</v>
      </c>
      <c r="Q337" s="1415">
        <f t="shared" si="5"/>
        <v>2.6547000000000001E-2</v>
      </c>
      <c r="T337" s="408" t="s">
        <v>319</v>
      </c>
    </row>
    <row r="338" spans="2:33" ht="20.25" customHeight="1" x14ac:dyDescent="0.25">
      <c r="B338" s="1976"/>
      <c r="C338" s="703"/>
      <c r="D338" s="704" t="s">
        <v>319</v>
      </c>
      <c r="E338" s="705"/>
      <c r="F338" s="705"/>
      <c r="G338" s="705"/>
      <c r="H338" s="705"/>
      <c r="I338" s="705"/>
      <c r="J338" s="705"/>
      <c r="K338" s="705"/>
      <c r="L338" s="705"/>
      <c r="M338" s="705"/>
      <c r="N338" s="705"/>
      <c r="O338" s="705"/>
      <c r="P338" s="710"/>
      <c r="Q338" s="1415">
        <f t="shared" si="5"/>
        <v>0</v>
      </c>
      <c r="T338" s="408" t="s">
        <v>320</v>
      </c>
    </row>
    <row r="339" spans="2:33" ht="20.25" customHeight="1" x14ac:dyDescent="0.25">
      <c r="B339" s="1977"/>
      <c r="C339" s="706"/>
      <c r="D339" s="707" t="s">
        <v>320</v>
      </c>
      <c r="E339" s="708"/>
      <c r="F339" s="708"/>
      <c r="G339" s="708"/>
      <c r="H339" s="708"/>
      <c r="I339" s="708"/>
      <c r="J339" s="708"/>
      <c r="K339" s="708"/>
      <c r="L339" s="708"/>
      <c r="M339" s="708"/>
      <c r="N339" s="708"/>
      <c r="O339" s="708"/>
      <c r="P339" s="711"/>
      <c r="Q339" s="1416">
        <f t="shared" si="5"/>
        <v>0</v>
      </c>
      <c r="S339" s="408" t="s">
        <v>292</v>
      </c>
      <c r="T339" s="408" t="s">
        <v>317</v>
      </c>
    </row>
    <row r="340" spans="2:33" ht="20.25" customHeight="1" x14ac:dyDescent="0.25">
      <c r="B340" s="1975">
        <v>85</v>
      </c>
      <c r="C340" s="700" t="s">
        <v>2122</v>
      </c>
      <c r="D340" s="701" t="s">
        <v>317</v>
      </c>
      <c r="E340" s="702"/>
      <c r="F340" s="702"/>
      <c r="G340" s="702"/>
      <c r="H340" s="702"/>
      <c r="I340" s="702"/>
      <c r="J340" s="702"/>
      <c r="K340" s="702"/>
      <c r="L340" s="702"/>
      <c r="M340" s="702"/>
      <c r="N340" s="702"/>
      <c r="O340" s="702"/>
      <c r="P340" s="709"/>
      <c r="Q340" s="1414">
        <f t="shared" si="5"/>
        <v>0</v>
      </c>
      <c r="T340" s="408" t="s">
        <v>318</v>
      </c>
      <c r="U340" s="408">
        <v>4.7999999999999996E-4</v>
      </c>
      <c r="V340" s="408">
        <v>1.7999999999999998E-4</v>
      </c>
      <c r="W340" s="408">
        <v>1.7999999999999998E-4</v>
      </c>
      <c r="X340" s="408">
        <v>1.7999999999999998E-4</v>
      </c>
      <c r="Y340" s="408">
        <v>8.8000000000000003E-4</v>
      </c>
      <c r="Z340" s="408">
        <v>1.08E-3</v>
      </c>
      <c r="AA340" s="408">
        <v>2.2000000000000001E-4</v>
      </c>
      <c r="AB340" s="408">
        <v>2.2000000000000001E-4</v>
      </c>
      <c r="AC340" s="408">
        <v>3.2000000000000003E-4</v>
      </c>
      <c r="AD340" s="408">
        <v>2.0379999999999999E-3</v>
      </c>
      <c r="AE340" s="408">
        <v>5.4660000000000004E-3</v>
      </c>
      <c r="AF340" s="408">
        <v>1.5303000000000001E-2</v>
      </c>
      <c r="AG340" s="408">
        <v>2.6547000000000001E-2</v>
      </c>
    </row>
    <row r="341" spans="2:33" ht="20.25" customHeight="1" x14ac:dyDescent="0.25">
      <c r="B341" s="1976"/>
      <c r="C341" s="703"/>
      <c r="D341" s="704" t="s">
        <v>318</v>
      </c>
      <c r="E341" s="705">
        <v>0.3</v>
      </c>
      <c r="F341" s="705">
        <v>0.26239999999999997</v>
      </c>
      <c r="G341" s="705">
        <v>0.31410000000000005</v>
      </c>
      <c r="H341" s="705">
        <v>0.25180000000000002</v>
      </c>
      <c r="I341" s="705">
        <v>0.29149999999999998</v>
      </c>
      <c r="J341" s="705">
        <v>0.247</v>
      </c>
      <c r="K341" s="705">
        <v>0.26319999999999999</v>
      </c>
      <c r="L341" s="705">
        <v>0.2641</v>
      </c>
      <c r="M341" s="705">
        <v>0.27079999999999999</v>
      </c>
      <c r="N341" s="705">
        <v>0.2475</v>
      </c>
      <c r="O341" s="705">
        <v>0.23380000000000001</v>
      </c>
      <c r="P341" s="710">
        <v>0.23350000000000001</v>
      </c>
      <c r="Q341" s="1415">
        <f t="shared" si="5"/>
        <v>3.1796999999999995</v>
      </c>
      <c r="T341" s="408" t="s">
        <v>319</v>
      </c>
    </row>
    <row r="342" spans="2:33" ht="20.25" customHeight="1" x14ac:dyDescent="0.25">
      <c r="B342" s="1976"/>
      <c r="C342" s="703"/>
      <c r="D342" s="704" t="s">
        <v>319</v>
      </c>
      <c r="E342" s="705"/>
      <c r="F342" s="705"/>
      <c r="G342" s="705"/>
      <c r="H342" s="705"/>
      <c r="I342" s="705"/>
      <c r="J342" s="705"/>
      <c r="K342" s="705"/>
      <c r="L342" s="705"/>
      <c r="M342" s="705"/>
      <c r="N342" s="705"/>
      <c r="O342" s="705"/>
      <c r="P342" s="710"/>
      <c r="Q342" s="1415">
        <f t="shared" si="5"/>
        <v>0</v>
      </c>
      <c r="T342" s="408" t="s">
        <v>320</v>
      </c>
    </row>
    <row r="343" spans="2:33" ht="20.25" customHeight="1" x14ac:dyDescent="0.25">
      <c r="B343" s="1977"/>
      <c r="C343" s="706"/>
      <c r="D343" s="707" t="s">
        <v>320</v>
      </c>
      <c r="E343" s="708"/>
      <c r="F343" s="708"/>
      <c r="G343" s="708"/>
      <c r="H343" s="708"/>
      <c r="I343" s="708"/>
      <c r="J343" s="708"/>
      <c r="K343" s="708"/>
      <c r="L343" s="708"/>
      <c r="M343" s="708"/>
      <c r="N343" s="708"/>
      <c r="O343" s="708"/>
      <c r="P343" s="711"/>
      <c r="Q343" s="1416">
        <f t="shared" si="5"/>
        <v>0</v>
      </c>
      <c r="S343" s="408" t="s">
        <v>2122</v>
      </c>
      <c r="T343" s="408" t="s">
        <v>317</v>
      </c>
    </row>
    <row r="344" spans="2:33" ht="20.25" customHeight="1" x14ac:dyDescent="0.25">
      <c r="B344" s="1975">
        <v>86</v>
      </c>
      <c r="C344" s="700" t="s">
        <v>294</v>
      </c>
      <c r="D344" s="701" t="s">
        <v>317</v>
      </c>
      <c r="E344" s="702"/>
      <c r="F344" s="702"/>
      <c r="G344" s="702"/>
      <c r="H344" s="702"/>
      <c r="I344" s="702"/>
      <c r="J344" s="702"/>
      <c r="K344" s="702"/>
      <c r="L344" s="702"/>
      <c r="M344" s="702"/>
      <c r="N344" s="702"/>
      <c r="O344" s="702"/>
      <c r="P344" s="709"/>
      <c r="Q344" s="1414">
        <f t="shared" si="5"/>
        <v>0</v>
      </c>
      <c r="T344" s="408" t="s">
        <v>318</v>
      </c>
      <c r="U344" s="408">
        <v>0.3</v>
      </c>
      <c r="V344" s="408">
        <v>0.26239999999999997</v>
      </c>
      <c r="W344" s="408">
        <v>0.31410000000000005</v>
      </c>
      <c r="X344" s="408">
        <v>0.25180000000000002</v>
      </c>
      <c r="Y344" s="408">
        <v>0.29149999999999998</v>
      </c>
      <c r="Z344" s="408">
        <v>0.247</v>
      </c>
      <c r="AA344" s="408">
        <v>0.26319999999999999</v>
      </c>
      <c r="AB344" s="408">
        <v>0.2641</v>
      </c>
      <c r="AC344" s="408">
        <v>0.27079999999999999</v>
      </c>
      <c r="AD344" s="408">
        <v>0.2475</v>
      </c>
      <c r="AE344" s="408">
        <v>0.23380000000000001</v>
      </c>
      <c r="AF344" s="408">
        <v>0.23350000000000001</v>
      </c>
      <c r="AG344" s="408">
        <v>3.1796999999999995</v>
      </c>
    </row>
    <row r="345" spans="2:33" ht="20.25" customHeight="1" x14ac:dyDescent="0.25">
      <c r="B345" s="1976"/>
      <c r="C345" s="703"/>
      <c r="D345" s="704" t="s">
        <v>318</v>
      </c>
      <c r="E345" s="705">
        <v>0</v>
      </c>
      <c r="F345" s="705">
        <v>0</v>
      </c>
      <c r="G345" s="705">
        <v>0</v>
      </c>
      <c r="H345" s="705">
        <v>0</v>
      </c>
      <c r="I345" s="705">
        <v>0</v>
      </c>
      <c r="J345" s="705">
        <v>0</v>
      </c>
      <c r="K345" s="705">
        <v>0</v>
      </c>
      <c r="L345" s="705">
        <v>0</v>
      </c>
      <c r="M345" s="705">
        <v>0</v>
      </c>
      <c r="N345" s="705">
        <v>0</v>
      </c>
      <c r="O345" s="705">
        <v>0</v>
      </c>
      <c r="P345" s="710">
        <v>0</v>
      </c>
      <c r="Q345" s="1415">
        <f t="shared" si="5"/>
        <v>0</v>
      </c>
      <c r="T345" s="408" t="s">
        <v>319</v>
      </c>
    </row>
    <row r="346" spans="2:33" ht="20.25" customHeight="1" x14ac:dyDescent="0.25">
      <c r="B346" s="1976"/>
      <c r="C346" s="703"/>
      <c r="D346" s="704" t="s">
        <v>319</v>
      </c>
      <c r="E346" s="705"/>
      <c r="F346" s="705"/>
      <c r="G346" s="705"/>
      <c r="H346" s="705"/>
      <c r="I346" s="705"/>
      <c r="J346" s="705"/>
      <c r="K346" s="705"/>
      <c r="L346" s="705"/>
      <c r="M346" s="705"/>
      <c r="N346" s="705"/>
      <c r="O346" s="705"/>
      <c r="P346" s="710"/>
      <c r="Q346" s="1415">
        <f t="shared" si="5"/>
        <v>0</v>
      </c>
      <c r="T346" s="408" t="s">
        <v>320</v>
      </c>
    </row>
    <row r="347" spans="2:33" ht="20.25" customHeight="1" x14ac:dyDescent="0.25">
      <c r="B347" s="1977"/>
      <c r="C347" s="706"/>
      <c r="D347" s="707" t="s">
        <v>320</v>
      </c>
      <c r="E347" s="708"/>
      <c r="F347" s="708"/>
      <c r="G347" s="708"/>
      <c r="H347" s="708"/>
      <c r="I347" s="708"/>
      <c r="J347" s="708"/>
      <c r="K347" s="708"/>
      <c r="L347" s="708"/>
      <c r="M347" s="708"/>
      <c r="N347" s="708"/>
      <c r="O347" s="708"/>
      <c r="P347" s="711"/>
      <c r="Q347" s="1416">
        <f t="shared" si="5"/>
        <v>0</v>
      </c>
      <c r="S347" s="408" t="s">
        <v>294</v>
      </c>
      <c r="T347" s="408" t="s">
        <v>317</v>
      </c>
    </row>
    <row r="348" spans="2:33" ht="20.25" customHeight="1" x14ac:dyDescent="0.25">
      <c r="B348" s="1975">
        <v>87</v>
      </c>
      <c r="C348" s="700" t="s">
        <v>2124</v>
      </c>
      <c r="D348" s="701" t="s">
        <v>317</v>
      </c>
      <c r="E348" s="702"/>
      <c r="F348" s="702"/>
      <c r="G348" s="702"/>
      <c r="H348" s="702"/>
      <c r="I348" s="702"/>
      <c r="J348" s="702"/>
      <c r="K348" s="702"/>
      <c r="L348" s="702"/>
      <c r="M348" s="702"/>
      <c r="N348" s="702"/>
      <c r="O348" s="702"/>
      <c r="P348" s="709"/>
      <c r="Q348" s="1414">
        <f t="shared" si="5"/>
        <v>0</v>
      </c>
      <c r="T348" s="408" t="s">
        <v>318</v>
      </c>
      <c r="U348" s="408">
        <v>0</v>
      </c>
      <c r="V348" s="408">
        <v>0</v>
      </c>
      <c r="W348" s="408">
        <v>0</v>
      </c>
      <c r="X348" s="408">
        <v>0</v>
      </c>
      <c r="Y348" s="408">
        <v>0</v>
      </c>
      <c r="Z348" s="408">
        <v>0</v>
      </c>
      <c r="AA348" s="408">
        <v>0</v>
      </c>
      <c r="AB348" s="408">
        <v>0</v>
      </c>
      <c r="AC348" s="408">
        <v>0</v>
      </c>
      <c r="AD348" s="408">
        <v>0</v>
      </c>
      <c r="AE348" s="408">
        <v>0</v>
      </c>
      <c r="AF348" s="408">
        <v>0</v>
      </c>
      <c r="AG348" s="408">
        <v>0</v>
      </c>
    </row>
    <row r="349" spans="2:33" ht="20.25" customHeight="1" x14ac:dyDescent="0.25">
      <c r="B349" s="1976"/>
      <c r="C349" s="703"/>
      <c r="D349" s="704" t="s">
        <v>318</v>
      </c>
      <c r="E349" s="705">
        <v>6.8269999999999997E-3</v>
      </c>
      <c r="F349" s="705">
        <v>1.3500000000000001E-3</v>
      </c>
      <c r="G349" s="705">
        <v>2.0699999999999998E-3</v>
      </c>
      <c r="H349" s="705">
        <v>1.2207000000000001E-2</v>
      </c>
      <c r="I349" s="705">
        <v>1.0949E-2</v>
      </c>
      <c r="J349" s="705">
        <v>9.1699999999999993E-3</v>
      </c>
      <c r="K349" s="705">
        <v>7.1549999999999999E-3</v>
      </c>
      <c r="L349" s="705">
        <v>3.5061000000000002E-2</v>
      </c>
      <c r="M349" s="705">
        <v>5.6896999999999996E-2</v>
      </c>
      <c r="N349" s="705">
        <v>3.4729999999999997E-2</v>
      </c>
      <c r="O349" s="705">
        <v>2.4652999999999998E-2</v>
      </c>
      <c r="P349" s="710">
        <v>3.0040000000000001E-2</v>
      </c>
      <c r="Q349" s="1415">
        <f t="shared" si="5"/>
        <v>0.23110900000000004</v>
      </c>
      <c r="T349" s="408" t="s">
        <v>319</v>
      </c>
    </row>
    <row r="350" spans="2:33" ht="20.25" customHeight="1" x14ac:dyDescent="0.25">
      <c r="B350" s="1976"/>
      <c r="C350" s="703"/>
      <c r="D350" s="704" t="s">
        <v>319</v>
      </c>
      <c r="E350" s="705"/>
      <c r="F350" s="705"/>
      <c r="G350" s="705"/>
      <c r="H350" s="705"/>
      <c r="I350" s="705"/>
      <c r="J350" s="705"/>
      <c r="K350" s="705"/>
      <c r="L350" s="705"/>
      <c r="M350" s="705"/>
      <c r="N350" s="705"/>
      <c r="O350" s="705"/>
      <c r="P350" s="710"/>
      <c r="Q350" s="1415">
        <f t="shared" si="5"/>
        <v>0</v>
      </c>
      <c r="T350" s="408" t="s">
        <v>320</v>
      </c>
    </row>
    <row r="351" spans="2:33" ht="20.25" customHeight="1" x14ac:dyDescent="0.25">
      <c r="B351" s="1977"/>
      <c r="C351" s="706"/>
      <c r="D351" s="707" t="s">
        <v>320</v>
      </c>
      <c r="E351" s="708"/>
      <c r="F351" s="708"/>
      <c r="G351" s="708"/>
      <c r="H351" s="708"/>
      <c r="I351" s="708"/>
      <c r="J351" s="708"/>
      <c r="K351" s="708"/>
      <c r="L351" s="708"/>
      <c r="M351" s="708"/>
      <c r="N351" s="708"/>
      <c r="O351" s="708"/>
      <c r="P351" s="711"/>
      <c r="Q351" s="1416">
        <f t="shared" si="5"/>
        <v>0</v>
      </c>
      <c r="S351" s="408" t="s">
        <v>2124</v>
      </c>
      <c r="T351" s="408" t="s">
        <v>317</v>
      </c>
    </row>
    <row r="352" spans="2:33" ht="20.25" customHeight="1" x14ac:dyDescent="0.25">
      <c r="B352" s="1975">
        <v>88</v>
      </c>
      <c r="C352" s="700" t="s">
        <v>296</v>
      </c>
      <c r="D352" s="701" t="s">
        <v>317</v>
      </c>
      <c r="E352" s="702"/>
      <c r="F352" s="702"/>
      <c r="G352" s="702"/>
      <c r="H352" s="702"/>
      <c r="I352" s="702"/>
      <c r="J352" s="702"/>
      <c r="K352" s="702"/>
      <c r="L352" s="702"/>
      <c r="M352" s="702"/>
      <c r="N352" s="702"/>
      <c r="O352" s="702"/>
      <c r="P352" s="709"/>
      <c r="Q352" s="1414">
        <f t="shared" si="5"/>
        <v>0</v>
      </c>
      <c r="T352" s="408" t="s">
        <v>318</v>
      </c>
      <c r="U352" s="408">
        <v>6.8269999999999997E-3</v>
      </c>
      <c r="V352" s="408">
        <v>1.3500000000000001E-3</v>
      </c>
      <c r="W352" s="408">
        <v>2.0699999999999998E-3</v>
      </c>
      <c r="X352" s="408">
        <v>1.2207000000000001E-2</v>
      </c>
      <c r="Y352" s="408">
        <v>1.0949E-2</v>
      </c>
      <c r="Z352" s="408">
        <v>9.1699999999999993E-3</v>
      </c>
      <c r="AA352" s="408">
        <v>7.1549999999999999E-3</v>
      </c>
      <c r="AB352" s="408">
        <v>3.5061000000000002E-2</v>
      </c>
      <c r="AC352" s="408">
        <v>5.6896999999999996E-2</v>
      </c>
      <c r="AD352" s="408">
        <v>3.4729999999999997E-2</v>
      </c>
      <c r="AE352" s="408">
        <v>2.4652999999999998E-2</v>
      </c>
      <c r="AF352" s="408">
        <v>3.0040000000000001E-2</v>
      </c>
      <c r="AG352" s="408">
        <v>0.23110900000000004</v>
      </c>
    </row>
    <row r="353" spans="2:33" ht="20.25" customHeight="1" x14ac:dyDescent="0.25">
      <c r="B353" s="1976"/>
      <c r="C353" s="703"/>
      <c r="D353" s="704" t="s">
        <v>318</v>
      </c>
      <c r="E353" s="705">
        <v>5.3594219999999995</v>
      </c>
      <c r="F353" s="705">
        <v>3.627869</v>
      </c>
      <c r="G353" s="705">
        <v>2.9691289999999997</v>
      </c>
      <c r="H353" s="705"/>
      <c r="I353" s="705">
        <v>0</v>
      </c>
      <c r="J353" s="705">
        <v>0</v>
      </c>
      <c r="K353" s="705">
        <v>0.70059700000000003</v>
      </c>
      <c r="L353" s="705">
        <v>0</v>
      </c>
      <c r="M353" s="705">
        <v>0</v>
      </c>
      <c r="N353" s="705">
        <v>0</v>
      </c>
      <c r="O353" s="705">
        <v>0</v>
      </c>
      <c r="P353" s="710">
        <v>0</v>
      </c>
      <c r="Q353" s="1415">
        <f t="shared" si="5"/>
        <v>12.657016999999998</v>
      </c>
      <c r="T353" s="408" t="s">
        <v>319</v>
      </c>
    </row>
    <row r="354" spans="2:33" ht="20.25" customHeight="1" x14ac:dyDescent="0.25">
      <c r="B354" s="1976"/>
      <c r="C354" s="703"/>
      <c r="D354" s="704" t="s">
        <v>319</v>
      </c>
      <c r="E354" s="705"/>
      <c r="F354" s="705"/>
      <c r="G354" s="705"/>
      <c r="H354" s="705"/>
      <c r="I354" s="705"/>
      <c r="J354" s="705"/>
      <c r="K354" s="705"/>
      <c r="L354" s="705"/>
      <c r="M354" s="705"/>
      <c r="N354" s="705"/>
      <c r="O354" s="705"/>
      <c r="P354" s="710"/>
      <c r="Q354" s="1415">
        <f t="shared" si="5"/>
        <v>0</v>
      </c>
      <c r="T354" s="408" t="s">
        <v>320</v>
      </c>
    </row>
    <row r="355" spans="2:33" ht="20.25" customHeight="1" x14ac:dyDescent="0.25">
      <c r="B355" s="1977"/>
      <c r="C355" s="706"/>
      <c r="D355" s="707" t="s">
        <v>320</v>
      </c>
      <c r="E355" s="708"/>
      <c r="F355" s="708"/>
      <c r="G355" s="708"/>
      <c r="H355" s="708"/>
      <c r="I355" s="708"/>
      <c r="J355" s="708"/>
      <c r="K355" s="708"/>
      <c r="L355" s="708"/>
      <c r="M355" s="708"/>
      <c r="N355" s="708"/>
      <c r="O355" s="708"/>
      <c r="P355" s="711"/>
      <c r="Q355" s="1416">
        <f t="shared" si="5"/>
        <v>0</v>
      </c>
      <c r="S355" s="408" t="s">
        <v>296</v>
      </c>
      <c r="T355" s="408" t="s">
        <v>317</v>
      </c>
    </row>
    <row r="356" spans="2:33" ht="20.25" customHeight="1" x14ac:dyDescent="0.25">
      <c r="B356" s="1975">
        <v>89</v>
      </c>
      <c r="C356" s="700" t="s">
        <v>2087</v>
      </c>
      <c r="D356" s="701" t="s">
        <v>317</v>
      </c>
      <c r="E356" s="702">
        <v>16.047488000000001</v>
      </c>
      <c r="F356" s="702">
        <v>16.290642999999999</v>
      </c>
      <c r="G356" s="702">
        <v>18.153224000000002</v>
      </c>
      <c r="H356" s="702">
        <v>17.273289999999999</v>
      </c>
      <c r="I356" s="702">
        <v>17.494865999999998</v>
      </c>
      <c r="J356" s="702">
        <v>10.254507</v>
      </c>
      <c r="K356" s="702">
        <v>13.509039</v>
      </c>
      <c r="L356" s="702">
        <v>13.143352</v>
      </c>
      <c r="M356" s="702">
        <v>10.998220000000002</v>
      </c>
      <c r="N356" s="702">
        <v>10.380026000000001</v>
      </c>
      <c r="O356" s="702">
        <v>8.8180630000000004</v>
      </c>
      <c r="P356" s="709">
        <v>11.652019000000001</v>
      </c>
      <c r="Q356" s="1414">
        <f t="shared" si="5"/>
        <v>164.01473700000003</v>
      </c>
      <c r="T356" s="408" t="s">
        <v>318</v>
      </c>
      <c r="U356" s="408">
        <v>5.3594219999999995</v>
      </c>
      <c r="V356" s="408">
        <v>3.627869</v>
      </c>
      <c r="W356" s="408">
        <v>2.9691289999999997</v>
      </c>
      <c r="Y356" s="408">
        <v>0</v>
      </c>
      <c r="Z356" s="408">
        <v>0</v>
      </c>
      <c r="AA356" s="408">
        <v>0.70059700000000003</v>
      </c>
      <c r="AB356" s="408">
        <v>0</v>
      </c>
      <c r="AC356" s="408">
        <v>0</v>
      </c>
      <c r="AD356" s="408">
        <v>0</v>
      </c>
      <c r="AE356" s="408">
        <v>0</v>
      </c>
      <c r="AF356" s="408">
        <v>0</v>
      </c>
      <c r="AG356" s="408">
        <v>12.657016999999998</v>
      </c>
    </row>
    <row r="357" spans="2:33" ht="20.25" customHeight="1" x14ac:dyDescent="0.25">
      <c r="B357" s="1976"/>
      <c r="C357" s="703"/>
      <c r="D357" s="704" t="s">
        <v>318</v>
      </c>
      <c r="E357" s="705">
        <v>3.6024659999999997</v>
      </c>
      <c r="F357" s="705">
        <v>3.7513899999999998</v>
      </c>
      <c r="G357" s="705">
        <v>4.5351800000000004</v>
      </c>
      <c r="H357" s="705">
        <v>3.8511819999999997</v>
      </c>
      <c r="I357" s="705">
        <v>4.496156</v>
      </c>
      <c r="J357" s="705">
        <v>4.3323349999999996</v>
      </c>
      <c r="K357" s="705">
        <v>4.3652370000000005</v>
      </c>
      <c r="L357" s="705">
        <v>4.4742709999999999</v>
      </c>
      <c r="M357" s="705">
        <v>4.7186589999999997</v>
      </c>
      <c r="N357" s="705">
        <v>4.1653479999999998</v>
      </c>
      <c r="O357" s="705">
        <v>5.6258720000000002</v>
      </c>
      <c r="P357" s="710">
        <v>9.9799109999999995</v>
      </c>
      <c r="Q357" s="1415">
        <f t="shared" si="5"/>
        <v>57.898007000000007</v>
      </c>
      <c r="T357" s="408" t="s">
        <v>319</v>
      </c>
    </row>
    <row r="358" spans="2:33" ht="20.25" customHeight="1" x14ac:dyDescent="0.25">
      <c r="B358" s="1976"/>
      <c r="C358" s="703"/>
      <c r="D358" s="704" t="s">
        <v>319</v>
      </c>
      <c r="E358" s="705"/>
      <c r="F358" s="705"/>
      <c r="G358" s="705"/>
      <c r="H358" s="705"/>
      <c r="I358" s="705"/>
      <c r="J358" s="705"/>
      <c r="K358" s="705"/>
      <c r="L358" s="705"/>
      <c r="M358" s="705"/>
      <c r="N358" s="705"/>
      <c r="O358" s="705"/>
      <c r="P358" s="710"/>
      <c r="Q358" s="1415">
        <f t="shared" si="5"/>
        <v>0</v>
      </c>
      <c r="T358" s="408" t="s">
        <v>320</v>
      </c>
    </row>
    <row r="359" spans="2:33" ht="20.25" customHeight="1" x14ac:dyDescent="0.25">
      <c r="B359" s="1977"/>
      <c r="C359" s="706"/>
      <c r="D359" s="707" t="s">
        <v>320</v>
      </c>
      <c r="E359" s="708"/>
      <c r="F359" s="708"/>
      <c r="G359" s="708"/>
      <c r="H359" s="708"/>
      <c r="I359" s="708"/>
      <c r="J359" s="708"/>
      <c r="K359" s="708"/>
      <c r="L359" s="708"/>
      <c r="M359" s="708"/>
      <c r="N359" s="708"/>
      <c r="O359" s="708"/>
      <c r="P359" s="711"/>
      <c r="Q359" s="1416">
        <f t="shared" si="5"/>
        <v>0</v>
      </c>
      <c r="S359" s="408" t="s">
        <v>2087</v>
      </c>
      <c r="T359" s="408" t="s">
        <v>317</v>
      </c>
      <c r="U359" s="408">
        <v>16.047488000000001</v>
      </c>
      <c r="V359" s="408">
        <v>16.290642999999999</v>
      </c>
      <c r="W359" s="408">
        <v>18.153224000000002</v>
      </c>
      <c r="X359" s="408">
        <v>17.273289999999999</v>
      </c>
      <c r="Y359" s="408">
        <v>17.494865999999998</v>
      </c>
      <c r="Z359" s="408">
        <v>10.254507</v>
      </c>
      <c r="AA359" s="408">
        <v>13.509039</v>
      </c>
      <c r="AB359" s="408">
        <v>13.143352</v>
      </c>
      <c r="AC359" s="408">
        <v>10.998220000000002</v>
      </c>
      <c r="AD359" s="408">
        <v>10.380026000000001</v>
      </c>
      <c r="AE359" s="408">
        <v>8.8180630000000004</v>
      </c>
      <c r="AF359" s="408">
        <v>11.652019000000001</v>
      </c>
      <c r="AG359" s="408">
        <v>164.01473700000003</v>
      </c>
    </row>
    <row r="360" spans="2:33" ht="20.25" customHeight="1" x14ac:dyDescent="0.25">
      <c r="B360" s="1975">
        <v>90</v>
      </c>
      <c r="C360" s="700" t="s">
        <v>298</v>
      </c>
      <c r="D360" s="701" t="s">
        <v>317</v>
      </c>
      <c r="E360" s="702"/>
      <c r="F360" s="702"/>
      <c r="G360" s="702"/>
      <c r="H360" s="702"/>
      <c r="I360" s="702"/>
      <c r="J360" s="702"/>
      <c r="K360" s="702"/>
      <c r="L360" s="702"/>
      <c r="M360" s="702"/>
      <c r="N360" s="702"/>
      <c r="O360" s="702"/>
      <c r="P360" s="709"/>
      <c r="Q360" s="1414">
        <f t="shared" si="5"/>
        <v>0</v>
      </c>
      <c r="T360" s="408" t="s">
        <v>318</v>
      </c>
      <c r="U360" s="408">
        <v>3.6024659999999997</v>
      </c>
      <c r="V360" s="408">
        <v>3.7513899999999998</v>
      </c>
      <c r="W360" s="408">
        <v>4.5351800000000004</v>
      </c>
      <c r="X360" s="408">
        <v>3.8511819999999997</v>
      </c>
      <c r="Y360" s="408">
        <v>4.496156</v>
      </c>
      <c r="Z360" s="408">
        <v>4.3323349999999996</v>
      </c>
      <c r="AA360" s="408">
        <v>4.3652370000000005</v>
      </c>
      <c r="AB360" s="408">
        <v>4.4742709999999999</v>
      </c>
      <c r="AC360" s="408">
        <v>4.7186589999999997</v>
      </c>
      <c r="AD360" s="408">
        <v>4.1653479999999998</v>
      </c>
      <c r="AE360" s="408">
        <v>5.6258720000000002</v>
      </c>
      <c r="AF360" s="408">
        <v>9.9799109999999995</v>
      </c>
      <c r="AG360" s="408">
        <v>57.898007000000007</v>
      </c>
    </row>
    <row r="361" spans="2:33" ht="20.25" customHeight="1" x14ac:dyDescent="0.25">
      <c r="B361" s="1976"/>
      <c r="C361" s="703"/>
      <c r="D361" s="704" t="s">
        <v>318</v>
      </c>
      <c r="E361" s="705">
        <v>1.5848000000000001E-2</v>
      </c>
      <c r="F361" s="705">
        <v>1.56E-3</v>
      </c>
      <c r="G361" s="705">
        <v>7.3839999999999999E-3</v>
      </c>
      <c r="H361" s="705">
        <v>6.8459999999999997E-3</v>
      </c>
      <c r="I361" s="705">
        <v>1.0509000000000001E-2</v>
      </c>
      <c r="J361" s="705">
        <v>0</v>
      </c>
      <c r="K361" s="705">
        <v>5.4999999999999997E-3</v>
      </c>
      <c r="L361" s="705">
        <v>5.1000000000000004E-3</v>
      </c>
      <c r="M361" s="705">
        <v>0</v>
      </c>
      <c r="N361" s="705">
        <v>0</v>
      </c>
      <c r="O361" s="705">
        <v>0</v>
      </c>
      <c r="P361" s="710">
        <v>0</v>
      </c>
      <c r="Q361" s="1415">
        <f t="shared" si="5"/>
        <v>5.2747000000000002E-2</v>
      </c>
      <c r="T361" s="408" t="s">
        <v>319</v>
      </c>
    </row>
    <row r="362" spans="2:33" ht="20.25" customHeight="1" x14ac:dyDescent="0.25">
      <c r="B362" s="1976"/>
      <c r="C362" s="703"/>
      <c r="D362" s="704" t="s">
        <v>319</v>
      </c>
      <c r="E362" s="705"/>
      <c r="F362" s="705"/>
      <c r="G362" s="705"/>
      <c r="H362" s="705"/>
      <c r="I362" s="705"/>
      <c r="J362" s="705"/>
      <c r="K362" s="705"/>
      <c r="L362" s="705"/>
      <c r="M362" s="705"/>
      <c r="N362" s="705"/>
      <c r="O362" s="705"/>
      <c r="P362" s="710"/>
      <c r="Q362" s="1415">
        <f t="shared" si="5"/>
        <v>0</v>
      </c>
      <c r="T362" s="408" t="s">
        <v>320</v>
      </c>
    </row>
    <row r="363" spans="2:33" ht="20.25" customHeight="1" x14ac:dyDescent="0.25">
      <c r="B363" s="1977"/>
      <c r="C363" s="706"/>
      <c r="D363" s="707" t="s">
        <v>320</v>
      </c>
      <c r="E363" s="708"/>
      <c r="F363" s="708"/>
      <c r="G363" s="708"/>
      <c r="H363" s="708"/>
      <c r="I363" s="708"/>
      <c r="J363" s="708"/>
      <c r="K363" s="708"/>
      <c r="L363" s="708"/>
      <c r="M363" s="708"/>
      <c r="N363" s="708"/>
      <c r="O363" s="708"/>
      <c r="P363" s="711"/>
      <c r="Q363" s="1416">
        <f t="shared" si="5"/>
        <v>0</v>
      </c>
      <c r="S363" s="408" t="s">
        <v>298</v>
      </c>
      <c r="T363" s="408" t="s">
        <v>317</v>
      </c>
    </row>
    <row r="364" spans="2:33" ht="20.25" customHeight="1" x14ac:dyDescent="0.25">
      <c r="B364" s="1975">
        <v>91</v>
      </c>
      <c r="C364" s="700" t="s">
        <v>300</v>
      </c>
      <c r="D364" s="701" t="s">
        <v>317</v>
      </c>
      <c r="E364" s="702"/>
      <c r="F364" s="702"/>
      <c r="G364" s="702"/>
      <c r="H364" s="702"/>
      <c r="I364" s="702"/>
      <c r="J364" s="702"/>
      <c r="K364" s="702"/>
      <c r="L364" s="702"/>
      <c r="M364" s="702"/>
      <c r="N364" s="702"/>
      <c r="O364" s="702"/>
      <c r="P364" s="709"/>
      <c r="Q364" s="1414">
        <f t="shared" si="5"/>
        <v>0</v>
      </c>
      <c r="T364" s="408" t="s">
        <v>318</v>
      </c>
      <c r="U364" s="408">
        <v>1.5848000000000001E-2</v>
      </c>
      <c r="V364" s="408">
        <v>1.56E-3</v>
      </c>
      <c r="W364" s="408">
        <v>7.3839999999999999E-3</v>
      </c>
      <c r="X364" s="408">
        <v>6.8459999999999997E-3</v>
      </c>
      <c r="Y364" s="408">
        <v>1.0509000000000001E-2</v>
      </c>
      <c r="Z364" s="408">
        <v>0</v>
      </c>
      <c r="AA364" s="408">
        <v>5.4999999999999997E-3</v>
      </c>
      <c r="AB364" s="408">
        <v>5.1000000000000004E-3</v>
      </c>
      <c r="AC364" s="408">
        <v>0</v>
      </c>
      <c r="AD364" s="408">
        <v>0</v>
      </c>
      <c r="AE364" s="408">
        <v>0</v>
      </c>
      <c r="AF364" s="408">
        <v>0</v>
      </c>
      <c r="AG364" s="408">
        <v>5.2747000000000002E-2</v>
      </c>
    </row>
    <row r="365" spans="2:33" ht="20.25" customHeight="1" x14ac:dyDescent="0.25">
      <c r="B365" s="1976"/>
      <c r="C365" s="703"/>
      <c r="D365" s="704" t="s">
        <v>318</v>
      </c>
      <c r="E365" s="705">
        <v>0</v>
      </c>
      <c r="F365" s="705">
        <v>0</v>
      </c>
      <c r="G365" s="705">
        <v>0</v>
      </c>
      <c r="H365" s="705">
        <v>0</v>
      </c>
      <c r="I365" s="705">
        <v>0</v>
      </c>
      <c r="J365" s="705">
        <v>0</v>
      </c>
      <c r="K365" s="705">
        <v>0</v>
      </c>
      <c r="L365" s="705">
        <v>0</v>
      </c>
      <c r="M365" s="705">
        <v>0</v>
      </c>
      <c r="N365" s="705">
        <v>0</v>
      </c>
      <c r="O365" s="705">
        <v>0</v>
      </c>
      <c r="P365" s="710">
        <v>0</v>
      </c>
      <c r="Q365" s="1415">
        <f t="shared" si="5"/>
        <v>0</v>
      </c>
      <c r="T365" s="408" t="s">
        <v>319</v>
      </c>
    </row>
    <row r="366" spans="2:33" ht="20.25" customHeight="1" x14ac:dyDescent="0.25">
      <c r="B366" s="1976"/>
      <c r="C366" s="703"/>
      <c r="D366" s="704" t="s">
        <v>319</v>
      </c>
      <c r="E366" s="705"/>
      <c r="F366" s="705"/>
      <c r="G366" s="705"/>
      <c r="H366" s="705"/>
      <c r="I366" s="705"/>
      <c r="J366" s="705"/>
      <c r="K366" s="705"/>
      <c r="L366" s="705"/>
      <c r="M366" s="705"/>
      <c r="N366" s="705"/>
      <c r="O366" s="705"/>
      <c r="P366" s="710"/>
      <c r="Q366" s="1415">
        <f t="shared" si="5"/>
        <v>0</v>
      </c>
      <c r="T366" s="408" t="s">
        <v>320</v>
      </c>
    </row>
    <row r="367" spans="2:33" ht="20.25" customHeight="1" x14ac:dyDescent="0.25">
      <c r="B367" s="1977"/>
      <c r="C367" s="706"/>
      <c r="D367" s="707" t="s">
        <v>320</v>
      </c>
      <c r="E367" s="708"/>
      <c r="F367" s="708"/>
      <c r="G367" s="708"/>
      <c r="H367" s="708"/>
      <c r="I367" s="708"/>
      <c r="J367" s="708"/>
      <c r="K367" s="708"/>
      <c r="L367" s="708"/>
      <c r="M367" s="708"/>
      <c r="N367" s="708"/>
      <c r="O367" s="708"/>
      <c r="P367" s="711"/>
      <c r="Q367" s="1416">
        <f t="shared" si="5"/>
        <v>0</v>
      </c>
      <c r="S367" s="408" t="s">
        <v>300</v>
      </c>
      <c r="T367" s="408" t="s">
        <v>317</v>
      </c>
    </row>
    <row r="368" spans="2:33" ht="20.25" customHeight="1" x14ac:dyDescent="0.25">
      <c r="B368" s="1975">
        <v>92</v>
      </c>
      <c r="C368" s="700" t="s">
        <v>1564</v>
      </c>
      <c r="D368" s="701" t="s">
        <v>317</v>
      </c>
      <c r="E368" s="702"/>
      <c r="F368" s="702"/>
      <c r="G368" s="702"/>
      <c r="H368" s="702"/>
      <c r="I368" s="702"/>
      <c r="J368" s="702"/>
      <c r="K368" s="702"/>
      <c r="L368" s="702"/>
      <c r="M368" s="702"/>
      <c r="N368" s="702"/>
      <c r="O368" s="702"/>
      <c r="P368" s="709"/>
      <c r="Q368" s="1414">
        <f>+SUM(E368:P368)</f>
        <v>0</v>
      </c>
      <c r="T368" s="408" t="s">
        <v>318</v>
      </c>
      <c r="U368" s="408">
        <v>0</v>
      </c>
      <c r="V368" s="408">
        <v>0</v>
      </c>
      <c r="W368" s="408">
        <v>0</v>
      </c>
      <c r="X368" s="408">
        <v>0</v>
      </c>
      <c r="Y368" s="408">
        <v>0</v>
      </c>
      <c r="Z368" s="408">
        <v>0</v>
      </c>
      <c r="AA368" s="408">
        <v>0</v>
      </c>
      <c r="AB368" s="408">
        <v>0</v>
      </c>
      <c r="AC368" s="408">
        <v>0</v>
      </c>
      <c r="AD368" s="408">
        <v>0</v>
      </c>
      <c r="AE368" s="408">
        <v>0</v>
      </c>
      <c r="AF368" s="408">
        <v>0</v>
      </c>
      <c r="AG368" s="408">
        <v>0</v>
      </c>
    </row>
    <row r="369" spans="2:33" ht="20.25" customHeight="1" x14ac:dyDescent="0.25">
      <c r="B369" s="1976"/>
      <c r="C369" s="703"/>
      <c r="D369" s="704" t="s">
        <v>318</v>
      </c>
      <c r="E369" s="705">
        <v>5.4600000000000003E-2</v>
      </c>
      <c r="F369" s="705">
        <v>5.04E-2</v>
      </c>
      <c r="G369" s="705">
        <v>0.13269999999999998</v>
      </c>
      <c r="H369" s="705">
        <v>4.6600000000000003E-2</v>
      </c>
      <c r="I369" s="705">
        <v>1.8200000000000001E-2</v>
      </c>
      <c r="J369" s="705">
        <v>4.0000000000000002E-4</v>
      </c>
      <c r="K369" s="705">
        <v>1.15E-2</v>
      </c>
      <c r="L369" s="705">
        <v>4.6600000000000003E-2</v>
      </c>
      <c r="M369" s="705">
        <v>7.0499999999999993E-2</v>
      </c>
      <c r="N369" s="705">
        <v>9.8299999999999998E-2</v>
      </c>
      <c r="O369" s="705">
        <v>0.10540000000000001</v>
      </c>
      <c r="P369" s="710">
        <v>0.13219999999999998</v>
      </c>
      <c r="Q369" s="1415">
        <f>+SUM(E369:P369)</f>
        <v>0.76740000000000008</v>
      </c>
      <c r="T369" s="408" t="s">
        <v>319</v>
      </c>
    </row>
    <row r="370" spans="2:33" ht="20.25" customHeight="1" x14ac:dyDescent="0.25">
      <c r="B370" s="1976"/>
      <c r="C370" s="703"/>
      <c r="D370" s="704" t="s">
        <v>319</v>
      </c>
      <c r="E370" s="705"/>
      <c r="F370" s="705"/>
      <c r="G370" s="705"/>
      <c r="H370" s="705"/>
      <c r="I370" s="705"/>
      <c r="J370" s="705"/>
      <c r="K370" s="705"/>
      <c r="L370" s="705"/>
      <c r="M370" s="705"/>
      <c r="N370" s="705"/>
      <c r="O370" s="705"/>
      <c r="P370" s="710"/>
      <c r="Q370" s="1415">
        <f>+SUM(E370:P370)</f>
        <v>0</v>
      </c>
      <c r="T370" s="408" t="s">
        <v>320</v>
      </c>
    </row>
    <row r="371" spans="2:33" ht="20.25" customHeight="1" thickBot="1" x14ac:dyDescent="0.3">
      <c r="B371" s="1977"/>
      <c r="C371" s="706"/>
      <c r="D371" s="707" t="s">
        <v>320</v>
      </c>
      <c r="E371" s="708"/>
      <c r="F371" s="708"/>
      <c r="G371" s="708"/>
      <c r="H371" s="708"/>
      <c r="I371" s="708"/>
      <c r="J371" s="708"/>
      <c r="K371" s="708"/>
      <c r="L371" s="708"/>
      <c r="M371" s="708"/>
      <c r="N371" s="708"/>
      <c r="O371" s="708"/>
      <c r="P371" s="711"/>
      <c r="Q371" s="1416">
        <f>+SUM(E371:P371)</f>
        <v>0</v>
      </c>
      <c r="S371" s="408" t="s">
        <v>1564</v>
      </c>
      <c r="T371" s="408" t="s">
        <v>317</v>
      </c>
    </row>
    <row r="372" spans="2:33" ht="20.25" customHeight="1" x14ac:dyDescent="0.25">
      <c r="B372" s="1978" t="s">
        <v>1258</v>
      </c>
      <c r="C372" s="1979"/>
      <c r="D372" s="712" t="s">
        <v>317</v>
      </c>
      <c r="E372" s="713">
        <f t="shared" ref="E372:P372" si="6">+SUMIF($D$4:$D$371,$D$372,E4:E371)</f>
        <v>55.360157999999998</v>
      </c>
      <c r="F372" s="713">
        <f t="shared" si="6"/>
        <v>53.504169000000005</v>
      </c>
      <c r="G372" s="713">
        <f t="shared" si="6"/>
        <v>61.122395000000004</v>
      </c>
      <c r="H372" s="713">
        <f t="shared" si="6"/>
        <v>59.793651999999994</v>
      </c>
      <c r="I372" s="713">
        <f t="shared" si="6"/>
        <v>58.132191649999996</v>
      </c>
      <c r="J372" s="713">
        <f t="shared" si="6"/>
        <v>41.233227396487266</v>
      </c>
      <c r="K372" s="713">
        <f t="shared" si="6"/>
        <v>41.021052999999995</v>
      </c>
      <c r="L372" s="713">
        <f t="shared" si="6"/>
        <v>42.218104999999994</v>
      </c>
      <c r="M372" s="713">
        <f t="shared" si="6"/>
        <v>39.797711942062961</v>
      </c>
      <c r="N372" s="713">
        <f t="shared" si="6"/>
        <v>39.522963068305089</v>
      </c>
      <c r="O372" s="713">
        <f t="shared" si="6"/>
        <v>35.734218000000006</v>
      </c>
      <c r="P372" s="713">
        <f t="shared" si="6"/>
        <v>41.505711675483134</v>
      </c>
      <c r="Q372" s="1417">
        <f>SUM(E372:P372)</f>
        <v>568.94555573233845</v>
      </c>
      <c r="T372" s="408" t="s">
        <v>318</v>
      </c>
      <c r="U372" s="408">
        <v>5.4600000000000003E-2</v>
      </c>
      <c r="V372" s="408">
        <v>5.04E-2</v>
      </c>
      <c r="W372" s="408">
        <v>0.13269999999999998</v>
      </c>
      <c r="X372" s="408">
        <v>4.6600000000000003E-2</v>
      </c>
      <c r="Y372" s="408">
        <v>1.8200000000000001E-2</v>
      </c>
      <c r="Z372" s="408">
        <v>4.0000000000000002E-4</v>
      </c>
      <c r="AA372" s="408">
        <v>1.15E-2</v>
      </c>
      <c r="AB372" s="408">
        <v>4.6600000000000003E-2</v>
      </c>
      <c r="AC372" s="408">
        <v>7.0499999999999993E-2</v>
      </c>
      <c r="AD372" s="408">
        <v>9.8299999999999998E-2</v>
      </c>
      <c r="AE372" s="408">
        <v>0.10540000000000001</v>
      </c>
      <c r="AF372" s="408">
        <v>0.13219999999999998</v>
      </c>
      <c r="AG372" s="408">
        <v>0.76740000000000008</v>
      </c>
    </row>
    <row r="373" spans="2:33" ht="20.25" customHeight="1" x14ac:dyDescent="0.25">
      <c r="B373" s="1980"/>
      <c r="C373" s="1981"/>
      <c r="D373" s="714" t="s">
        <v>318</v>
      </c>
      <c r="E373" s="715">
        <f t="shared" ref="E373:P373" si="7">+SUMIF($D$4:$D$371,$D$373,E4:E371)</f>
        <v>99.519934000000006</v>
      </c>
      <c r="F373" s="715">
        <f t="shared" si="7"/>
        <v>90.745336000000009</v>
      </c>
      <c r="G373" s="715">
        <f t="shared" si="7"/>
        <v>92.025817999999987</v>
      </c>
      <c r="H373" s="715">
        <f t="shared" si="7"/>
        <v>76.397064999999984</v>
      </c>
      <c r="I373" s="715">
        <f t="shared" si="7"/>
        <v>83.679779999999965</v>
      </c>
      <c r="J373" s="715">
        <f t="shared" si="7"/>
        <v>86.750775803854296</v>
      </c>
      <c r="K373" s="715">
        <f t="shared" si="7"/>
        <v>78.008762999999988</v>
      </c>
      <c r="L373" s="715">
        <f t="shared" si="7"/>
        <v>75.727667999999994</v>
      </c>
      <c r="M373" s="715">
        <f t="shared" si="7"/>
        <v>73.663491529411772</v>
      </c>
      <c r="N373" s="715">
        <f t="shared" si="7"/>
        <v>83.329286999999965</v>
      </c>
      <c r="O373" s="715">
        <f t="shared" si="7"/>
        <v>85.480808999999994</v>
      </c>
      <c r="P373" s="715">
        <f t="shared" si="7"/>
        <v>90.185500000000019</v>
      </c>
      <c r="Q373" s="1418">
        <f>SUM(E373:P373)</f>
        <v>1015.5142273332659</v>
      </c>
      <c r="T373" s="408" t="s">
        <v>319</v>
      </c>
    </row>
    <row r="374" spans="2:33" ht="20.25" customHeight="1" thickBot="1" x14ac:dyDescent="0.3">
      <c r="B374" s="1982" t="s">
        <v>1927</v>
      </c>
      <c r="C374" s="1983"/>
      <c r="D374" s="1984"/>
      <c r="E374" s="716">
        <f>SUM(E372:E373)</f>
        <v>154.88009199999999</v>
      </c>
      <c r="F374" s="716">
        <f t="shared" ref="F374:Q374" si="8">SUM(F372:F373)</f>
        <v>144.249505</v>
      </c>
      <c r="G374" s="716">
        <f t="shared" si="8"/>
        <v>153.148213</v>
      </c>
      <c r="H374" s="716">
        <f t="shared" si="8"/>
        <v>136.19071699999998</v>
      </c>
      <c r="I374" s="716">
        <f t="shared" si="8"/>
        <v>141.81197164999998</v>
      </c>
      <c r="J374" s="716">
        <f t="shared" si="8"/>
        <v>127.98400320034156</v>
      </c>
      <c r="K374" s="716">
        <f t="shared" si="8"/>
        <v>119.02981599999998</v>
      </c>
      <c r="L374" s="716">
        <f t="shared" si="8"/>
        <v>117.94577299999999</v>
      </c>
      <c r="M374" s="716">
        <f t="shared" si="8"/>
        <v>113.46120347147473</v>
      </c>
      <c r="N374" s="716">
        <f t="shared" si="8"/>
        <v>122.85225006830505</v>
      </c>
      <c r="O374" s="716">
        <f t="shared" si="8"/>
        <v>121.21502699999999</v>
      </c>
      <c r="P374" s="717">
        <f t="shared" si="8"/>
        <v>131.69121167548315</v>
      </c>
      <c r="Q374" s="1419">
        <f t="shared" si="8"/>
        <v>1584.4597830656044</v>
      </c>
      <c r="T374" s="408" t="s">
        <v>320</v>
      </c>
    </row>
    <row r="375" spans="2:33" ht="20.25" customHeight="1" x14ac:dyDescent="0.25">
      <c r="B375" s="410" t="s">
        <v>2139</v>
      </c>
      <c r="S375" s="408" t="s">
        <v>302</v>
      </c>
      <c r="U375" s="408">
        <v>154.88009199999999</v>
      </c>
      <c r="V375" s="408">
        <v>144.249505</v>
      </c>
      <c r="W375" s="408">
        <v>153.14821299999997</v>
      </c>
      <c r="X375" s="408">
        <v>136.19071700000001</v>
      </c>
      <c r="Y375" s="408">
        <v>141.81197165000003</v>
      </c>
      <c r="Z375" s="408">
        <v>127.98400320034155</v>
      </c>
      <c r="AA375" s="408">
        <v>119.02981600000001</v>
      </c>
      <c r="AB375" s="408">
        <v>117.94577300000003</v>
      </c>
      <c r="AC375" s="408">
        <v>113.46120347147473</v>
      </c>
      <c r="AD375" s="408">
        <v>122.85225006830505</v>
      </c>
      <c r="AE375" s="408">
        <v>121.21502699999996</v>
      </c>
      <c r="AF375" s="408">
        <v>131.6912116754832</v>
      </c>
      <c r="AG375" s="408">
        <v>1584.4597830656046</v>
      </c>
    </row>
    <row r="378" spans="2:33" x14ac:dyDescent="0.25">
      <c r="AG378" s="907">
        <v>0</v>
      </c>
    </row>
  </sheetData>
  <mergeCells count="94">
    <mergeCell ref="B24:B27"/>
    <mergeCell ref="B4:B7"/>
    <mergeCell ref="B8:B11"/>
    <mergeCell ref="B12:B15"/>
    <mergeCell ref="B16:B19"/>
    <mergeCell ref="B20:B23"/>
    <mergeCell ref="B72:B75"/>
    <mergeCell ref="B28:B31"/>
    <mergeCell ref="B32:B35"/>
    <mergeCell ref="B36:B39"/>
    <mergeCell ref="B40:B43"/>
    <mergeCell ref="B44:B47"/>
    <mergeCell ref="B48:B51"/>
    <mergeCell ref="B52:B55"/>
    <mergeCell ref="B56:B59"/>
    <mergeCell ref="B60:B63"/>
    <mergeCell ref="B64:B67"/>
    <mergeCell ref="B68:B71"/>
    <mergeCell ref="B120:B123"/>
    <mergeCell ref="B76:B79"/>
    <mergeCell ref="B80:B83"/>
    <mergeCell ref="B84:B87"/>
    <mergeCell ref="B88:B91"/>
    <mergeCell ref="B92:B95"/>
    <mergeCell ref="B96:B99"/>
    <mergeCell ref="B100:B103"/>
    <mergeCell ref="B104:B107"/>
    <mergeCell ref="B108:B111"/>
    <mergeCell ref="B112:B115"/>
    <mergeCell ref="B116:B119"/>
    <mergeCell ref="B168:B171"/>
    <mergeCell ref="B124:B127"/>
    <mergeCell ref="B128:B131"/>
    <mergeCell ref="B132:B135"/>
    <mergeCell ref="B136:B139"/>
    <mergeCell ref="B140:B143"/>
    <mergeCell ref="B144:B147"/>
    <mergeCell ref="B148:B151"/>
    <mergeCell ref="B152:B155"/>
    <mergeCell ref="B156:B159"/>
    <mergeCell ref="B160:B163"/>
    <mergeCell ref="B164:B167"/>
    <mergeCell ref="B216:B219"/>
    <mergeCell ref="B172:B175"/>
    <mergeCell ref="B176:B179"/>
    <mergeCell ref="B180:B183"/>
    <mergeCell ref="B184:B187"/>
    <mergeCell ref="B188:B191"/>
    <mergeCell ref="B192:B195"/>
    <mergeCell ref="B196:B199"/>
    <mergeCell ref="B200:B203"/>
    <mergeCell ref="B204:B207"/>
    <mergeCell ref="B208:B211"/>
    <mergeCell ref="B212:B215"/>
    <mergeCell ref="B374:D374"/>
    <mergeCell ref="B268:B271"/>
    <mergeCell ref="B368:B371"/>
    <mergeCell ref="B264:B267"/>
    <mergeCell ref="B220:B223"/>
    <mergeCell ref="B224:B227"/>
    <mergeCell ref="B228:B231"/>
    <mergeCell ref="B232:B235"/>
    <mergeCell ref="B236:B239"/>
    <mergeCell ref="B240:B243"/>
    <mergeCell ref="B244:B247"/>
    <mergeCell ref="B248:B251"/>
    <mergeCell ref="B252:B255"/>
    <mergeCell ref="B256:B259"/>
    <mergeCell ref="B260:B263"/>
    <mergeCell ref="B272:B275"/>
    <mergeCell ref="B276:B279"/>
    <mergeCell ref="B280:B283"/>
    <mergeCell ref="B284:B287"/>
    <mergeCell ref="B288:B291"/>
    <mergeCell ref="B292:B295"/>
    <mergeCell ref="B296:B299"/>
    <mergeCell ref="B300:B303"/>
    <mergeCell ref="B304:B307"/>
    <mergeCell ref="B308:B311"/>
    <mergeCell ref="B312:B315"/>
    <mergeCell ref="B316:B319"/>
    <mergeCell ref="B320:B323"/>
    <mergeCell ref="B324:B327"/>
    <mergeCell ref="B328:B331"/>
    <mergeCell ref="B332:B335"/>
    <mergeCell ref="B356:B359"/>
    <mergeCell ref="B360:B363"/>
    <mergeCell ref="B364:B367"/>
    <mergeCell ref="B372:C373"/>
    <mergeCell ref="B336:B339"/>
    <mergeCell ref="B340:B343"/>
    <mergeCell ref="B344:B347"/>
    <mergeCell ref="B348:B351"/>
    <mergeCell ref="B352:B355"/>
  </mergeCells>
  <pageMargins left="0.78740157480314965" right="0.59055118110236227" top="0.59055118110236227" bottom="0.59055118110236227" header="0" footer="0"/>
  <pageSetup paperSize="9" scale="46" fitToHeight="9" orientation="landscape" r:id="rId1"/>
  <headerFooter alignWithMargins="0"/>
  <rowBreaks count="5" manualBreakCount="5">
    <brk id="63" max="16" man="1"/>
    <brk id="123" max="16" man="1"/>
    <brk id="183" max="16" man="1"/>
    <brk id="243" max="16" man="1"/>
    <brk id="307" max="16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33">
    <pageSetUpPr fitToPage="1"/>
  </sheetPr>
  <dimension ref="A1:AW95"/>
  <sheetViews>
    <sheetView view="pageBreakPreview" zoomScale="80" zoomScaleNormal="55" zoomScaleSheetLayoutView="80" workbookViewId="0">
      <selection activeCell="S21" sqref="S21"/>
    </sheetView>
  </sheetViews>
  <sheetFormatPr baseColWidth="10" defaultRowHeight="15" x14ac:dyDescent="0.25"/>
  <cols>
    <col min="1" max="1" width="3.42578125" style="63" customWidth="1"/>
    <col min="2" max="2" width="38.85546875" bestFit="1" customWidth="1"/>
    <col min="3" max="3" width="14" customWidth="1"/>
    <col min="4" max="15" width="14.42578125" customWidth="1"/>
    <col min="16" max="16" width="15.28515625" bestFit="1" customWidth="1"/>
    <col min="17" max="17" width="3.7109375" customWidth="1"/>
    <col min="18" max="18" width="11.42578125" style="408"/>
    <col min="19" max="19" width="32.85546875" style="408" customWidth="1"/>
    <col min="20" max="20" width="30.28515625" style="408" customWidth="1"/>
    <col min="21" max="22" width="11.28515625" style="408" customWidth="1"/>
    <col min="23" max="23" width="10.140625" style="408" customWidth="1"/>
    <col min="24" max="31" width="11.28515625" style="408" customWidth="1"/>
    <col min="32" max="33" width="16.5703125" style="408" customWidth="1"/>
    <col min="34" max="35" width="11.42578125" style="408"/>
    <col min="36" max="36" width="31.5703125" style="408" bestFit="1" customWidth="1"/>
    <col min="37" max="37" width="31.5703125" bestFit="1" customWidth="1"/>
    <col min="38" max="48" width="13.42578125" bestFit="1" customWidth="1"/>
    <col min="49" max="49" width="17.85546875" bestFit="1" customWidth="1"/>
  </cols>
  <sheetData>
    <row r="1" spans="1:33" ht="15.75" x14ac:dyDescent="0.25">
      <c r="A1" s="691"/>
      <c r="B1" s="639"/>
      <c r="C1" s="640"/>
      <c r="D1" s="640"/>
      <c r="E1" s="692"/>
      <c r="F1" s="690"/>
      <c r="G1" s="615"/>
      <c r="H1" s="615"/>
      <c r="I1" s="640"/>
      <c r="J1" s="615"/>
      <c r="K1" s="615"/>
      <c r="L1" s="615"/>
      <c r="M1" s="615"/>
      <c r="N1" s="615"/>
      <c r="O1" s="615"/>
      <c r="P1" s="615"/>
      <c r="Q1" s="640"/>
      <c r="R1" s="882"/>
    </row>
    <row r="2" spans="1:33" ht="15.75" x14ac:dyDescent="0.25">
      <c r="A2" s="691"/>
      <c r="B2" s="639"/>
      <c r="C2" s="640"/>
      <c r="D2" s="640"/>
      <c r="E2" s="692"/>
      <c r="F2" s="690"/>
      <c r="G2" s="615"/>
      <c r="H2" s="615"/>
      <c r="I2" s="640"/>
      <c r="J2" s="615"/>
      <c r="K2" s="615"/>
      <c r="L2" s="615"/>
      <c r="M2" s="615"/>
      <c r="N2" s="615"/>
      <c r="O2" s="615"/>
      <c r="P2" s="615"/>
      <c r="Q2" s="640"/>
      <c r="R2" s="882"/>
    </row>
    <row r="3" spans="1:33" ht="15.75" x14ac:dyDescent="0.25">
      <c r="A3" s="691"/>
      <c r="B3" s="639"/>
      <c r="C3" s="640"/>
      <c r="D3" s="640"/>
      <c r="E3" s="692"/>
      <c r="F3" s="690"/>
      <c r="G3" s="615"/>
      <c r="H3" s="615"/>
      <c r="I3" s="640"/>
      <c r="J3" s="615"/>
      <c r="K3" s="615"/>
      <c r="L3" s="615"/>
      <c r="M3" s="615"/>
      <c r="N3" s="615"/>
      <c r="O3" s="615"/>
      <c r="P3" s="615"/>
      <c r="Q3" s="640"/>
      <c r="R3" s="882"/>
      <c r="S3" s="1408"/>
      <c r="T3" s="1408"/>
      <c r="U3" s="1408"/>
      <c r="V3" s="1408"/>
      <c r="W3" s="1408"/>
      <c r="X3" s="1408"/>
      <c r="Y3" s="1408"/>
      <c r="Z3" s="1408"/>
      <c r="AA3" s="1408"/>
      <c r="AB3" s="1408"/>
      <c r="AC3" s="890"/>
      <c r="AD3" s="890"/>
      <c r="AE3" s="890"/>
      <c r="AF3" s="890"/>
      <c r="AG3" s="1423"/>
    </row>
    <row r="4" spans="1:33" ht="15.75" x14ac:dyDescent="0.25">
      <c r="A4" s="691"/>
      <c r="B4" s="639"/>
      <c r="C4" s="640"/>
      <c r="D4" s="640"/>
      <c r="E4" s="692"/>
      <c r="F4" s="690"/>
      <c r="G4" s="615"/>
      <c r="H4" s="615"/>
      <c r="I4" s="640"/>
      <c r="J4" s="615"/>
      <c r="K4" s="615"/>
      <c r="L4" s="615"/>
      <c r="M4" s="615"/>
      <c r="N4" s="615"/>
      <c r="O4" s="615"/>
      <c r="P4" s="615"/>
      <c r="Q4" s="640"/>
      <c r="R4" s="882"/>
      <c r="S4" s="1408"/>
      <c r="T4" s="1408"/>
      <c r="U4" s="1408"/>
      <c r="V4" s="1408"/>
      <c r="W4" s="1408"/>
      <c r="X4" s="1408"/>
      <c r="Y4" s="1408"/>
      <c r="Z4" s="1408"/>
      <c r="AA4" s="1408"/>
      <c r="AB4" s="1408"/>
      <c r="AC4" s="890"/>
      <c r="AD4" s="890"/>
      <c r="AE4" s="890"/>
      <c r="AF4" s="890"/>
      <c r="AG4" s="1423"/>
    </row>
    <row r="5" spans="1:33" ht="15.75" x14ac:dyDescent="0.25">
      <c r="A5" s="691"/>
      <c r="B5" s="639"/>
      <c r="C5" s="640"/>
      <c r="D5" s="640"/>
      <c r="E5" s="692"/>
      <c r="F5" s="690"/>
      <c r="G5" s="615"/>
      <c r="H5" s="615"/>
      <c r="I5" s="640"/>
      <c r="J5" s="615"/>
      <c r="K5" s="615"/>
      <c r="L5" s="615"/>
      <c r="M5" s="615"/>
      <c r="N5" s="615"/>
      <c r="O5" s="615"/>
      <c r="P5" s="615"/>
      <c r="Q5" s="640"/>
      <c r="R5" s="882"/>
      <c r="S5" s="1408"/>
      <c r="T5" s="1408"/>
      <c r="U5" s="1408"/>
      <c r="V5" s="1408"/>
      <c r="W5" s="1408"/>
      <c r="X5" s="1408"/>
      <c r="Y5" s="1408"/>
      <c r="Z5" s="1408"/>
      <c r="AA5" s="1408"/>
      <c r="AB5" s="1408"/>
      <c r="AC5" s="890"/>
      <c r="AD5" s="890"/>
      <c r="AE5" s="890"/>
      <c r="AF5" s="890"/>
      <c r="AG5" s="1423"/>
    </row>
    <row r="6" spans="1:33" ht="15.75" x14ac:dyDescent="0.25">
      <c r="A6" s="691"/>
      <c r="B6" s="639"/>
      <c r="C6" s="640"/>
      <c r="D6" s="640"/>
      <c r="E6" s="692"/>
      <c r="F6" s="690"/>
      <c r="G6" s="615"/>
      <c r="H6" s="615"/>
      <c r="I6" s="640"/>
      <c r="J6" s="615"/>
      <c r="K6" s="615"/>
      <c r="L6" s="615"/>
      <c r="M6" s="615"/>
      <c r="N6" s="615"/>
      <c r="O6" s="615"/>
      <c r="P6" s="615"/>
      <c r="Q6" s="640"/>
      <c r="R6" s="882"/>
      <c r="S6" s="407" t="s">
        <v>163</v>
      </c>
      <c r="T6" s="408" t="s">
        <v>164</v>
      </c>
      <c r="AG6" s="1423"/>
    </row>
    <row r="7" spans="1:33" x14ac:dyDescent="0.25">
      <c r="A7" s="691"/>
      <c r="B7" s="639"/>
      <c r="C7" s="640"/>
      <c r="D7" s="640"/>
      <c r="E7" s="693"/>
      <c r="F7" s="693"/>
      <c r="G7" s="693"/>
      <c r="H7" s="693"/>
      <c r="I7" s="693"/>
      <c r="J7" s="693"/>
      <c r="K7" s="693"/>
      <c r="L7" s="693"/>
      <c r="M7" s="693"/>
      <c r="N7" s="693"/>
      <c r="O7" s="693"/>
      <c r="P7" s="693"/>
      <c r="Q7" s="640"/>
      <c r="R7" s="882"/>
      <c r="S7" s="407" t="s">
        <v>165</v>
      </c>
      <c r="T7" s="408" t="s">
        <v>166</v>
      </c>
      <c r="V7" s="406"/>
      <c r="W7" s="406"/>
      <c r="X7" s="406"/>
      <c r="Y7" s="406"/>
      <c r="Z7" s="406"/>
      <c r="AA7" s="882"/>
      <c r="AB7" s="882"/>
      <c r="AC7" s="882"/>
      <c r="AD7" s="882"/>
      <c r="AE7" s="882"/>
      <c r="AF7" s="882"/>
      <c r="AG7" s="1423"/>
    </row>
    <row r="8" spans="1:33" ht="15.75" x14ac:dyDescent="0.25">
      <c r="A8" s="691"/>
      <c r="B8" s="639"/>
      <c r="C8" s="640"/>
      <c r="D8" s="640"/>
      <c r="E8" s="694" t="s">
        <v>882</v>
      </c>
      <c r="F8" s="641"/>
      <c r="G8" s="695"/>
      <c r="H8" s="695"/>
      <c r="I8" s="640"/>
      <c r="J8" s="695"/>
      <c r="K8" s="615"/>
      <c r="L8" s="615"/>
      <c r="M8" s="615"/>
      <c r="N8" s="615"/>
      <c r="O8" s="615"/>
      <c r="P8" s="640"/>
      <c r="Q8" s="640"/>
      <c r="R8" s="882"/>
      <c r="S8" s="407" t="s">
        <v>1056</v>
      </c>
      <c r="T8" s="408" t="s">
        <v>1057</v>
      </c>
      <c r="V8" s="406"/>
      <c r="W8" s="406"/>
      <c r="X8" s="406"/>
      <c r="Y8" s="406"/>
      <c r="Z8" s="406"/>
      <c r="AA8" s="882"/>
      <c r="AB8" s="882"/>
      <c r="AC8" s="882"/>
      <c r="AD8" s="882"/>
      <c r="AE8" s="882"/>
      <c r="AF8" s="882"/>
      <c r="AG8" s="1423"/>
    </row>
    <row r="9" spans="1:33" ht="15.75" x14ac:dyDescent="0.25">
      <c r="A9" s="691"/>
      <c r="B9" s="639"/>
      <c r="C9" s="640"/>
      <c r="D9" s="640"/>
      <c r="E9" s="694"/>
      <c r="F9" s="641"/>
      <c r="G9" s="695"/>
      <c r="H9" s="695"/>
      <c r="I9" s="640"/>
      <c r="J9" s="695"/>
      <c r="K9" s="695"/>
      <c r="L9" s="695"/>
      <c r="M9" s="615"/>
      <c r="N9" s="615"/>
      <c r="O9" s="615"/>
      <c r="P9" s="615"/>
      <c r="Q9" s="640"/>
      <c r="R9" s="882"/>
      <c r="S9" s="407" t="s">
        <v>328</v>
      </c>
      <c r="T9" s="408" t="s">
        <v>317</v>
      </c>
      <c r="V9" s="406"/>
      <c r="W9" s="406"/>
      <c r="X9" s="406"/>
      <c r="Y9" s="406"/>
      <c r="Z9" s="406"/>
      <c r="AA9" s="882"/>
      <c r="AB9" s="882"/>
      <c r="AC9" s="882"/>
      <c r="AD9" s="882"/>
      <c r="AE9" s="882"/>
      <c r="AF9" s="882"/>
      <c r="AG9" s="1423"/>
    </row>
    <row r="10" spans="1:33" ht="15.75" x14ac:dyDescent="0.25">
      <c r="A10" s="691"/>
      <c r="B10" s="639"/>
      <c r="C10" s="640"/>
      <c r="D10" s="640"/>
      <c r="E10" s="694"/>
      <c r="F10" s="641"/>
      <c r="G10" s="695"/>
      <c r="H10" s="695"/>
      <c r="I10" s="640"/>
      <c r="J10" s="695"/>
      <c r="K10" s="695"/>
      <c r="L10" s="695"/>
      <c r="M10" s="615"/>
      <c r="N10" s="615"/>
      <c r="O10" s="615"/>
      <c r="P10" s="615"/>
      <c r="Q10" s="640"/>
      <c r="R10" s="882"/>
      <c r="V10" s="406"/>
      <c r="W10" s="406"/>
      <c r="X10" s="406"/>
      <c r="Y10" s="406"/>
      <c r="Z10" s="406"/>
      <c r="AA10" s="897"/>
      <c r="AB10" s="897"/>
      <c r="AC10" s="897"/>
      <c r="AD10" s="897"/>
      <c r="AE10" s="897"/>
      <c r="AF10" s="897"/>
      <c r="AG10" s="1423"/>
    </row>
    <row r="11" spans="1:33" ht="15.75" x14ac:dyDescent="0.25">
      <c r="A11" s="691"/>
      <c r="B11" s="639"/>
      <c r="C11" s="640"/>
      <c r="D11" s="640"/>
      <c r="E11" s="694"/>
      <c r="F11" s="641"/>
      <c r="G11" s="695"/>
      <c r="H11" s="695"/>
      <c r="I11" s="640"/>
      <c r="J11" s="695"/>
      <c r="K11" s="695"/>
      <c r="L11" s="695"/>
      <c r="M11" s="615"/>
      <c r="N11" s="615"/>
      <c r="O11" s="615"/>
      <c r="P11" s="640"/>
      <c r="Q11" s="640"/>
      <c r="R11" s="882"/>
      <c r="S11" s="408" t="s">
        <v>1994</v>
      </c>
      <c r="T11" s="408" t="s">
        <v>312</v>
      </c>
    </row>
    <row r="12" spans="1:33" ht="15.75" x14ac:dyDescent="0.25">
      <c r="A12" s="691"/>
      <c r="B12" s="639"/>
      <c r="C12" s="640"/>
      <c r="D12" s="640"/>
      <c r="E12" s="694"/>
      <c r="F12" s="641"/>
      <c r="G12" s="695"/>
      <c r="H12" s="695"/>
      <c r="I12" s="640"/>
      <c r="J12" s="695"/>
      <c r="K12" s="695"/>
      <c r="L12" s="695"/>
      <c r="M12" s="615"/>
      <c r="N12" s="615"/>
      <c r="O12" s="615"/>
      <c r="P12" s="640"/>
      <c r="Q12" s="640"/>
      <c r="R12" s="882"/>
      <c r="S12" s="408" t="s">
        <v>327</v>
      </c>
      <c r="T12" s="408" t="s">
        <v>770</v>
      </c>
      <c r="U12" s="408" t="s">
        <v>771</v>
      </c>
      <c r="V12" s="408" t="s">
        <v>1214</v>
      </c>
      <c r="W12" s="408" t="s">
        <v>1215</v>
      </c>
      <c r="X12" s="408" t="s">
        <v>1216</v>
      </c>
      <c r="Y12" s="408" t="s">
        <v>1217</v>
      </c>
      <c r="Z12" s="408" t="s">
        <v>1218</v>
      </c>
      <c r="AA12" s="408" t="s">
        <v>1219</v>
      </c>
      <c r="AB12" s="408" t="s">
        <v>1220</v>
      </c>
      <c r="AC12" s="408" t="s">
        <v>1221</v>
      </c>
      <c r="AD12" s="408" t="s">
        <v>1222</v>
      </c>
      <c r="AE12" s="408" t="s">
        <v>1223</v>
      </c>
      <c r="AF12" s="408" t="s">
        <v>302</v>
      </c>
    </row>
    <row r="13" spans="1:33" ht="15.75" x14ac:dyDescent="0.25">
      <c r="A13" s="691"/>
      <c r="B13" s="639"/>
      <c r="C13" s="640"/>
      <c r="D13" s="640"/>
      <c r="E13" s="694"/>
      <c r="F13" s="641"/>
      <c r="G13" s="695"/>
      <c r="H13" s="695"/>
      <c r="I13" s="640"/>
      <c r="J13" s="695"/>
      <c r="K13" s="695"/>
      <c r="L13" s="695"/>
      <c r="M13" s="615"/>
      <c r="N13" s="615"/>
      <c r="O13" s="615"/>
      <c r="P13" s="640"/>
      <c r="Q13" s="640"/>
      <c r="R13" s="882"/>
      <c r="S13" s="408" t="s">
        <v>2062</v>
      </c>
      <c r="T13" s="408">
        <v>16.047488000000001</v>
      </c>
      <c r="U13" s="408">
        <v>16.290642999999999</v>
      </c>
      <c r="V13" s="408">
        <v>18.153224000000002</v>
      </c>
      <c r="W13" s="408">
        <v>17.273289999999999</v>
      </c>
      <c r="X13" s="408">
        <v>17.494865999999998</v>
      </c>
      <c r="Y13" s="408">
        <v>10.254507</v>
      </c>
      <c r="Z13" s="408">
        <v>13.509039</v>
      </c>
      <c r="AA13" s="408">
        <v>13.143352</v>
      </c>
      <c r="AB13" s="408">
        <v>10.998220000000002</v>
      </c>
      <c r="AC13" s="408">
        <v>10.380026000000001</v>
      </c>
      <c r="AD13" s="408">
        <v>8.8180630000000004</v>
      </c>
      <c r="AE13" s="408">
        <v>11.652019000000001</v>
      </c>
      <c r="AF13" s="408">
        <v>164.01473700000003</v>
      </c>
    </row>
    <row r="14" spans="1:33" ht="15.75" x14ac:dyDescent="0.25">
      <c r="A14" s="691"/>
      <c r="B14" s="639"/>
      <c r="C14" s="640"/>
      <c r="D14" s="640"/>
      <c r="E14" s="694"/>
      <c r="F14" s="641"/>
      <c r="G14" s="695"/>
      <c r="H14" s="695"/>
      <c r="I14" s="640"/>
      <c r="J14" s="695"/>
      <c r="K14" s="695"/>
      <c r="L14" s="695"/>
      <c r="M14" s="615"/>
      <c r="N14" s="615"/>
      <c r="O14" s="615"/>
      <c r="P14" s="640"/>
      <c r="Q14" s="640"/>
      <c r="R14" s="882"/>
      <c r="S14" s="408" t="s">
        <v>216</v>
      </c>
      <c r="T14" s="408">
        <v>13.005929999999999</v>
      </c>
      <c r="U14" s="408">
        <v>12.648218</v>
      </c>
      <c r="V14" s="408">
        <v>14.357661</v>
      </c>
      <c r="W14" s="408">
        <v>14.078303</v>
      </c>
      <c r="X14" s="408">
        <v>12.828652</v>
      </c>
      <c r="Y14" s="408">
        <v>9.8265650000000004</v>
      </c>
      <c r="Z14" s="408">
        <v>8.8259999999999987</v>
      </c>
      <c r="AA14" s="408">
        <v>10.032088999999999</v>
      </c>
      <c r="AB14" s="408">
        <v>12.083894000000001</v>
      </c>
      <c r="AC14" s="408">
        <v>12.378489999999999</v>
      </c>
      <c r="AD14" s="408">
        <v>11.131983000000002</v>
      </c>
      <c r="AE14" s="408">
        <v>11.934524999999999</v>
      </c>
      <c r="AF14" s="408">
        <v>143.13230999999999</v>
      </c>
    </row>
    <row r="15" spans="1:33" ht="15.75" x14ac:dyDescent="0.25">
      <c r="A15" s="691"/>
      <c r="B15" s="639"/>
      <c r="C15" s="640"/>
      <c r="D15" s="640"/>
      <c r="E15" s="640"/>
      <c r="F15" s="640"/>
      <c r="G15" s="690"/>
      <c r="H15" s="640"/>
      <c r="I15" s="640"/>
      <c r="J15" s="640"/>
      <c r="K15" s="640"/>
      <c r="L15" s="640"/>
      <c r="M15" s="640"/>
      <c r="N15" s="640"/>
      <c r="O15" s="640"/>
      <c r="P15" s="640"/>
      <c r="Q15" s="640"/>
      <c r="R15" s="882"/>
      <c r="S15" s="408" t="s">
        <v>228</v>
      </c>
      <c r="T15" s="408">
        <v>4.4054399999999996</v>
      </c>
      <c r="U15" s="408">
        <v>5.1093199999999994</v>
      </c>
      <c r="V15" s="408">
        <v>7.8348500000000003</v>
      </c>
      <c r="W15" s="408">
        <v>7.6408199999999997</v>
      </c>
      <c r="X15" s="408">
        <v>7.8252799999999993</v>
      </c>
      <c r="Y15" s="408">
        <v>5.7813699999999999</v>
      </c>
      <c r="Z15" s="408">
        <v>4.3924500000000002</v>
      </c>
      <c r="AA15" s="408">
        <v>4.9422299999999995</v>
      </c>
      <c r="AB15" s="408">
        <v>3.0631399999999998</v>
      </c>
      <c r="AC15" s="408">
        <v>3.3316999999999997</v>
      </c>
      <c r="AD15" s="408">
        <v>3.3316999999999997</v>
      </c>
      <c r="AE15" s="408">
        <v>3.3570000000000002</v>
      </c>
      <c r="AF15" s="408">
        <v>61.015299999999996</v>
      </c>
    </row>
    <row r="16" spans="1:33" ht="15.75" x14ac:dyDescent="0.25">
      <c r="A16" s="691"/>
      <c r="B16" s="639"/>
      <c r="C16" s="640"/>
      <c r="D16" s="640"/>
      <c r="E16" s="692"/>
      <c r="F16" s="690"/>
      <c r="G16" s="615"/>
      <c r="H16" s="615"/>
      <c r="I16" s="640"/>
      <c r="J16" s="615"/>
      <c r="K16" s="615"/>
      <c r="L16" s="615"/>
      <c r="M16" s="615"/>
      <c r="N16" s="615"/>
      <c r="O16" s="615"/>
      <c r="P16" s="615"/>
      <c r="Q16" s="640"/>
      <c r="R16" s="882"/>
      <c r="S16" s="408" t="s">
        <v>220</v>
      </c>
      <c r="T16" s="408">
        <v>3.8677269999999999</v>
      </c>
      <c r="U16" s="408">
        <v>3.763223</v>
      </c>
      <c r="V16" s="408">
        <v>6.6917229999999996</v>
      </c>
      <c r="W16" s="408">
        <v>6.5121919999999998</v>
      </c>
      <c r="X16" s="408">
        <v>4.8331059999999999</v>
      </c>
      <c r="Y16" s="408">
        <v>3.4790030000000001</v>
      </c>
      <c r="Z16" s="408">
        <v>2.9156140000000001</v>
      </c>
      <c r="AA16" s="408">
        <v>3.1225810000000003</v>
      </c>
      <c r="AB16" s="408">
        <v>2.7090730000000001</v>
      </c>
      <c r="AC16" s="408">
        <v>2.9746090000000001</v>
      </c>
      <c r="AD16" s="408">
        <v>2.3540169999999998</v>
      </c>
      <c r="AE16" s="408">
        <v>3.2286649999999999</v>
      </c>
      <c r="AF16" s="408">
        <v>46.451533000000005</v>
      </c>
    </row>
    <row r="17" spans="1:32" x14ac:dyDescent="0.25">
      <c r="A17" s="691"/>
      <c r="B17" s="639"/>
      <c r="C17" s="640"/>
      <c r="D17" s="640"/>
      <c r="E17" s="640"/>
      <c r="F17" s="640"/>
      <c r="G17" s="640"/>
      <c r="H17" s="640"/>
      <c r="I17" s="640"/>
      <c r="J17" s="640"/>
      <c r="K17" s="640"/>
      <c r="L17" s="640"/>
      <c r="M17" s="640"/>
      <c r="N17" s="640"/>
      <c r="O17" s="640"/>
      <c r="P17" s="640"/>
      <c r="Q17" s="640"/>
      <c r="R17" s="882"/>
      <c r="S17" s="408" t="s">
        <v>1983</v>
      </c>
      <c r="T17" s="408">
        <v>3.7120000000000002</v>
      </c>
      <c r="U17" s="408">
        <v>2.6840000000000002</v>
      </c>
      <c r="V17" s="408">
        <v>1.343</v>
      </c>
      <c r="W17" s="408">
        <v>1.669</v>
      </c>
      <c r="X17" s="408">
        <v>2.2280000000000002</v>
      </c>
      <c r="Y17" s="408">
        <v>2.4700000000000002</v>
      </c>
      <c r="Z17" s="408">
        <v>2.0249999999999999</v>
      </c>
      <c r="AA17" s="408">
        <v>2.0259999999999998</v>
      </c>
      <c r="AB17" s="408">
        <v>1.9219999999999999</v>
      </c>
      <c r="AC17" s="408">
        <v>2.177</v>
      </c>
      <c r="AD17" s="408">
        <v>1.881</v>
      </c>
      <c r="AE17" s="408">
        <v>2.2170000000000001</v>
      </c>
      <c r="AF17" s="408">
        <v>26.353999999999999</v>
      </c>
    </row>
    <row r="18" spans="1:32" x14ac:dyDescent="0.25">
      <c r="A18" s="691"/>
      <c r="B18" s="639"/>
      <c r="C18" s="640"/>
      <c r="D18" s="640"/>
      <c r="E18" s="640"/>
      <c r="F18" s="640"/>
      <c r="G18" s="640"/>
      <c r="H18" s="640"/>
      <c r="I18" s="640"/>
      <c r="J18" s="640"/>
      <c r="K18" s="640"/>
      <c r="L18" s="640"/>
      <c r="M18" s="640"/>
      <c r="N18" s="640"/>
      <c r="O18" s="640"/>
      <c r="P18" s="640"/>
      <c r="Q18" s="640"/>
      <c r="R18" s="882"/>
      <c r="S18" s="408" t="s">
        <v>302</v>
      </c>
      <c r="T18" s="408">
        <v>41.038584999999998</v>
      </c>
      <c r="U18" s="408">
        <v>40.495404000000001</v>
      </c>
      <c r="V18" s="408">
        <v>48.380458000000004</v>
      </c>
      <c r="W18" s="408">
        <v>47.173604999999995</v>
      </c>
      <c r="X18" s="408">
        <v>45.209903999999995</v>
      </c>
      <c r="Y18" s="408">
        <v>31.811444999999999</v>
      </c>
      <c r="Z18" s="408">
        <v>31.668102999999995</v>
      </c>
      <c r="AA18" s="408">
        <v>33.266251999999994</v>
      </c>
      <c r="AB18" s="408">
        <v>30.776327000000002</v>
      </c>
      <c r="AC18" s="408">
        <v>31.241824999999999</v>
      </c>
      <c r="AD18" s="408">
        <v>27.516763000000005</v>
      </c>
      <c r="AE18" s="408">
        <v>32.389209000000001</v>
      </c>
      <c r="AF18" s="408">
        <v>440.96788000000004</v>
      </c>
    </row>
    <row r="19" spans="1:32" x14ac:dyDescent="0.25">
      <c r="A19" s="691"/>
      <c r="B19" s="639"/>
      <c r="C19" s="640"/>
      <c r="D19" s="640"/>
      <c r="E19" s="640"/>
      <c r="F19" s="640"/>
      <c r="G19" s="640"/>
      <c r="H19" s="640"/>
      <c r="I19" s="640"/>
      <c r="J19" s="640"/>
      <c r="K19" s="640"/>
      <c r="L19" s="640"/>
      <c r="M19" s="640"/>
      <c r="N19" s="640"/>
      <c r="O19" s="640"/>
      <c r="P19" s="640"/>
      <c r="Q19" s="640"/>
      <c r="R19" s="882"/>
    </row>
    <row r="20" spans="1:32" ht="15.75" x14ac:dyDescent="0.25">
      <c r="A20" s="691"/>
      <c r="B20" s="639"/>
      <c r="C20" s="640"/>
      <c r="D20" s="640"/>
      <c r="E20" s="692"/>
      <c r="F20" s="690"/>
      <c r="G20" s="615"/>
      <c r="H20" s="615"/>
      <c r="I20" s="640"/>
      <c r="J20" s="615"/>
      <c r="K20" s="615"/>
      <c r="L20" s="615"/>
      <c r="M20" s="615"/>
      <c r="N20" s="615"/>
      <c r="O20" s="615"/>
      <c r="P20" s="640"/>
      <c r="Q20" s="640"/>
      <c r="R20" s="882"/>
    </row>
    <row r="21" spans="1:32" x14ac:dyDescent="0.25">
      <c r="A21" s="691"/>
      <c r="B21" s="639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640"/>
      <c r="R21" s="882"/>
      <c r="T21" s="904" t="s">
        <v>1226</v>
      </c>
      <c r="U21" s="904" t="s">
        <v>1227</v>
      </c>
      <c r="V21" s="904" t="s">
        <v>1228</v>
      </c>
      <c r="W21" s="904" t="s">
        <v>1229</v>
      </c>
      <c r="X21" s="904" t="s">
        <v>1230</v>
      </c>
      <c r="Y21" s="904" t="s">
        <v>1231</v>
      </c>
      <c r="Z21" s="904" t="s">
        <v>1232</v>
      </c>
      <c r="AA21" s="904" t="s">
        <v>1233</v>
      </c>
      <c r="AB21" s="904" t="s">
        <v>1249</v>
      </c>
      <c r="AC21" s="904" t="s">
        <v>1235</v>
      </c>
      <c r="AD21" s="904" t="s">
        <v>1236</v>
      </c>
      <c r="AE21" s="904" t="s">
        <v>1237</v>
      </c>
    </row>
    <row r="22" spans="1:32" x14ac:dyDescent="0.25">
      <c r="A22" s="691"/>
      <c r="B22" s="639"/>
      <c r="C22" s="640"/>
      <c r="D22" s="640"/>
      <c r="E22" s="640"/>
      <c r="F22" s="640"/>
      <c r="G22" s="640"/>
      <c r="H22" s="640"/>
      <c r="I22" s="640"/>
      <c r="J22" s="640"/>
      <c r="K22" s="640"/>
      <c r="L22" s="640"/>
      <c r="M22" s="640"/>
      <c r="N22" s="640"/>
      <c r="O22" s="640"/>
      <c r="P22" s="640"/>
      <c r="Q22" s="640"/>
      <c r="R22" s="882"/>
      <c r="S22" s="1406" t="s">
        <v>2062</v>
      </c>
      <c r="T22" s="1385">
        <v>16.047488000000001</v>
      </c>
      <c r="U22" s="1385">
        <v>16.290642999999999</v>
      </c>
      <c r="V22" s="1385">
        <v>18.153224000000002</v>
      </c>
      <c r="W22" s="1385">
        <v>17.273289999999999</v>
      </c>
      <c r="X22" s="1385">
        <v>17.494865999999998</v>
      </c>
      <c r="Y22" s="1385">
        <v>10.254507</v>
      </c>
      <c r="Z22" s="1385">
        <v>13.509039</v>
      </c>
      <c r="AA22" s="1385">
        <v>13.143352</v>
      </c>
      <c r="AB22" s="1385">
        <v>10.998220000000002</v>
      </c>
      <c r="AC22" s="1385">
        <v>10.380026000000001</v>
      </c>
      <c r="AD22" s="1385">
        <v>8.8180630000000004</v>
      </c>
      <c r="AE22" s="1385">
        <v>11.652019000000001</v>
      </c>
      <c r="AF22" s="1385">
        <v>164.01473700000003</v>
      </c>
    </row>
    <row r="23" spans="1:32" x14ac:dyDescent="0.25">
      <c r="A23" s="691"/>
      <c r="B23" s="639"/>
      <c r="C23" s="640"/>
      <c r="D23" s="640"/>
      <c r="E23" s="640"/>
      <c r="F23" s="640"/>
      <c r="G23" s="640"/>
      <c r="H23" s="640"/>
      <c r="I23" s="640"/>
      <c r="J23" s="640"/>
      <c r="K23" s="640"/>
      <c r="L23" s="640"/>
      <c r="M23" s="640"/>
      <c r="N23" s="640"/>
      <c r="O23" s="640"/>
      <c r="P23" s="640"/>
      <c r="Q23" s="640"/>
      <c r="R23" s="882"/>
      <c r="S23" s="1406" t="s">
        <v>216</v>
      </c>
      <c r="T23" s="1385">
        <v>13.005929999999999</v>
      </c>
      <c r="U23" s="1385">
        <v>12.648218</v>
      </c>
      <c r="V23" s="1385">
        <v>14.357661</v>
      </c>
      <c r="W23" s="1385">
        <v>14.078303</v>
      </c>
      <c r="X23" s="1385">
        <v>12.828652</v>
      </c>
      <c r="Y23" s="1385">
        <v>9.8265650000000004</v>
      </c>
      <c r="Z23" s="1385">
        <v>8.8259999999999987</v>
      </c>
      <c r="AA23" s="1385">
        <v>10.032088999999999</v>
      </c>
      <c r="AB23" s="1385">
        <v>12.083894000000001</v>
      </c>
      <c r="AC23" s="1385">
        <v>12.378489999999999</v>
      </c>
      <c r="AD23" s="1385">
        <v>11.131983000000002</v>
      </c>
      <c r="AE23" s="1385">
        <v>11.934524999999999</v>
      </c>
      <c r="AF23" s="1385">
        <v>143.13230999999999</v>
      </c>
    </row>
    <row r="24" spans="1:32" x14ac:dyDescent="0.25">
      <c r="A24" s="691"/>
      <c r="B24" s="639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640"/>
      <c r="O24" s="640"/>
      <c r="P24" s="640"/>
      <c r="Q24" s="640"/>
      <c r="R24" s="882"/>
      <c r="S24" s="1406" t="s">
        <v>228</v>
      </c>
      <c r="T24" s="1385">
        <v>4.4054399999999996</v>
      </c>
      <c r="U24" s="1385">
        <v>5.1093199999999994</v>
      </c>
      <c r="V24" s="1385">
        <v>7.8348500000000003</v>
      </c>
      <c r="W24" s="1385">
        <v>7.6408199999999997</v>
      </c>
      <c r="X24" s="1385">
        <v>7.8252799999999993</v>
      </c>
      <c r="Y24" s="1385">
        <v>5.7813699999999999</v>
      </c>
      <c r="Z24" s="1385">
        <v>4.3924500000000002</v>
      </c>
      <c r="AA24" s="1385">
        <v>4.9422299999999995</v>
      </c>
      <c r="AB24" s="1385">
        <v>3.0631399999999998</v>
      </c>
      <c r="AC24" s="1385">
        <v>3.3316999999999997</v>
      </c>
      <c r="AD24" s="1385">
        <v>3.3316999999999997</v>
      </c>
      <c r="AE24" s="1385">
        <v>3.3570000000000002</v>
      </c>
      <c r="AF24" s="1385">
        <v>61.015299999999996</v>
      </c>
    </row>
    <row r="25" spans="1:32" x14ac:dyDescent="0.25">
      <c r="A25" s="691"/>
      <c r="B25" s="639"/>
      <c r="C25" s="640"/>
      <c r="D25" s="640"/>
      <c r="E25" s="640"/>
      <c r="F25" s="640"/>
      <c r="G25" s="640"/>
      <c r="H25" s="640"/>
      <c r="I25" s="640"/>
      <c r="J25" s="640"/>
      <c r="K25" s="640"/>
      <c r="L25" s="640"/>
      <c r="M25" s="640"/>
      <c r="N25" s="640"/>
      <c r="O25" s="640"/>
      <c r="P25" s="640"/>
      <c r="Q25" s="640"/>
      <c r="R25" s="882"/>
      <c r="S25" s="1406" t="s">
        <v>220</v>
      </c>
      <c r="T25" s="1385">
        <v>3.8677269999999999</v>
      </c>
      <c r="U25" s="1385">
        <v>3.763223</v>
      </c>
      <c r="V25" s="1385">
        <v>6.6917229999999996</v>
      </c>
      <c r="W25" s="1385">
        <v>6.5121919999999998</v>
      </c>
      <c r="X25" s="1385">
        <v>4.8331059999999999</v>
      </c>
      <c r="Y25" s="1385">
        <v>3.4790030000000001</v>
      </c>
      <c r="Z25" s="1385">
        <v>2.9156140000000001</v>
      </c>
      <c r="AA25" s="1385">
        <v>3.1225810000000003</v>
      </c>
      <c r="AB25" s="1385">
        <v>2.7090730000000001</v>
      </c>
      <c r="AC25" s="1385">
        <v>2.9746090000000001</v>
      </c>
      <c r="AD25" s="1385">
        <v>2.3540169999999998</v>
      </c>
      <c r="AE25" s="1385">
        <v>3.2286649999999999</v>
      </c>
      <c r="AF25" s="1385">
        <v>46.451533000000005</v>
      </c>
    </row>
    <row r="26" spans="1:32" x14ac:dyDescent="0.25">
      <c r="A26" s="691"/>
      <c r="B26" s="639"/>
      <c r="C26" s="640"/>
      <c r="D26" s="640"/>
      <c r="E26" s="640"/>
      <c r="F26" s="640"/>
      <c r="G26" s="640"/>
      <c r="H26" s="640"/>
      <c r="I26" s="640"/>
      <c r="J26" s="640"/>
      <c r="K26" s="640"/>
      <c r="L26" s="640"/>
      <c r="M26" s="640"/>
      <c r="N26" s="640"/>
      <c r="O26" s="640"/>
      <c r="P26" s="640"/>
      <c r="Q26" s="640"/>
      <c r="R26" s="882"/>
      <c r="S26" s="1406" t="s">
        <v>1983</v>
      </c>
      <c r="T26" s="1385">
        <v>3.7120000000000002</v>
      </c>
      <c r="U26" s="1385">
        <v>2.6840000000000002</v>
      </c>
      <c r="V26" s="1385">
        <v>1.343</v>
      </c>
      <c r="W26" s="1385">
        <v>1.669</v>
      </c>
      <c r="X26" s="1385">
        <v>2.2280000000000002</v>
      </c>
      <c r="Y26" s="1385">
        <v>2.4700000000000002</v>
      </c>
      <c r="Z26" s="1385">
        <v>2.0249999999999999</v>
      </c>
      <c r="AA26" s="1385">
        <v>2.0259999999999998</v>
      </c>
      <c r="AB26" s="1385">
        <v>1.9219999999999999</v>
      </c>
      <c r="AC26" s="1385">
        <v>2.177</v>
      </c>
      <c r="AD26" s="1385">
        <v>1.881</v>
      </c>
      <c r="AE26" s="1385">
        <v>2.2170000000000001</v>
      </c>
      <c r="AF26" s="1385">
        <v>26.353999999999999</v>
      </c>
    </row>
    <row r="27" spans="1:32" x14ac:dyDescent="0.25">
      <c r="A27" s="691"/>
      <c r="B27" s="639"/>
      <c r="C27" s="640"/>
      <c r="D27" s="640"/>
      <c r="E27" s="640"/>
      <c r="F27" s="640"/>
      <c r="G27" s="640"/>
      <c r="H27" s="640"/>
      <c r="I27" s="640"/>
      <c r="J27" s="640"/>
      <c r="K27" s="640"/>
      <c r="L27" s="640"/>
      <c r="M27" s="640"/>
      <c r="N27" s="640"/>
      <c r="O27" s="640"/>
      <c r="P27" s="640"/>
      <c r="Q27" s="640"/>
      <c r="R27" s="882"/>
      <c r="S27" s="1406" t="s">
        <v>302</v>
      </c>
      <c r="T27" s="1385">
        <v>41.038585000000005</v>
      </c>
      <c r="U27" s="1385">
        <v>40.495403999999994</v>
      </c>
      <c r="V27" s="1385">
        <v>48.380458000000004</v>
      </c>
      <c r="W27" s="1385">
        <v>47.173604999999995</v>
      </c>
      <c r="X27" s="1385">
        <v>45.209904000000002</v>
      </c>
      <c r="Y27" s="1385">
        <v>31.811444999999996</v>
      </c>
      <c r="Z27" s="1385">
        <v>31.668102999999999</v>
      </c>
      <c r="AA27" s="1385">
        <v>33.266251999999994</v>
      </c>
      <c r="AB27" s="1385">
        <v>30.776327000000006</v>
      </c>
      <c r="AC27" s="1385">
        <v>31.241824999999999</v>
      </c>
      <c r="AD27" s="1385">
        <v>27.516762999999997</v>
      </c>
      <c r="AE27" s="1385">
        <v>32.389209000000001</v>
      </c>
      <c r="AF27" s="1385">
        <v>440.96788000000004</v>
      </c>
    </row>
    <row r="28" spans="1:32" x14ac:dyDescent="0.25">
      <c r="A28" s="691"/>
      <c r="B28" s="639"/>
      <c r="C28" s="640"/>
      <c r="D28" s="640"/>
      <c r="E28" s="640"/>
      <c r="F28" s="640"/>
      <c r="G28" s="640"/>
      <c r="H28" s="640"/>
      <c r="I28" s="640"/>
      <c r="J28" s="640"/>
      <c r="K28" s="640"/>
      <c r="L28" s="640"/>
      <c r="M28" s="640"/>
      <c r="N28" s="640"/>
      <c r="O28" s="640"/>
      <c r="P28" s="640"/>
      <c r="Q28" s="640"/>
      <c r="R28" s="882"/>
      <c r="T28" s="1424"/>
      <c r="U28" s="1424"/>
      <c r="V28" s="1424"/>
      <c r="W28" s="1424"/>
      <c r="X28" s="1424"/>
      <c r="Y28" s="1424"/>
      <c r="Z28" s="1424"/>
      <c r="AA28" s="1424"/>
      <c r="AB28" s="1424"/>
      <c r="AC28" s="1424"/>
      <c r="AD28" s="1424"/>
      <c r="AE28" s="1424"/>
      <c r="AF28" s="1424"/>
    </row>
    <row r="29" spans="1:32" x14ac:dyDescent="0.25">
      <c r="A29" s="691"/>
      <c r="B29" s="639"/>
      <c r="C29" s="640"/>
      <c r="D29" s="640"/>
      <c r="E29" s="640"/>
      <c r="F29" s="640"/>
      <c r="G29" s="640"/>
      <c r="H29" s="640"/>
      <c r="I29" s="640"/>
      <c r="J29" s="640"/>
      <c r="K29" s="640"/>
      <c r="L29" s="640"/>
      <c r="M29" s="640"/>
      <c r="N29" s="640"/>
      <c r="O29" s="640"/>
      <c r="P29" s="640"/>
      <c r="Q29" s="640"/>
      <c r="R29" s="882"/>
      <c r="T29" s="969">
        <v>0</v>
      </c>
      <c r="U29" s="969">
        <v>0</v>
      </c>
      <c r="V29" s="969">
        <v>0</v>
      </c>
      <c r="W29" s="969">
        <v>0</v>
      </c>
      <c r="X29" s="969">
        <v>0</v>
      </c>
      <c r="Y29" s="969">
        <v>0</v>
      </c>
      <c r="Z29" s="969">
        <v>0</v>
      </c>
      <c r="AA29" s="969">
        <v>0</v>
      </c>
      <c r="AB29" s="969">
        <v>0</v>
      </c>
      <c r="AC29" s="969">
        <v>0</v>
      </c>
      <c r="AD29" s="969">
        <v>0</v>
      </c>
      <c r="AE29" s="969">
        <v>0</v>
      </c>
      <c r="AF29" s="969">
        <v>0</v>
      </c>
    </row>
    <row r="30" spans="1:32" x14ac:dyDescent="0.25">
      <c r="A30" s="691"/>
      <c r="B30" s="639"/>
      <c r="C30" s="640"/>
      <c r="D30" s="640"/>
      <c r="E30" s="640"/>
      <c r="F30" s="640"/>
      <c r="G30" s="640"/>
      <c r="H30" s="640"/>
      <c r="I30" s="640"/>
      <c r="J30" s="640"/>
      <c r="K30" s="640"/>
      <c r="L30" s="640"/>
      <c r="M30" s="640"/>
      <c r="N30" s="640"/>
      <c r="O30" s="640"/>
      <c r="P30" s="640"/>
      <c r="Q30" s="5"/>
      <c r="R30" s="882"/>
    </row>
    <row r="31" spans="1:32" x14ac:dyDescent="0.25">
      <c r="A31" s="691"/>
      <c r="B31" s="639"/>
      <c r="C31" s="640"/>
      <c r="D31" s="640"/>
      <c r="E31" s="640"/>
      <c r="F31" s="640"/>
      <c r="G31" s="640"/>
      <c r="H31" s="640"/>
      <c r="I31" s="640"/>
      <c r="J31" s="640"/>
      <c r="K31" s="640"/>
      <c r="L31" s="640"/>
      <c r="M31" s="640"/>
      <c r="N31" s="640"/>
      <c r="O31" s="640"/>
      <c r="P31" s="640"/>
      <c r="Q31" s="5"/>
      <c r="R31" s="882"/>
    </row>
    <row r="32" spans="1:32" x14ac:dyDescent="0.25">
      <c r="A32" s="691"/>
      <c r="B32" s="639"/>
      <c r="C32" s="640"/>
      <c r="D32" s="640"/>
      <c r="E32" s="640"/>
      <c r="F32" s="640"/>
      <c r="G32" s="640"/>
      <c r="H32" s="640"/>
      <c r="I32" s="640"/>
      <c r="J32" s="640"/>
      <c r="K32" s="640"/>
      <c r="L32" s="640"/>
      <c r="M32" s="640"/>
      <c r="N32" s="640"/>
      <c r="O32" s="640"/>
      <c r="P32" s="640"/>
      <c r="Q32" s="5"/>
      <c r="R32" s="882"/>
    </row>
    <row r="33" spans="1:49" x14ac:dyDescent="0.25">
      <c r="A33" s="691"/>
      <c r="B33" s="639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5"/>
      <c r="R33" s="882"/>
    </row>
    <row r="34" spans="1:49" x14ac:dyDescent="0.25">
      <c r="A34" s="691"/>
      <c r="B34" s="639"/>
      <c r="C34" s="640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5"/>
      <c r="R34" s="882"/>
    </row>
    <row r="35" spans="1:49" x14ac:dyDescent="0.25">
      <c r="A35" s="691"/>
      <c r="B35" s="639"/>
      <c r="C35" s="640"/>
      <c r="D35" s="640"/>
      <c r="E35" s="640"/>
      <c r="F35" s="640"/>
      <c r="G35" s="640"/>
      <c r="H35" s="640"/>
      <c r="I35" s="640"/>
      <c r="J35" s="640"/>
      <c r="K35" s="640"/>
      <c r="L35" s="640"/>
      <c r="M35" s="640"/>
      <c r="N35" s="640"/>
      <c r="O35" s="640"/>
      <c r="P35" s="640"/>
      <c r="Q35" s="5"/>
      <c r="R35" s="882"/>
    </row>
    <row r="36" spans="1:49" x14ac:dyDescent="0.25">
      <c r="A36" s="691"/>
      <c r="B36" s="639"/>
      <c r="C36" s="640"/>
      <c r="D36" s="640"/>
      <c r="E36" s="640"/>
      <c r="F36" s="640"/>
      <c r="G36" s="640"/>
      <c r="H36" s="640"/>
      <c r="I36" s="640"/>
      <c r="J36" s="640"/>
      <c r="K36" s="640"/>
      <c r="L36" s="640"/>
      <c r="M36" s="640"/>
      <c r="N36" s="640"/>
      <c r="O36" s="640"/>
      <c r="P36" s="640"/>
      <c r="Q36" s="5"/>
      <c r="R36" s="882"/>
    </row>
    <row r="37" spans="1:49" x14ac:dyDescent="0.25">
      <c r="A37" s="691"/>
      <c r="B37" s="639"/>
      <c r="C37" s="640"/>
      <c r="D37" s="640"/>
      <c r="E37" s="640"/>
      <c r="F37" s="640"/>
      <c r="G37" s="640"/>
      <c r="H37" s="640"/>
      <c r="I37" s="640"/>
      <c r="J37" s="640"/>
      <c r="K37" s="640"/>
      <c r="L37" s="640"/>
      <c r="M37" s="640"/>
      <c r="N37" s="640"/>
      <c r="O37" s="640"/>
      <c r="P37" s="640"/>
      <c r="Q37" s="5"/>
      <c r="R37" s="882"/>
    </row>
    <row r="38" spans="1:49" x14ac:dyDescent="0.25">
      <c r="A38" s="691"/>
      <c r="B38" s="639"/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0"/>
      <c r="N38" s="640"/>
      <c r="O38" s="640"/>
      <c r="P38" s="640"/>
      <c r="Q38" s="5"/>
      <c r="R38" s="882"/>
    </row>
    <row r="39" spans="1:49" x14ac:dyDescent="0.25">
      <c r="A39" s="691"/>
      <c r="B39" s="639"/>
      <c r="C39" s="640"/>
      <c r="D39" s="640"/>
      <c r="E39" s="640"/>
      <c r="F39" s="640"/>
      <c r="G39" s="640"/>
      <c r="H39" s="640"/>
      <c r="I39" s="640"/>
      <c r="J39" s="640"/>
      <c r="K39" s="640"/>
      <c r="L39" s="640"/>
      <c r="M39" s="640"/>
      <c r="N39" s="640"/>
      <c r="O39" s="640"/>
      <c r="P39" s="640"/>
      <c r="Q39" s="5"/>
      <c r="R39" s="882"/>
    </row>
    <row r="40" spans="1:49" x14ac:dyDescent="0.25">
      <c r="A40" s="691"/>
      <c r="B40" s="639"/>
      <c r="C40" s="640"/>
      <c r="D40" s="640"/>
      <c r="E40" s="640"/>
      <c r="F40" s="640"/>
      <c r="G40" s="640"/>
      <c r="H40" s="640"/>
      <c r="I40" s="640"/>
      <c r="J40" s="640"/>
      <c r="K40" s="640"/>
      <c r="L40" s="640"/>
      <c r="M40" s="640"/>
      <c r="N40" s="640"/>
      <c r="O40" s="640"/>
      <c r="P40" s="640"/>
      <c r="Q40" s="5"/>
      <c r="R40" s="882"/>
      <c r="S40" s="407" t="s">
        <v>163</v>
      </c>
      <c r="T40" s="408" t="s">
        <v>164</v>
      </c>
    </row>
    <row r="41" spans="1:49" x14ac:dyDescent="0.25">
      <c r="A41" s="691"/>
      <c r="B41" s="639"/>
      <c r="C41" s="640"/>
      <c r="D41" s="640"/>
      <c r="E41" s="640"/>
      <c r="F41" s="640"/>
      <c r="G41" s="640"/>
      <c r="H41" s="640"/>
      <c r="I41" s="640"/>
      <c r="J41" s="640"/>
      <c r="K41" s="640"/>
      <c r="L41" s="640"/>
      <c r="M41" s="640"/>
      <c r="N41" s="640"/>
      <c r="O41" s="640"/>
      <c r="P41" s="640"/>
      <c r="Q41" s="5"/>
      <c r="R41" s="882"/>
      <c r="S41" s="407" t="s">
        <v>165</v>
      </c>
      <c r="T41" s="408" t="s">
        <v>166</v>
      </c>
      <c r="V41" s="406"/>
      <c r="W41" s="406"/>
      <c r="X41" s="406"/>
      <c r="Y41" s="406"/>
      <c r="Z41" s="406"/>
      <c r="AA41" s="882"/>
      <c r="AB41" s="882"/>
      <c r="AC41" s="882"/>
      <c r="AD41" s="882"/>
      <c r="AE41" s="882"/>
      <c r="AF41" s="882"/>
    </row>
    <row r="42" spans="1:49" x14ac:dyDescent="0.25">
      <c r="A42" s="691"/>
      <c r="B42" s="639"/>
      <c r="C42" s="640"/>
      <c r="D42" s="640"/>
      <c r="E42" s="640"/>
      <c r="F42" s="640"/>
      <c r="G42" s="640"/>
      <c r="H42" s="640"/>
      <c r="I42" s="640"/>
      <c r="J42" s="640"/>
      <c r="K42" s="640"/>
      <c r="L42" s="640"/>
      <c r="M42" s="640"/>
      <c r="N42" s="640"/>
      <c r="O42" s="640"/>
      <c r="P42" s="640"/>
      <c r="Q42" s="5"/>
      <c r="R42" s="882"/>
      <c r="S42" s="407" t="s">
        <v>1056</v>
      </c>
      <c r="T42" s="408" t="s">
        <v>1057</v>
      </c>
      <c r="V42" s="406"/>
      <c r="W42" s="406"/>
      <c r="X42" s="406"/>
      <c r="Y42" s="406"/>
      <c r="Z42" s="406"/>
      <c r="AA42" s="882"/>
      <c r="AB42" s="882"/>
      <c r="AC42" s="882"/>
      <c r="AD42" s="882"/>
      <c r="AE42" s="882"/>
      <c r="AF42" s="882"/>
      <c r="AM42" s="43"/>
      <c r="AN42" s="43"/>
      <c r="AO42" s="43"/>
      <c r="AP42" s="43"/>
      <c r="AQ42" s="43"/>
      <c r="AR42" s="45"/>
      <c r="AS42" s="45"/>
      <c r="AT42" s="45"/>
      <c r="AU42" s="45"/>
      <c r="AV42" s="45"/>
      <c r="AW42" s="45"/>
    </row>
    <row r="43" spans="1:49" x14ac:dyDescent="0.25">
      <c r="A43" s="691"/>
      <c r="B43" s="639"/>
      <c r="C43" s="640"/>
      <c r="D43" s="640"/>
      <c r="E43" s="640"/>
      <c r="F43" s="640"/>
      <c r="G43" s="640"/>
      <c r="H43" s="640"/>
      <c r="I43" s="640"/>
      <c r="J43" s="640"/>
      <c r="K43" s="640"/>
      <c r="L43" s="640"/>
      <c r="M43" s="640"/>
      <c r="N43" s="640"/>
      <c r="O43" s="640"/>
      <c r="P43" s="640"/>
      <c r="Q43" s="5"/>
      <c r="R43" s="882"/>
      <c r="S43" s="407" t="s">
        <v>328</v>
      </c>
      <c r="T43" s="408" t="s">
        <v>318</v>
      </c>
      <c r="V43" s="406"/>
      <c r="W43" s="406"/>
      <c r="X43" s="406"/>
      <c r="Y43" s="406"/>
      <c r="Z43" s="406"/>
      <c r="AA43" s="882"/>
      <c r="AB43" s="882"/>
      <c r="AC43" s="882"/>
      <c r="AD43" s="882"/>
      <c r="AE43" s="882"/>
      <c r="AF43" s="882"/>
      <c r="AM43" s="43"/>
      <c r="AN43" s="43"/>
      <c r="AO43" s="43"/>
      <c r="AP43" s="43"/>
      <c r="AQ43" s="43"/>
      <c r="AR43" s="45"/>
      <c r="AS43" s="45"/>
      <c r="AT43" s="45"/>
      <c r="AU43" s="45"/>
      <c r="AV43" s="45"/>
      <c r="AW43" s="45"/>
    </row>
    <row r="44" spans="1:49" x14ac:dyDescent="0.25">
      <c r="A44" s="691"/>
      <c r="B44" s="639"/>
      <c r="C44" s="640"/>
      <c r="D44" s="640"/>
      <c r="E44" s="640"/>
      <c r="F44" s="640"/>
      <c r="G44" s="640"/>
      <c r="H44" s="640"/>
      <c r="I44" s="640"/>
      <c r="J44" s="640"/>
      <c r="K44" s="640"/>
      <c r="L44" s="640"/>
      <c r="M44" s="640"/>
      <c r="N44" s="640"/>
      <c r="O44" s="640"/>
      <c r="P44" s="640"/>
      <c r="Q44" s="5"/>
      <c r="R44" s="882"/>
      <c r="V44" s="406"/>
      <c r="W44" s="406"/>
      <c r="X44" s="406"/>
      <c r="Y44" s="406"/>
      <c r="Z44" s="406"/>
      <c r="AA44" s="897"/>
      <c r="AB44" s="897"/>
      <c r="AC44" s="897"/>
      <c r="AD44" s="897"/>
      <c r="AE44" s="897"/>
      <c r="AF44" s="897"/>
      <c r="AM44" s="43"/>
      <c r="AN44" s="43"/>
      <c r="AO44" s="43"/>
      <c r="AP44" s="43"/>
      <c r="AQ44" s="43"/>
      <c r="AR44" s="45"/>
      <c r="AS44" s="45"/>
      <c r="AT44" s="45"/>
      <c r="AU44" s="45"/>
      <c r="AV44" s="45"/>
      <c r="AW44" s="45"/>
    </row>
    <row r="45" spans="1:49" x14ac:dyDescent="0.25">
      <c r="A45" s="691"/>
      <c r="B45" s="639"/>
      <c r="C45" s="640"/>
      <c r="D45" s="640"/>
      <c r="E45" s="640"/>
      <c r="F45" s="640"/>
      <c r="G45" s="640"/>
      <c r="H45" s="640"/>
      <c r="I45" s="640"/>
      <c r="J45" s="640"/>
      <c r="K45" s="640"/>
      <c r="L45" s="640"/>
      <c r="M45" s="640"/>
      <c r="N45" s="640"/>
      <c r="O45" s="640"/>
      <c r="P45" s="640"/>
      <c r="Q45" s="5"/>
      <c r="R45" s="882"/>
      <c r="S45" s="408" t="s">
        <v>1994</v>
      </c>
      <c r="T45" s="408" t="s">
        <v>312</v>
      </c>
      <c r="AM45" s="43"/>
      <c r="AN45" s="43"/>
      <c r="AO45" s="43"/>
      <c r="AP45" s="43"/>
      <c r="AQ45" s="43"/>
      <c r="AR45" s="618"/>
      <c r="AS45" s="618"/>
      <c r="AT45" s="618"/>
      <c r="AU45" s="618"/>
      <c r="AV45" s="618"/>
      <c r="AW45" s="618"/>
    </row>
    <row r="46" spans="1:49" x14ac:dyDescent="0.25">
      <c r="A46" s="691"/>
      <c r="B46" s="639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640"/>
      <c r="P46" s="640"/>
      <c r="Q46" s="5"/>
      <c r="R46" s="882"/>
      <c r="S46" s="408" t="s">
        <v>327</v>
      </c>
      <c r="T46" s="408" t="s">
        <v>770</v>
      </c>
      <c r="U46" s="408" t="s">
        <v>771</v>
      </c>
      <c r="V46" s="408" t="s">
        <v>1214</v>
      </c>
      <c r="W46" s="408" t="s">
        <v>1215</v>
      </c>
      <c r="X46" s="408" t="s">
        <v>1216</v>
      </c>
      <c r="Y46" s="408" t="s">
        <v>1217</v>
      </c>
      <c r="Z46" s="408" t="s">
        <v>1218</v>
      </c>
      <c r="AA46" s="408" t="s">
        <v>1219</v>
      </c>
      <c r="AB46" s="408" t="s">
        <v>1220</v>
      </c>
      <c r="AC46" s="408" t="s">
        <v>1221</v>
      </c>
      <c r="AD46" s="408" t="s">
        <v>1222</v>
      </c>
      <c r="AE46" s="408" t="s">
        <v>1223</v>
      </c>
      <c r="AF46" s="408" t="s">
        <v>302</v>
      </c>
    </row>
    <row r="47" spans="1:49" x14ac:dyDescent="0.25">
      <c r="A47" s="691"/>
      <c r="B47" s="639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640"/>
      <c r="P47" s="640"/>
      <c r="Q47" s="5"/>
      <c r="R47" s="882"/>
      <c r="S47" s="408" t="s">
        <v>279</v>
      </c>
      <c r="T47" s="408">
        <v>15.726122</v>
      </c>
      <c r="U47" s="408">
        <v>14.347518999999998</v>
      </c>
      <c r="V47" s="408">
        <v>16.135280999999999</v>
      </c>
      <c r="W47" s="408">
        <v>15.3682</v>
      </c>
      <c r="X47" s="408">
        <v>15.452605999999999</v>
      </c>
      <c r="Y47" s="408">
        <v>14.836603</v>
      </c>
      <c r="Z47" s="408">
        <v>13.626068</v>
      </c>
      <c r="AA47" s="408">
        <v>12.076385</v>
      </c>
      <c r="AB47" s="408">
        <v>12.031962</v>
      </c>
      <c r="AC47" s="408">
        <v>14.659510999999998</v>
      </c>
      <c r="AD47" s="408">
        <v>14.394488000000001</v>
      </c>
      <c r="AE47" s="408">
        <v>15.211936999999999</v>
      </c>
      <c r="AF47" s="408">
        <v>173.86668200000003</v>
      </c>
    </row>
    <row r="48" spans="1:49" x14ac:dyDescent="0.25">
      <c r="A48" s="691"/>
      <c r="B48" s="639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640"/>
      <c r="P48" s="640"/>
      <c r="Q48" s="5"/>
      <c r="R48" s="882"/>
      <c r="S48" s="408" t="s">
        <v>267</v>
      </c>
      <c r="T48" s="408">
        <v>26.007999999999999</v>
      </c>
      <c r="U48" s="408">
        <v>22.781380000000002</v>
      </c>
      <c r="V48" s="408">
        <v>19.171720000000001</v>
      </c>
      <c r="W48" s="408">
        <v>19.152060000000002</v>
      </c>
      <c r="X48" s="408">
        <v>14.186999999999999</v>
      </c>
      <c r="Y48" s="408">
        <v>17.612279999999998</v>
      </c>
      <c r="Z48" s="408">
        <v>4.5810300000000002</v>
      </c>
      <c r="AA48" s="408">
        <v>7.0446299999999997</v>
      </c>
      <c r="AB48" s="408">
        <v>7.9550000000000001</v>
      </c>
      <c r="AC48" s="408">
        <v>10.36013</v>
      </c>
      <c r="AD48" s="408">
        <v>10.817500000000001</v>
      </c>
      <c r="AE48" s="408">
        <v>11.1495</v>
      </c>
      <c r="AF48" s="408">
        <v>170.82023000000001</v>
      </c>
      <c r="AJ48" s="1406"/>
    </row>
    <row r="49" spans="1:49" x14ac:dyDescent="0.25">
      <c r="A49" s="691"/>
      <c r="B49" s="639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640"/>
      <c r="P49" s="640"/>
      <c r="Q49" s="5"/>
      <c r="R49" s="882"/>
      <c r="S49" s="408" t="s">
        <v>188</v>
      </c>
      <c r="T49" s="408">
        <v>8.1328720000000008</v>
      </c>
      <c r="U49" s="408">
        <v>7.0066760000000006</v>
      </c>
      <c r="V49" s="408">
        <v>6.3291189999999995</v>
      </c>
      <c r="W49" s="408">
        <v>0</v>
      </c>
      <c r="X49" s="408">
        <v>5.3618300000000003</v>
      </c>
      <c r="Y49" s="408">
        <v>7.7315399999999999</v>
      </c>
      <c r="Z49" s="408">
        <v>11.352589999999999</v>
      </c>
      <c r="AA49" s="408">
        <v>13.677897999999999</v>
      </c>
      <c r="AB49" s="408">
        <v>11.588138000000001</v>
      </c>
      <c r="AC49" s="408">
        <v>13.29884</v>
      </c>
      <c r="AD49" s="408">
        <v>13.799513999999999</v>
      </c>
      <c r="AE49" s="408">
        <v>13.064988</v>
      </c>
      <c r="AF49" s="408">
        <v>111.34400500000001</v>
      </c>
      <c r="AJ49" s="1406"/>
    </row>
    <row r="50" spans="1:49" x14ac:dyDescent="0.25">
      <c r="A50" s="691"/>
      <c r="B50" s="639"/>
      <c r="C50" s="640"/>
      <c r="D50" s="640"/>
      <c r="E50" s="640"/>
      <c r="F50" s="640"/>
      <c r="G50" s="640"/>
      <c r="H50" s="640"/>
      <c r="I50" s="640"/>
      <c r="J50" s="640"/>
      <c r="K50" s="640"/>
      <c r="L50" s="640"/>
      <c r="M50" s="640"/>
      <c r="N50" s="640"/>
      <c r="O50" s="640"/>
      <c r="P50" s="640"/>
      <c r="Q50" s="5"/>
      <c r="R50" s="882"/>
      <c r="S50" s="408" t="s">
        <v>239</v>
      </c>
      <c r="T50" s="408">
        <v>8.5870759999999997</v>
      </c>
      <c r="U50" s="408">
        <v>7.8057819999999998</v>
      </c>
      <c r="V50" s="408">
        <v>8.8845089999999995</v>
      </c>
      <c r="W50" s="408">
        <v>7.1144570000000007</v>
      </c>
      <c r="X50" s="408">
        <v>8.5540979999999998</v>
      </c>
      <c r="Y50" s="408">
        <v>7.981427</v>
      </c>
      <c r="Z50" s="408">
        <v>8.6143979999999996</v>
      </c>
      <c r="AA50" s="408">
        <v>8.4877189999999985</v>
      </c>
      <c r="AB50" s="408">
        <v>8.85</v>
      </c>
      <c r="AC50" s="408">
        <v>5.7246509999999997</v>
      </c>
      <c r="AD50" s="408">
        <v>8.6352410000000006</v>
      </c>
      <c r="AE50" s="408">
        <v>8.5357319999999994</v>
      </c>
      <c r="AF50" s="408">
        <v>97.775089999999977</v>
      </c>
      <c r="AJ50" s="1406"/>
    </row>
    <row r="51" spans="1:49" x14ac:dyDescent="0.25">
      <c r="A51" s="691"/>
      <c r="B51" s="639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640"/>
      <c r="P51" s="640"/>
      <c r="Q51" s="5"/>
      <c r="R51" s="882"/>
      <c r="S51" s="408" t="s">
        <v>285</v>
      </c>
      <c r="T51" s="408">
        <v>5.9472100000000001</v>
      </c>
      <c r="U51" s="408">
        <v>5.2893400000000002</v>
      </c>
      <c r="V51" s="408">
        <v>4.9031099999999999</v>
      </c>
      <c r="W51" s="408">
        <v>5.22133</v>
      </c>
      <c r="X51" s="408">
        <v>6.2306450000000009</v>
      </c>
      <c r="Y51" s="408">
        <v>5.9077200000000003</v>
      </c>
      <c r="Z51" s="408">
        <v>5.4876499999999995</v>
      </c>
      <c r="AA51" s="408">
        <v>6.1171499999999996</v>
      </c>
      <c r="AB51" s="408">
        <v>5.9263599999999999</v>
      </c>
      <c r="AC51" s="408">
        <v>6.0891700000000002</v>
      </c>
      <c r="AD51" s="408">
        <v>5.0997129999999995</v>
      </c>
      <c r="AE51" s="408">
        <v>5.7183199999999994</v>
      </c>
      <c r="AF51" s="408">
        <v>67.937718000000018</v>
      </c>
      <c r="AJ51" s="1406"/>
    </row>
    <row r="52" spans="1:49" x14ac:dyDescent="0.25">
      <c r="A52" s="691"/>
      <c r="B52" s="639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5"/>
      <c r="R52" s="882"/>
      <c r="S52" s="408" t="s">
        <v>302</v>
      </c>
      <c r="T52" s="408">
        <v>64.40128</v>
      </c>
      <c r="U52" s="408">
        <v>57.230697000000006</v>
      </c>
      <c r="V52" s="408">
        <v>55.423738999999998</v>
      </c>
      <c r="W52" s="408">
        <v>46.856047000000004</v>
      </c>
      <c r="X52" s="408">
        <v>49.786178999999997</v>
      </c>
      <c r="Y52" s="408">
        <v>54.069569999999999</v>
      </c>
      <c r="Z52" s="408">
        <v>43.661736000000005</v>
      </c>
      <c r="AA52" s="408">
        <v>47.403782</v>
      </c>
      <c r="AB52" s="408">
        <v>46.351460000000003</v>
      </c>
      <c r="AC52" s="408">
        <v>50.132302000000003</v>
      </c>
      <c r="AD52" s="408">
        <v>52.746456000000002</v>
      </c>
      <c r="AE52" s="408">
        <v>53.680476999999996</v>
      </c>
      <c r="AF52" s="408">
        <v>621.74372500000004</v>
      </c>
      <c r="AJ52" s="1406"/>
    </row>
    <row r="53" spans="1:49" x14ac:dyDescent="0.25">
      <c r="A53" s="691"/>
      <c r="B53" s="639"/>
      <c r="C53" s="640"/>
      <c r="D53" s="640"/>
      <c r="E53" s="640"/>
      <c r="F53" s="640"/>
      <c r="G53" s="640"/>
      <c r="H53" s="640"/>
      <c r="I53" s="640"/>
      <c r="J53" s="640"/>
      <c r="K53" s="640"/>
      <c r="L53" s="640"/>
      <c r="M53" s="640"/>
      <c r="N53" s="640"/>
      <c r="O53" s="640"/>
      <c r="P53" s="640"/>
      <c r="Q53" s="5"/>
      <c r="R53" s="882"/>
      <c r="AJ53" s="1406"/>
      <c r="AK53" s="918"/>
      <c r="AL53" s="918"/>
      <c r="AM53" s="918"/>
      <c r="AN53" s="918"/>
      <c r="AO53" s="918"/>
      <c r="AP53" s="918"/>
      <c r="AQ53" s="918"/>
      <c r="AR53" s="918"/>
      <c r="AS53" s="918"/>
      <c r="AT53" s="918"/>
      <c r="AU53" s="918"/>
      <c r="AV53" s="918"/>
      <c r="AW53" s="918"/>
    </row>
    <row r="54" spans="1:49" x14ac:dyDescent="0.25">
      <c r="A54" s="691"/>
      <c r="B54" s="639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5"/>
      <c r="R54" s="882"/>
      <c r="T54" s="904" t="s">
        <v>1226</v>
      </c>
      <c r="U54" s="904" t="s">
        <v>1227</v>
      </c>
      <c r="V54" s="904" t="s">
        <v>1228</v>
      </c>
      <c r="W54" s="904" t="s">
        <v>1229</v>
      </c>
      <c r="X54" s="904" t="s">
        <v>1230</v>
      </c>
      <c r="Y54" s="904" t="s">
        <v>1231</v>
      </c>
      <c r="Z54" s="904" t="s">
        <v>1232</v>
      </c>
      <c r="AA54" s="904" t="s">
        <v>1233</v>
      </c>
      <c r="AB54" s="904" t="s">
        <v>1249</v>
      </c>
      <c r="AC54" s="904" t="s">
        <v>1235</v>
      </c>
      <c r="AD54" s="904" t="s">
        <v>1236</v>
      </c>
      <c r="AE54" s="904" t="s">
        <v>1237</v>
      </c>
    </row>
    <row r="55" spans="1:49" x14ac:dyDescent="0.25">
      <c r="A55" s="691"/>
      <c r="B55" s="639"/>
      <c r="C55" s="640"/>
      <c r="D55" s="640"/>
      <c r="E55" s="640"/>
      <c r="F55" s="640"/>
      <c r="G55" s="640"/>
      <c r="H55" s="640"/>
      <c r="I55" s="640"/>
      <c r="J55" s="640"/>
      <c r="K55" s="640"/>
      <c r="L55" s="640"/>
      <c r="M55" s="640"/>
      <c r="N55" s="640"/>
      <c r="O55" s="640"/>
      <c r="P55" s="640"/>
      <c r="Q55" s="5"/>
      <c r="R55" s="882"/>
      <c r="S55" s="1406" t="s">
        <v>279</v>
      </c>
      <c r="T55" s="1385">
        <v>15.726122</v>
      </c>
      <c r="U55" s="1385">
        <v>14.347518999999998</v>
      </c>
      <c r="V55" s="1385">
        <v>16.135280999999999</v>
      </c>
      <c r="W55" s="1385">
        <v>15.3682</v>
      </c>
      <c r="X55" s="1385">
        <v>15.452605999999999</v>
      </c>
      <c r="Y55" s="1385">
        <v>14.836603</v>
      </c>
      <c r="Z55" s="1385">
        <v>13.626068</v>
      </c>
      <c r="AA55" s="1385">
        <v>12.076385</v>
      </c>
      <c r="AB55" s="1385">
        <v>12.031962</v>
      </c>
      <c r="AC55" s="1385">
        <v>14.659510999999998</v>
      </c>
      <c r="AD55" s="1385">
        <v>14.394488000000001</v>
      </c>
      <c r="AE55" s="1385">
        <v>15.211936999999999</v>
      </c>
      <c r="AF55" s="1385">
        <v>173.86668200000003</v>
      </c>
    </row>
    <row r="56" spans="1:49" x14ac:dyDescent="0.25">
      <c r="A56" s="691"/>
      <c r="B56" s="639"/>
      <c r="C56" s="640"/>
      <c r="D56" s="640"/>
      <c r="E56" s="640"/>
      <c r="F56" s="640"/>
      <c r="G56" s="640"/>
      <c r="H56" s="640"/>
      <c r="I56" s="640"/>
      <c r="J56" s="640"/>
      <c r="K56" s="640"/>
      <c r="L56" s="640"/>
      <c r="M56" s="640"/>
      <c r="N56" s="640"/>
      <c r="O56" s="640"/>
      <c r="P56" s="640"/>
      <c r="Q56" s="5"/>
      <c r="R56" s="882"/>
      <c r="S56" s="1406" t="s">
        <v>267</v>
      </c>
      <c r="T56" s="1385">
        <v>26.007999999999999</v>
      </c>
      <c r="U56" s="1385">
        <v>22.781380000000002</v>
      </c>
      <c r="V56" s="1385">
        <v>19.171720000000001</v>
      </c>
      <c r="W56" s="1385">
        <v>19.152060000000002</v>
      </c>
      <c r="X56" s="1385">
        <v>14.186999999999999</v>
      </c>
      <c r="Y56" s="1385">
        <v>17.612279999999998</v>
      </c>
      <c r="Z56" s="1385">
        <v>4.5810300000000002</v>
      </c>
      <c r="AA56" s="1385">
        <v>7.0446299999999997</v>
      </c>
      <c r="AB56" s="1385">
        <v>7.9550000000000001</v>
      </c>
      <c r="AC56" s="1385">
        <v>10.36013</v>
      </c>
      <c r="AD56" s="1385">
        <v>10.817500000000001</v>
      </c>
      <c r="AE56" s="1385">
        <v>11.1495</v>
      </c>
      <c r="AF56" s="1385">
        <v>170.82023000000001</v>
      </c>
    </row>
    <row r="57" spans="1:49" x14ac:dyDescent="0.25">
      <c r="A57" s="691"/>
      <c r="B57" s="639"/>
      <c r="C57" s="640"/>
      <c r="D57" s="640"/>
      <c r="E57" s="640"/>
      <c r="F57" s="640"/>
      <c r="G57" s="640"/>
      <c r="H57" s="640"/>
      <c r="I57" s="640"/>
      <c r="J57" s="640"/>
      <c r="K57" s="640"/>
      <c r="L57" s="640"/>
      <c r="M57" s="640"/>
      <c r="N57" s="640"/>
      <c r="O57" s="640"/>
      <c r="P57" s="640"/>
      <c r="Q57" s="5"/>
      <c r="R57" s="882"/>
      <c r="S57" s="1406" t="s">
        <v>188</v>
      </c>
      <c r="T57" s="1385">
        <v>8.1328720000000008</v>
      </c>
      <c r="U57" s="1385">
        <v>7.0066760000000006</v>
      </c>
      <c r="V57" s="1385">
        <v>6.3291189999999995</v>
      </c>
      <c r="W57" s="1385">
        <v>0</v>
      </c>
      <c r="X57" s="1385">
        <v>5.3618300000000003</v>
      </c>
      <c r="Y57" s="1385">
        <v>7.7315399999999999</v>
      </c>
      <c r="Z57" s="1385">
        <v>11.352589999999999</v>
      </c>
      <c r="AA57" s="1385">
        <v>13.677897999999999</v>
      </c>
      <c r="AB57" s="1385">
        <v>11.588138000000001</v>
      </c>
      <c r="AC57" s="1385">
        <v>13.29884</v>
      </c>
      <c r="AD57" s="1385">
        <v>13.799513999999999</v>
      </c>
      <c r="AE57" s="1385">
        <v>13.064988</v>
      </c>
      <c r="AF57" s="1385">
        <v>111.34400500000001</v>
      </c>
    </row>
    <row r="58" spans="1:49" x14ac:dyDescent="0.25">
      <c r="A58" s="691"/>
      <c r="B58" s="639"/>
      <c r="C58" s="640"/>
      <c r="D58" s="640"/>
      <c r="E58" s="640"/>
      <c r="F58" s="640"/>
      <c r="G58" s="640"/>
      <c r="H58" s="640"/>
      <c r="I58" s="640"/>
      <c r="J58" s="640"/>
      <c r="K58" s="640"/>
      <c r="L58" s="640"/>
      <c r="M58" s="640"/>
      <c r="N58" s="640"/>
      <c r="O58" s="640"/>
      <c r="P58" s="640"/>
      <c r="Q58" s="5"/>
      <c r="R58" s="882"/>
      <c r="S58" s="1406" t="s">
        <v>239</v>
      </c>
      <c r="T58" s="1385">
        <v>8.5870759999999997</v>
      </c>
      <c r="U58" s="1385">
        <v>7.8057819999999998</v>
      </c>
      <c r="V58" s="1385">
        <v>8.8845089999999995</v>
      </c>
      <c r="W58" s="1385">
        <v>7.1144570000000007</v>
      </c>
      <c r="X58" s="1385">
        <v>8.5540979999999998</v>
      </c>
      <c r="Y58" s="1385">
        <v>7.981427</v>
      </c>
      <c r="Z58" s="1385">
        <v>8.6143979999999996</v>
      </c>
      <c r="AA58" s="1385">
        <v>8.4877189999999985</v>
      </c>
      <c r="AB58" s="1385">
        <v>8.85</v>
      </c>
      <c r="AC58" s="1385">
        <v>5.7246509999999997</v>
      </c>
      <c r="AD58" s="1385">
        <v>8.6352410000000006</v>
      </c>
      <c r="AE58" s="1385">
        <v>8.5357319999999994</v>
      </c>
      <c r="AF58" s="1385">
        <v>97.775089999999977</v>
      </c>
    </row>
    <row r="59" spans="1:49" x14ac:dyDescent="0.25">
      <c r="A59" s="691"/>
      <c r="B59" s="639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5"/>
      <c r="R59" s="882"/>
      <c r="S59" s="1406" t="s">
        <v>285</v>
      </c>
      <c r="T59" s="1385">
        <v>5.9472100000000001</v>
      </c>
      <c r="U59" s="1385">
        <v>5.2893400000000002</v>
      </c>
      <c r="V59" s="1385">
        <v>4.9031099999999999</v>
      </c>
      <c r="W59" s="1385">
        <v>5.22133</v>
      </c>
      <c r="X59" s="1385">
        <v>6.2306450000000009</v>
      </c>
      <c r="Y59" s="1385">
        <v>5.9077200000000003</v>
      </c>
      <c r="Z59" s="1385">
        <v>5.4876499999999995</v>
      </c>
      <c r="AA59" s="1385">
        <v>6.1171499999999996</v>
      </c>
      <c r="AB59" s="1385">
        <v>5.9263599999999999</v>
      </c>
      <c r="AC59" s="1385">
        <v>6.0891700000000002</v>
      </c>
      <c r="AD59" s="1385">
        <v>5.0997129999999995</v>
      </c>
      <c r="AE59" s="1385">
        <v>5.7183199999999994</v>
      </c>
      <c r="AF59" s="1385">
        <v>67.937718000000018</v>
      </c>
    </row>
    <row r="60" spans="1:49" x14ac:dyDescent="0.25">
      <c r="A60" s="691"/>
      <c r="B60" s="639"/>
      <c r="C60" s="640"/>
      <c r="D60" s="640"/>
      <c r="E60" s="640"/>
      <c r="F60" s="640"/>
      <c r="G60" s="640"/>
      <c r="H60" s="640"/>
      <c r="I60" s="640"/>
      <c r="J60" s="640"/>
      <c r="K60" s="640"/>
      <c r="L60" s="640"/>
      <c r="M60" s="640"/>
      <c r="N60" s="640"/>
      <c r="O60" s="640"/>
      <c r="P60" s="640"/>
      <c r="Q60" s="5"/>
      <c r="R60" s="882"/>
      <c r="S60" s="1406" t="s">
        <v>302</v>
      </c>
      <c r="T60" s="1385">
        <v>64.40128</v>
      </c>
      <c r="U60" s="1385">
        <v>57.230697000000006</v>
      </c>
      <c r="V60" s="1385">
        <v>55.423738999999998</v>
      </c>
      <c r="W60" s="1385">
        <v>46.856047000000004</v>
      </c>
      <c r="X60" s="1385">
        <v>49.786178999999997</v>
      </c>
      <c r="Y60" s="1385">
        <v>54.069569999999999</v>
      </c>
      <c r="Z60" s="1385">
        <v>43.661736000000005</v>
      </c>
      <c r="AA60" s="1385">
        <v>47.403782</v>
      </c>
      <c r="AB60" s="1385">
        <v>46.351460000000003</v>
      </c>
      <c r="AC60" s="1385">
        <v>50.132302000000003</v>
      </c>
      <c r="AD60" s="1385">
        <v>52.746456000000002</v>
      </c>
      <c r="AE60" s="1385">
        <v>53.680476999999989</v>
      </c>
      <c r="AF60" s="1385">
        <v>621.74372500000004</v>
      </c>
    </row>
    <row r="61" spans="1:49" x14ac:dyDescent="0.25">
      <c r="A61" s="691"/>
      <c r="B61" s="639"/>
      <c r="C61" s="640"/>
      <c r="D61" s="640"/>
      <c r="E61" s="640"/>
      <c r="F61" s="640"/>
      <c r="G61" s="640"/>
      <c r="H61" s="640"/>
      <c r="I61" s="640"/>
      <c r="J61" s="640"/>
      <c r="K61" s="640"/>
      <c r="L61" s="640"/>
      <c r="M61" s="640"/>
      <c r="N61" s="640"/>
      <c r="O61" s="640"/>
      <c r="P61" s="640"/>
      <c r="Q61" s="5"/>
      <c r="R61" s="882"/>
      <c r="T61" s="1385"/>
      <c r="U61" s="1385"/>
      <c r="V61" s="1385"/>
      <c r="W61" s="1385"/>
      <c r="X61" s="1385"/>
      <c r="Y61" s="1385"/>
      <c r="Z61" s="1385"/>
      <c r="AA61" s="1385"/>
      <c r="AB61" s="1385"/>
      <c r="AC61" s="1385"/>
      <c r="AD61" s="1385"/>
      <c r="AE61" s="1385"/>
      <c r="AF61" s="1385"/>
      <c r="AG61" s="406"/>
    </row>
    <row r="62" spans="1:49" x14ac:dyDescent="0.25">
      <c r="A62" s="691"/>
      <c r="B62" s="639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5"/>
      <c r="R62" s="882"/>
      <c r="T62" s="966">
        <v>0</v>
      </c>
      <c r="U62" s="966">
        <v>0</v>
      </c>
      <c r="V62" s="966">
        <v>0</v>
      </c>
      <c r="W62" s="966">
        <v>0</v>
      </c>
      <c r="X62" s="966">
        <v>0</v>
      </c>
      <c r="Y62" s="966">
        <v>0</v>
      </c>
      <c r="Z62" s="966">
        <v>0</v>
      </c>
      <c r="AA62" s="966">
        <v>0</v>
      </c>
      <c r="AB62" s="966">
        <v>0</v>
      </c>
      <c r="AC62" s="966">
        <v>0</v>
      </c>
      <c r="AD62" s="966">
        <v>0</v>
      </c>
      <c r="AE62" s="966">
        <v>0</v>
      </c>
      <c r="AF62" s="966">
        <v>0</v>
      </c>
      <c r="AG62" s="406"/>
    </row>
    <row r="63" spans="1:49" x14ac:dyDescent="0.25">
      <c r="A63" s="691"/>
      <c r="B63" s="639"/>
      <c r="C63" s="640"/>
      <c r="D63" s="640"/>
      <c r="E63" s="640"/>
      <c r="F63" s="640"/>
      <c r="G63" s="640"/>
      <c r="H63" s="640"/>
      <c r="I63" s="640"/>
      <c r="J63" s="640"/>
      <c r="K63" s="640"/>
      <c r="L63" s="640"/>
      <c r="M63" s="640"/>
      <c r="N63" s="640"/>
      <c r="O63" s="640"/>
      <c r="P63" s="640"/>
      <c r="Q63" s="5"/>
      <c r="R63" s="882"/>
      <c r="AG63" s="406"/>
    </row>
    <row r="64" spans="1:49" x14ac:dyDescent="0.25">
      <c r="A64" s="691"/>
      <c r="B64" s="639"/>
      <c r="C64" s="640"/>
      <c r="D64" s="640"/>
      <c r="E64" s="640"/>
      <c r="F64" s="640"/>
      <c r="G64" s="640"/>
      <c r="H64" s="640"/>
      <c r="I64" s="640"/>
      <c r="J64" s="640"/>
      <c r="K64" s="640"/>
      <c r="L64" s="640"/>
      <c r="M64" s="640"/>
      <c r="N64" s="640"/>
      <c r="O64" s="640"/>
      <c r="P64" s="640"/>
      <c r="Q64" s="5"/>
      <c r="R64" s="882"/>
      <c r="AG64" s="406"/>
    </row>
    <row r="65" spans="1:33" x14ac:dyDescent="0.25">
      <c r="A65" s="691"/>
      <c r="B65" s="639"/>
      <c r="C65" s="640"/>
      <c r="D65" s="640"/>
      <c r="E65" s="640"/>
      <c r="F65" s="640"/>
      <c r="G65" s="640"/>
      <c r="H65" s="640"/>
      <c r="I65" s="640"/>
      <c r="J65" s="640"/>
      <c r="K65" s="640"/>
      <c r="L65" s="640"/>
      <c r="M65" s="640"/>
      <c r="N65" s="640"/>
      <c r="O65" s="640"/>
      <c r="P65" s="640"/>
      <c r="Q65" s="5"/>
      <c r="R65" s="882"/>
      <c r="AG65" s="406"/>
    </row>
    <row r="66" spans="1:33" x14ac:dyDescent="0.25">
      <c r="A66" s="691"/>
      <c r="B66" s="639"/>
      <c r="C66" s="640"/>
      <c r="D66" s="640"/>
      <c r="E66" s="640"/>
      <c r="F66" s="640"/>
      <c r="G66" s="640"/>
      <c r="H66" s="640"/>
      <c r="I66" s="640"/>
      <c r="J66" s="640"/>
      <c r="K66" s="640"/>
      <c r="L66" s="640"/>
      <c r="M66" s="640"/>
      <c r="N66" s="640"/>
      <c r="O66" s="640"/>
      <c r="P66" s="640"/>
      <c r="Q66" s="5"/>
      <c r="R66" s="882"/>
      <c r="AG66" s="406"/>
    </row>
    <row r="67" spans="1:33" x14ac:dyDescent="0.25">
      <c r="A67" s="691"/>
      <c r="B67" s="639"/>
      <c r="C67" s="640"/>
      <c r="D67" s="640"/>
      <c r="E67" s="640"/>
      <c r="F67" s="640"/>
      <c r="G67" s="640"/>
      <c r="H67" s="640"/>
      <c r="I67" s="640"/>
      <c r="J67" s="640"/>
      <c r="K67" s="640"/>
      <c r="L67" s="640"/>
      <c r="M67" s="640"/>
      <c r="N67" s="640"/>
      <c r="O67" s="640"/>
      <c r="P67" s="640"/>
      <c r="Q67" s="640"/>
      <c r="R67" s="882"/>
      <c r="AG67" s="406"/>
    </row>
    <row r="68" spans="1:33" x14ac:dyDescent="0.25">
      <c r="A68" s="691"/>
      <c r="B68" s="639"/>
      <c r="C68" s="640"/>
      <c r="D68" s="640"/>
      <c r="E68" s="640"/>
      <c r="F68" s="640"/>
      <c r="G68" s="640"/>
      <c r="H68" s="640"/>
      <c r="I68" s="640"/>
      <c r="J68" s="640"/>
      <c r="K68" s="640"/>
      <c r="L68" s="640"/>
      <c r="M68" s="640"/>
      <c r="N68" s="640"/>
      <c r="O68" s="640"/>
      <c r="P68" s="640"/>
      <c r="Q68" s="640"/>
      <c r="R68" s="882"/>
      <c r="AG68" s="406"/>
    </row>
    <row r="69" spans="1:33" x14ac:dyDescent="0.25">
      <c r="A69" s="691"/>
      <c r="B69" s="639"/>
      <c r="C69" s="640"/>
      <c r="D69" s="640"/>
      <c r="E69" s="640"/>
      <c r="F69" s="640"/>
      <c r="G69" s="640"/>
      <c r="H69" s="640"/>
      <c r="I69" s="640"/>
      <c r="J69" s="640"/>
      <c r="K69" s="640"/>
      <c r="L69" s="640"/>
      <c r="M69" s="640"/>
      <c r="N69" s="640"/>
      <c r="O69" s="640"/>
      <c r="P69" s="640"/>
      <c r="Q69" s="640"/>
      <c r="R69" s="882"/>
      <c r="AG69" s="406"/>
    </row>
    <row r="70" spans="1:33" x14ac:dyDescent="0.25">
      <c r="A70" s="691"/>
      <c r="B70" s="639"/>
      <c r="C70" s="640"/>
      <c r="D70" s="640"/>
      <c r="E70" s="640"/>
      <c r="F70" s="640"/>
      <c r="G70" s="640"/>
      <c r="H70" s="640"/>
      <c r="I70" s="640"/>
      <c r="J70" s="640"/>
      <c r="K70" s="640"/>
      <c r="L70" s="640"/>
      <c r="M70" s="640"/>
      <c r="N70" s="640"/>
      <c r="O70" s="640"/>
      <c r="P70" s="640"/>
      <c r="Q70" s="640"/>
      <c r="R70" s="882"/>
      <c r="AG70" s="406"/>
    </row>
    <row r="71" spans="1:33" x14ac:dyDescent="0.25">
      <c r="A71" s="691"/>
      <c r="B71" s="639"/>
      <c r="C71" s="640"/>
      <c r="D71" s="640"/>
      <c r="E71" s="640"/>
      <c r="F71" s="640"/>
      <c r="G71" s="640"/>
      <c r="H71" s="640"/>
      <c r="I71" s="640"/>
      <c r="J71" s="640"/>
      <c r="K71" s="640"/>
      <c r="L71" s="640"/>
      <c r="M71" s="640"/>
      <c r="N71" s="640"/>
      <c r="O71" s="640"/>
      <c r="P71" s="640"/>
      <c r="Q71" s="640"/>
      <c r="R71" s="882"/>
    </row>
    <row r="72" spans="1:33" x14ac:dyDescent="0.25">
      <c r="A72" s="691"/>
      <c r="B72" s="639"/>
      <c r="C72" s="640"/>
      <c r="D72" s="640"/>
      <c r="E72" s="640"/>
      <c r="F72" s="640"/>
      <c r="G72" s="640"/>
      <c r="H72" s="640"/>
      <c r="I72" s="640"/>
      <c r="J72" s="640"/>
      <c r="K72" s="640"/>
      <c r="L72" s="640"/>
      <c r="M72" s="640"/>
      <c r="N72" s="640"/>
      <c r="O72" s="640"/>
      <c r="P72" s="640"/>
      <c r="Q72" s="640"/>
      <c r="R72" s="882"/>
      <c r="S72" s="407" t="s">
        <v>163</v>
      </c>
      <c r="T72" s="408" t="s">
        <v>164</v>
      </c>
      <c r="V72" s="406"/>
      <c r="W72" s="406"/>
      <c r="X72" s="406"/>
      <c r="AG72" s="903"/>
    </row>
    <row r="73" spans="1:33" x14ac:dyDescent="0.25">
      <c r="A73" s="718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882"/>
      <c r="S73" s="407" t="s">
        <v>1056</v>
      </c>
      <c r="T73" s="408" t="s">
        <v>1057</v>
      </c>
      <c r="V73" s="406"/>
      <c r="W73" s="406"/>
      <c r="X73" s="406"/>
      <c r="AG73" s="903"/>
    </row>
    <row r="74" spans="1:33" ht="20.25" x14ac:dyDescent="0.3">
      <c r="A74" s="697" t="s">
        <v>1259</v>
      </c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5"/>
      <c r="R74" s="882"/>
      <c r="AG74" s="903"/>
    </row>
    <row r="75" spans="1:33" ht="15.75" thickBot="1" x14ac:dyDescent="0.3">
      <c r="A75" s="228"/>
      <c r="B75" s="641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5"/>
      <c r="R75" s="882"/>
      <c r="S75" s="408" t="s">
        <v>1994</v>
      </c>
      <c r="U75" s="408" t="s">
        <v>1246</v>
      </c>
    </row>
    <row r="76" spans="1:33" ht="15.75" thickBot="1" x14ac:dyDescent="0.3">
      <c r="A76" s="719"/>
      <c r="B76" s="1160" t="s">
        <v>1247</v>
      </c>
      <c r="C76" s="1161" t="s">
        <v>1126</v>
      </c>
      <c r="D76" s="1162" t="s">
        <v>1088</v>
      </c>
      <c r="E76" s="1163" t="s">
        <v>1205</v>
      </c>
      <c r="F76" s="1162" t="s">
        <v>1206</v>
      </c>
      <c r="G76" s="1163" t="s">
        <v>1207</v>
      </c>
      <c r="H76" s="1162" t="s">
        <v>1208</v>
      </c>
      <c r="I76" s="1163" t="s">
        <v>1209</v>
      </c>
      <c r="J76" s="1162" t="s">
        <v>1115</v>
      </c>
      <c r="K76" s="1163" t="s">
        <v>1210</v>
      </c>
      <c r="L76" s="1162" t="s">
        <v>1211</v>
      </c>
      <c r="M76" s="1163" t="s">
        <v>1212</v>
      </c>
      <c r="N76" s="1162" t="s">
        <v>1116</v>
      </c>
      <c r="O76" s="1163" t="s">
        <v>1213</v>
      </c>
      <c r="P76" s="1164" t="s">
        <v>1174</v>
      </c>
      <c r="R76" s="908"/>
      <c r="S76" s="408" t="s">
        <v>165</v>
      </c>
      <c r="T76" s="408" t="s">
        <v>328</v>
      </c>
      <c r="U76" s="408" t="s">
        <v>770</v>
      </c>
      <c r="V76" s="408" t="s">
        <v>771</v>
      </c>
      <c r="W76" s="408" t="s">
        <v>1214</v>
      </c>
      <c r="X76" s="408" t="s">
        <v>1215</v>
      </c>
      <c r="Y76" s="408" t="s">
        <v>1216</v>
      </c>
      <c r="Z76" s="408" t="s">
        <v>1217</v>
      </c>
      <c r="AA76" s="408" t="s">
        <v>1218</v>
      </c>
      <c r="AB76" s="408" t="s">
        <v>1219</v>
      </c>
      <c r="AC76" s="408" t="s">
        <v>1220</v>
      </c>
      <c r="AD76" s="408" t="s">
        <v>1221</v>
      </c>
      <c r="AE76" s="408" t="s">
        <v>1222</v>
      </c>
      <c r="AF76" s="408" t="s">
        <v>1223</v>
      </c>
      <c r="AG76" s="408" t="s">
        <v>302</v>
      </c>
    </row>
    <row r="77" spans="1:33" x14ac:dyDescent="0.25">
      <c r="A77" s="641"/>
      <c r="B77" s="1988" t="s">
        <v>1260</v>
      </c>
      <c r="C77" s="720" t="s">
        <v>1127</v>
      </c>
      <c r="D77" s="721">
        <v>2958.3659529999995</v>
      </c>
      <c r="E77" s="722">
        <v>2948.3324149999976</v>
      </c>
      <c r="F77" s="722">
        <v>3263.2295690000005</v>
      </c>
      <c r="G77" s="722">
        <v>3162.3369562925013</v>
      </c>
      <c r="H77" s="722">
        <v>2684.7624826549982</v>
      </c>
      <c r="I77" s="722">
        <v>2259.8021745124979</v>
      </c>
      <c r="J77" s="722">
        <v>2029.8111146199994</v>
      </c>
      <c r="K77" s="722">
        <v>1995.3988307950012</v>
      </c>
      <c r="L77" s="722">
        <v>1905.0194517374989</v>
      </c>
      <c r="M77" s="722">
        <v>2005.3571218975003</v>
      </c>
      <c r="N77" s="722">
        <v>1821.1887967999985</v>
      </c>
      <c r="O77" s="723">
        <v>2105.56981563</v>
      </c>
      <c r="P77" s="724">
        <f t="shared" ref="P77:P86" si="0">SUM(D77:O77)</f>
        <v>29139.174681939992</v>
      </c>
      <c r="Q77" s="5"/>
      <c r="R77" s="1425"/>
      <c r="S77" s="408" t="s">
        <v>304</v>
      </c>
      <c r="T77" s="408" t="s">
        <v>317</v>
      </c>
      <c r="U77" s="408">
        <v>2958.3659529999995</v>
      </c>
      <c r="V77" s="408">
        <v>2948.3324149999976</v>
      </c>
      <c r="W77" s="408">
        <v>3263.2295690000005</v>
      </c>
      <c r="X77" s="408">
        <v>3162.3369562925013</v>
      </c>
      <c r="Y77" s="408">
        <v>2684.7624826549982</v>
      </c>
      <c r="Z77" s="408">
        <v>2259.8021745124979</v>
      </c>
      <c r="AA77" s="408">
        <v>2029.8111146199994</v>
      </c>
      <c r="AB77" s="408">
        <v>1995.3988307950012</v>
      </c>
      <c r="AC77" s="408">
        <v>1905.0194517374989</v>
      </c>
      <c r="AD77" s="408">
        <v>2005.3571218975003</v>
      </c>
      <c r="AE77" s="408">
        <v>1821.1887967999985</v>
      </c>
      <c r="AF77" s="408">
        <v>2105.56981563</v>
      </c>
      <c r="AG77" s="408">
        <v>29139.174681939992</v>
      </c>
    </row>
    <row r="78" spans="1:33" x14ac:dyDescent="0.25">
      <c r="A78" s="641"/>
      <c r="B78" s="1990"/>
      <c r="C78" s="725" t="s">
        <v>1128</v>
      </c>
      <c r="D78" s="726">
        <v>1658.1254979999994</v>
      </c>
      <c r="E78" s="726">
        <v>1327.9954949999997</v>
      </c>
      <c r="F78" s="726">
        <v>1416.583603</v>
      </c>
      <c r="G78" s="726">
        <v>1179.2509820000002</v>
      </c>
      <c r="H78" s="726">
        <v>1834.6664129999999</v>
      </c>
      <c r="I78" s="726">
        <v>2218.9049240000008</v>
      </c>
      <c r="J78" s="726">
        <v>2570.2499190000012</v>
      </c>
      <c r="K78" s="726">
        <v>2616.4718519999997</v>
      </c>
      <c r="L78" s="726">
        <v>2635.7337229999994</v>
      </c>
      <c r="M78" s="726">
        <v>2687.9418189999983</v>
      </c>
      <c r="N78" s="726">
        <v>2906.854737000001</v>
      </c>
      <c r="O78" s="726">
        <v>2825.4912838199998</v>
      </c>
      <c r="P78" s="729">
        <f t="shared" si="0"/>
        <v>25878.270248820005</v>
      </c>
      <c r="Q78" s="5"/>
      <c r="R78" s="1425"/>
      <c r="T78" s="408" t="s">
        <v>318</v>
      </c>
      <c r="U78" s="408">
        <v>1658.1254979999994</v>
      </c>
      <c r="V78" s="408">
        <v>1327.9954949999997</v>
      </c>
      <c r="W78" s="408">
        <v>1416.583603</v>
      </c>
      <c r="X78" s="408">
        <v>1179.2509820000002</v>
      </c>
      <c r="Y78" s="408">
        <v>1834.6664129999999</v>
      </c>
      <c r="Z78" s="408">
        <v>2218.9049240000008</v>
      </c>
      <c r="AA78" s="408">
        <v>2570.2499190000012</v>
      </c>
      <c r="AB78" s="408">
        <v>2616.4718519999997</v>
      </c>
      <c r="AC78" s="408">
        <v>2635.7337229999994</v>
      </c>
      <c r="AD78" s="408">
        <v>2687.9418189999983</v>
      </c>
      <c r="AE78" s="408">
        <v>2906.854737000001</v>
      </c>
      <c r="AF78" s="408">
        <v>2825.4912838199998</v>
      </c>
      <c r="AG78" s="408">
        <v>25878.270248820005</v>
      </c>
    </row>
    <row r="79" spans="1:33" x14ac:dyDescent="0.25">
      <c r="A79" s="641"/>
      <c r="B79" s="1990"/>
      <c r="C79" s="725" t="s">
        <v>319</v>
      </c>
      <c r="D79" s="726">
        <v>71.827004000000002</v>
      </c>
      <c r="E79" s="726">
        <v>63.175659999999993</v>
      </c>
      <c r="F79" s="726">
        <v>63.636810999999994</v>
      </c>
      <c r="G79" s="726">
        <v>64.109132000000002</v>
      </c>
      <c r="H79" s="726">
        <v>62.247677000000003</v>
      </c>
      <c r="I79" s="726">
        <v>55.050788000000004</v>
      </c>
      <c r="J79" s="726">
        <v>58.981743000000002</v>
      </c>
      <c r="K79" s="726">
        <v>67.460903000000002</v>
      </c>
      <c r="L79" s="726">
        <v>74.937695000000005</v>
      </c>
      <c r="M79" s="726">
        <v>85.066936999999996</v>
      </c>
      <c r="N79" s="726">
        <v>81.790272000000002</v>
      </c>
      <c r="O79" s="726">
        <v>72.703582999999995</v>
      </c>
      <c r="P79" s="729">
        <f t="shared" si="0"/>
        <v>820.98820499999988</v>
      </c>
      <c r="Q79" s="5"/>
      <c r="R79" s="1425"/>
      <c r="T79" s="408" t="s">
        <v>319</v>
      </c>
      <c r="U79" s="408">
        <v>71.827004000000002</v>
      </c>
      <c r="V79" s="408">
        <v>63.175659999999993</v>
      </c>
      <c r="W79" s="408">
        <v>63.636810999999994</v>
      </c>
      <c r="X79" s="408">
        <v>64.109132000000002</v>
      </c>
      <c r="Y79" s="408">
        <v>62.247677000000003</v>
      </c>
      <c r="Z79" s="408">
        <v>55.050788000000004</v>
      </c>
      <c r="AA79" s="408">
        <v>58.981743000000002</v>
      </c>
      <c r="AB79" s="408">
        <v>67.460903000000002</v>
      </c>
      <c r="AC79" s="408">
        <v>74.937695000000005</v>
      </c>
      <c r="AD79" s="408">
        <v>85.066936999999996</v>
      </c>
      <c r="AE79" s="408">
        <v>81.790272000000002</v>
      </c>
      <c r="AF79" s="408">
        <v>72.703582999999995</v>
      </c>
      <c r="AG79" s="408">
        <v>820.98820499999988</v>
      </c>
    </row>
    <row r="80" spans="1:33" ht="15.75" thickBot="1" x14ac:dyDescent="0.3">
      <c r="A80" s="641"/>
      <c r="B80" s="1989"/>
      <c r="C80" s="730" t="s">
        <v>1129</v>
      </c>
      <c r="D80" s="726">
        <v>150.450096</v>
      </c>
      <c r="E80" s="726">
        <v>126.18754200000001</v>
      </c>
      <c r="F80" s="726">
        <v>136.361918</v>
      </c>
      <c r="G80" s="726">
        <v>182.94131900000002</v>
      </c>
      <c r="H80" s="726">
        <v>171.82339600000003</v>
      </c>
      <c r="I80" s="726">
        <v>155.85302799999999</v>
      </c>
      <c r="J80" s="726">
        <v>172.69452999999999</v>
      </c>
      <c r="K80" s="726">
        <v>175.79280899999992</v>
      </c>
      <c r="L80" s="726">
        <v>202.50083900000001</v>
      </c>
      <c r="M80" s="726">
        <v>188.40689899999998</v>
      </c>
      <c r="N80" s="726">
        <v>131.16129499999997</v>
      </c>
      <c r="O80" s="726">
        <v>136.469222</v>
      </c>
      <c r="P80" s="734">
        <f t="shared" si="0"/>
        <v>1930.6428929999997</v>
      </c>
      <c r="Q80" s="5"/>
      <c r="R80" s="1425"/>
      <c r="T80" s="408" t="s">
        <v>320</v>
      </c>
      <c r="U80" s="408">
        <v>150.450096</v>
      </c>
      <c r="V80" s="408">
        <v>126.18754200000001</v>
      </c>
      <c r="W80" s="408">
        <v>136.361918</v>
      </c>
      <c r="X80" s="408">
        <v>182.94131900000002</v>
      </c>
      <c r="Y80" s="408">
        <v>171.82339600000003</v>
      </c>
      <c r="Z80" s="408">
        <v>155.85302799999999</v>
      </c>
      <c r="AA80" s="408">
        <v>172.69452999999999</v>
      </c>
      <c r="AB80" s="408">
        <v>175.79280899999992</v>
      </c>
      <c r="AC80" s="408">
        <v>202.50083900000001</v>
      </c>
      <c r="AD80" s="408">
        <v>188.40689899999998</v>
      </c>
      <c r="AE80" s="408">
        <v>131.16129499999997</v>
      </c>
      <c r="AF80" s="408">
        <v>136.469222</v>
      </c>
      <c r="AG80" s="408">
        <v>1930.6428929999997</v>
      </c>
    </row>
    <row r="81" spans="1:33" x14ac:dyDescent="0.25">
      <c r="A81" s="641"/>
      <c r="B81" s="1988" t="s">
        <v>1261</v>
      </c>
      <c r="C81" s="720" t="s">
        <v>1127</v>
      </c>
      <c r="D81" s="735">
        <v>55.360157999999991</v>
      </c>
      <c r="E81" s="736">
        <v>53.50416899999999</v>
      </c>
      <c r="F81" s="736">
        <v>61.122394999999997</v>
      </c>
      <c r="G81" s="736">
        <v>59.793651999999994</v>
      </c>
      <c r="H81" s="736">
        <v>58.132191650000003</v>
      </c>
      <c r="I81" s="736">
        <v>41.23322739648728</v>
      </c>
      <c r="J81" s="736">
        <v>41.021053000000009</v>
      </c>
      <c r="K81" s="736">
        <v>42.218104999999994</v>
      </c>
      <c r="L81" s="736">
        <v>39.797711942062961</v>
      </c>
      <c r="M81" s="736">
        <v>39.522963068305089</v>
      </c>
      <c r="N81" s="736">
        <v>35.734218000000013</v>
      </c>
      <c r="O81" s="737">
        <v>41.505711675483134</v>
      </c>
      <c r="P81" s="724">
        <f t="shared" si="0"/>
        <v>568.94555573233845</v>
      </c>
      <c r="Q81" s="5"/>
      <c r="R81" s="1425"/>
      <c r="S81" s="408" t="s">
        <v>166</v>
      </c>
      <c r="T81" s="408" t="s">
        <v>317</v>
      </c>
      <c r="U81" s="408">
        <v>55.360157999999991</v>
      </c>
      <c r="V81" s="408">
        <v>53.50416899999999</v>
      </c>
      <c r="W81" s="408">
        <v>61.122394999999997</v>
      </c>
      <c r="X81" s="408">
        <v>59.793651999999994</v>
      </c>
      <c r="Y81" s="408">
        <v>58.132191650000003</v>
      </c>
      <c r="Z81" s="408">
        <v>41.23322739648728</v>
      </c>
      <c r="AA81" s="408">
        <v>41.021053000000009</v>
      </c>
      <c r="AB81" s="408">
        <v>42.218104999999994</v>
      </c>
      <c r="AC81" s="408">
        <v>39.797711942062961</v>
      </c>
      <c r="AD81" s="408">
        <v>39.522963068305089</v>
      </c>
      <c r="AE81" s="408">
        <v>35.734218000000013</v>
      </c>
      <c r="AF81" s="408">
        <v>41.505711675483134</v>
      </c>
      <c r="AG81" s="408">
        <v>568.94555573233845</v>
      </c>
    </row>
    <row r="82" spans="1:33" ht="16.5" thickBot="1" x14ac:dyDescent="0.3">
      <c r="A82" s="641"/>
      <c r="B82" s="1989"/>
      <c r="C82" s="730" t="s">
        <v>1128</v>
      </c>
      <c r="D82" s="738">
        <v>99.519934000000006</v>
      </c>
      <c r="E82" s="739">
        <v>90.745335999999995</v>
      </c>
      <c r="F82" s="739">
        <v>92.025817999999973</v>
      </c>
      <c r="G82" s="739">
        <v>76.397065000000026</v>
      </c>
      <c r="H82" s="739">
        <v>83.679779999999965</v>
      </c>
      <c r="I82" s="739">
        <v>86.750775803854268</v>
      </c>
      <c r="J82" s="739">
        <v>78.008763000000016</v>
      </c>
      <c r="K82" s="739">
        <v>75.727667999999994</v>
      </c>
      <c r="L82" s="739">
        <v>73.6634915294118</v>
      </c>
      <c r="M82" s="739">
        <v>83.329286999999979</v>
      </c>
      <c r="N82" s="739">
        <v>85.480809000000008</v>
      </c>
      <c r="O82" s="740">
        <v>90.185500000000005</v>
      </c>
      <c r="P82" s="734">
        <f t="shared" si="0"/>
        <v>1015.514227333266</v>
      </c>
      <c r="Q82" s="5"/>
      <c r="R82" s="1426"/>
      <c r="T82" s="408" t="s">
        <v>318</v>
      </c>
      <c r="U82" s="408">
        <v>99.519934000000006</v>
      </c>
      <c r="V82" s="408">
        <v>90.745335999999995</v>
      </c>
      <c r="W82" s="408">
        <v>92.025817999999973</v>
      </c>
      <c r="X82" s="408">
        <v>76.397065000000026</v>
      </c>
      <c r="Y82" s="408">
        <v>83.679779999999965</v>
      </c>
      <c r="Z82" s="408">
        <v>86.750775803854268</v>
      </c>
      <c r="AA82" s="408">
        <v>78.008763000000016</v>
      </c>
      <c r="AB82" s="408">
        <v>75.727667999999994</v>
      </c>
      <c r="AC82" s="408">
        <v>73.6634915294118</v>
      </c>
      <c r="AD82" s="408">
        <v>83.329286999999979</v>
      </c>
      <c r="AE82" s="408">
        <v>85.480809000000008</v>
      </c>
      <c r="AF82" s="408">
        <v>90.185500000000005</v>
      </c>
      <c r="AG82" s="408">
        <v>1015.514227333266</v>
      </c>
    </row>
    <row r="83" spans="1:33" ht="15.75" x14ac:dyDescent="0.25">
      <c r="A83" s="641"/>
      <c r="B83" s="1985" t="s">
        <v>1262</v>
      </c>
      <c r="C83" s="720" t="s">
        <v>1127</v>
      </c>
      <c r="D83" s="721">
        <f>+D77+D81</f>
        <v>3013.7261109999995</v>
      </c>
      <c r="E83" s="722">
        <f t="shared" ref="E83:O84" si="1">+E77+E81</f>
        <v>3001.8365839999974</v>
      </c>
      <c r="F83" s="722">
        <f t="shared" si="1"/>
        <v>3324.3519640000004</v>
      </c>
      <c r="G83" s="722">
        <f t="shared" si="1"/>
        <v>3222.1306082925012</v>
      </c>
      <c r="H83" s="722">
        <f t="shared" si="1"/>
        <v>2742.8946743049983</v>
      </c>
      <c r="I83" s="722">
        <f t="shared" si="1"/>
        <v>2301.035401908985</v>
      </c>
      <c r="J83" s="722">
        <f t="shared" si="1"/>
        <v>2070.8321676199994</v>
      </c>
      <c r="K83" s="722">
        <f t="shared" si="1"/>
        <v>2037.6169357950012</v>
      </c>
      <c r="L83" s="722">
        <f t="shared" si="1"/>
        <v>1944.8171636795619</v>
      </c>
      <c r="M83" s="722">
        <f t="shared" si="1"/>
        <v>2044.8800849658053</v>
      </c>
      <c r="N83" s="722">
        <f t="shared" si="1"/>
        <v>1856.9230147999986</v>
      </c>
      <c r="O83" s="723">
        <f t="shared" si="1"/>
        <v>2147.0755273054833</v>
      </c>
      <c r="P83" s="724">
        <f t="shared" si="0"/>
        <v>29708.12023767233</v>
      </c>
      <c r="Q83" s="5"/>
      <c r="R83" s="1426"/>
      <c r="T83" s="408" t="s">
        <v>319</v>
      </c>
    </row>
    <row r="84" spans="1:33" x14ac:dyDescent="0.25">
      <c r="A84" s="641"/>
      <c r="B84" s="1986"/>
      <c r="C84" s="725" t="s">
        <v>1128</v>
      </c>
      <c r="D84" s="726">
        <f>+D78+D82</f>
        <v>1757.6454319999993</v>
      </c>
      <c r="E84" s="727">
        <f t="shared" si="1"/>
        <v>1418.7408309999996</v>
      </c>
      <c r="F84" s="727">
        <f t="shared" si="1"/>
        <v>1508.6094210000001</v>
      </c>
      <c r="G84" s="727">
        <f t="shared" si="1"/>
        <v>1255.6480470000004</v>
      </c>
      <c r="H84" s="727">
        <f t="shared" si="1"/>
        <v>1918.3461929999999</v>
      </c>
      <c r="I84" s="727">
        <f t="shared" si="1"/>
        <v>2305.655699803855</v>
      </c>
      <c r="J84" s="727">
        <f t="shared" si="1"/>
        <v>2648.258682000001</v>
      </c>
      <c r="K84" s="727">
        <f t="shared" si="1"/>
        <v>2692.1995199999997</v>
      </c>
      <c r="L84" s="727">
        <f t="shared" si="1"/>
        <v>2709.397214529411</v>
      </c>
      <c r="M84" s="727">
        <f t="shared" si="1"/>
        <v>2771.2711059999983</v>
      </c>
      <c r="N84" s="727">
        <f t="shared" si="1"/>
        <v>2992.3355460000012</v>
      </c>
      <c r="O84" s="728">
        <f t="shared" si="1"/>
        <v>2915.6767838199999</v>
      </c>
      <c r="P84" s="729">
        <f t="shared" si="0"/>
        <v>26893.784476153265</v>
      </c>
      <c r="Q84" s="5"/>
      <c r="R84" s="1425"/>
      <c r="T84" s="408" t="s">
        <v>320</v>
      </c>
    </row>
    <row r="85" spans="1:33" x14ac:dyDescent="0.25">
      <c r="A85" s="641"/>
      <c r="B85" s="1986"/>
      <c r="C85" s="725" t="s">
        <v>319</v>
      </c>
      <c r="D85" s="726">
        <f>+D79</f>
        <v>71.827004000000002</v>
      </c>
      <c r="E85" s="727">
        <f t="shared" ref="E85:O86" si="2">+E79</f>
        <v>63.175659999999993</v>
      </c>
      <c r="F85" s="727">
        <f t="shared" si="2"/>
        <v>63.636810999999994</v>
      </c>
      <c r="G85" s="727">
        <f t="shared" si="2"/>
        <v>64.109132000000002</v>
      </c>
      <c r="H85" s="727">
        <f t="shared" si="2"/>
        <v>62.247677000000003</v>
      </c>
      <c r="I85" s="727">
        <f t="shared" si="2"/>
        <v>55.050788000000004</v>
      </c>
      <c r="J85" s="727">
        <f t="shared" si="2"/>
        <v>58.981743000000002</v>
      </c>
      <c r="K85" s="727">
        <f t="shared" si="2"/>
        <v>67.460903000000002</v>
      </c>
      <c r="L85" s="727">
        <f t="shared" si="2"/>
        <v>74.937695000000005</v>
      </c>
      <c r="M85" s="727">
        <f t="shared" si="2"/>
        <v>85.066936999999996</v>
      </c>
      <c r="N85" s="727">
        <f t="shared" si="2"/>
        <v>81.790272000000002</v>
      </c>
      <c r="O85" s="728">
        <f t="shared" si="2"/>
        <v>72.703582999999995</v>
      </c>
      <c r="P85" s="729">
        <f t="shared" si="0"/>
        <v>820.98820499999988</v>
      </c>
      <c r="Q85" s="5"/>
      <c r="R85" s="1425"/>
      <c r="S85" s="408" t="s">
        <v>302</v>
      </c>
      <c r="U85" s="408">
        <v>4993.6486429999986</v>
      </c>
      <c r="V85" s="408">
        <v>4609.9406169999966</v>
      </c>
      <c r="W85" s="408">
        <v>5032.9601140000004</v>
      </c>
      <c r="X85" s="408">
        <v>4724.8291062925009</v>
      </c>
      <c r="Y85" s="408">
        <v>4895.3119403049986</v>
      </c>
      <c r="Z85" s="408">
        <v>4817.5949177128414</v>
      </c>
      <c r="AA85" s="408">
        <v>4950.7671226200009</v>
      </c>
      <c r="AB85" s="408">
        <v>4973.0701677950001</v>
      </c>
      <c r="AC85" s="408">
        <v>4931.6529122089723</v>
      </c>
      <c r="AD85" s="408">
        <v>5089.625026965803</v>
      </c>
      <c r="AE85" s="408">
        <v>5062.2101277999991</v>
      </c>
      <c r="AF85" s="408">
        <v>5271.9251161254833</v>
      </c>
      <c r="AG85" s="408">
        <v>59353.535811825604</v>
      </c>
    </row>
    <row r="86" spans="1:33" ht="15.75" thickBot="1" x14ac:dyDescent="0.3">
      <c r="A86" s="641"/>
      <c r="B86" s="1987"/>
      <c r="C86" s="730" t="s">
        <v>1129</v>
      </c>
      <c r="D86" s="731">
        <f>+D80</f>
        <v>150.450096</v>
      </c>
      <c r="E86" s="732">
        <f t="shared" si="2"/>
        <v>126.18754200000001</v>
      </c>
      <c r="F86" s="732">
        <f t="shared" si="2"/>
        <v>136.361918</v>
      </c>
      <c r="G86" s="732">
        <f t="shared" si="2"/>
        <v>182.94131900000002</v>
      </c>
      <c r="H86" s="732">
        <f t="shared" si="2"/>
        <v>171.82339600000003</v>
      </c>
      <c r="I86" s="732">
        <f t="shared" si="2"/>
        <v>155.85302799999999</v>
      </c>
      <c r="J86" s="732">
        <f t="shared" si="2"/>
        <v>172.69452999999999</v>
      </c>
      <c r="K86" s="732">
        <f t="shared" si="2"/>
        <v>175.79280899999992</v>
      </c>
      <c r="L86" s="732">
        <f t="shared" si="2"/>
        <v>202.50083900000001</v>
      </c>
      <c r="M86" s="732">
        <f t="shared" si="2"/>
        <v>188.40689899999998</v>
      </c>
      <c r="N86" s="732">
        <f t="shared" si="2"/>
        <v>131.16129499999997</v>
      </c>
      <c r="O86" s="733">
        <f t="shared" si="2"/>
        <v>136.469222</v>
      </c>
      <c r="P86" s="734">
        <f t="shared" si="0"/>
        <v>1930.6428929999997</v>
      </c>
      <c r="Q86" s="5"/>
      <c r="R86" s="1425"/>
    </row>
    <row r="87" spans="1:33" ht="16.5" thickBot="1" x14ac:dyDescent="0.3">
      <c r="A87" s="741"/>
      <c r="B87" s="742" t="s">
        <v>1074</v>
      </c>
      <c r="C87" s="743"/>
      <c r="D87" s="744">
        <f>+SUM(D83:D86)</f>
        <v>4993.6486429999986</v>
      </c>
      <c r="E87" s="745">
        <f t="shared" ref="E87:O87" si="3">+SUM(E83:E86)</f>
        <v>4609.9406169999966</v>
      </c>
      <c r="F87" s="745">
        <f t="shared" si="3"/>
        <v>5032.9601140000004</v>
      </c>
      <c r="G87" s="745">
        <f t="shared" si="3"/>
        <v>4724.8291062925018</v>
      </c>
      <c r="H87" s="745">
        <f t="shared" si="3"/>
        <v>4895.3119403049977</v>
      </c>
      <c r="I87" s="745">
        <f t="shared" si="3"/>
        <v>4817.5949177128405</v>
      </c>
      <c r="J87" s="745">
        <f t="shared" si="3"/>
        <v>4950.7671226200009</v>
      </c>
      <c r="K87" s="745">
        <f t="shared" si="3"/>
        <v>4973.0701677950001</v>
      </c>
      <c r="L87" s="745">
        <f t="shared" si="3"/>
        <v>4931.6529122089732</v>
      </c>
      <c r="M87" s="745">
        <f t="shared" si="3"/>
        <v>5089.625026965803</v>
      </c>
      <c r="N87" s="745">
        <f t="shared" si="3"/>
        <v>5062.2101278</v>
      </c>
      <c r="O87" s="746">
        <f t="shared" si="3"/>
        <v>5271.9251161254833</v>
      </c>
      <c r="P87" s="747">
        <f>SUM(P83:P86)</f>
        <v>59353.535811825597</v>
      </c>
      <c r="Q87" s="4"/>
      <c r="R87" s="1427"/>
    </row>
    <row r="88" spans="1:33" x14ac:dyDescent="0.25">
      <c r="A88" s="71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1425"/>
    </row>
    <row r="89" spans="1:33" x14ac:dyDescent="0.25">
      <c r="A89" s="718"/>
      <c r="B89" s="41" t="s">
        <v>2141</v>
      </c>
      <c r="C89" s="641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1425"/>
      <c r="U89" s="1385"/>
      <c r="V89" s="1385"/>
      <c r="W89" s="1385"/>
      <c r="X89" s="1385"/>
      <c r="Y89" s="1385"/>
      <c r="Z89" s="1385"/>
      <c r="AA89" s="1385"/>
      <c r="AB89" s="1385"/>
      <c r="AC89" s="1385"/>
      <c r="AD89" s="1385"/>
      <c r="AE89" s="1385"/>
      <c r="AF89" s="1385"/>
      <c r="AG89" s="966">
        <v>0</v>
      </c>
    </row>
    <row r="90" spans="1:33" x14ac:dyDescent="0.25">
      <c r="A90" s="71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1425"/>
    </row>
    <row r="91" spans="1:33" x14ac:dyDescent="0.25">
      <c r="A91" s="71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882"/>
    </row>
    <row r="92" spans="1:33" x14ac:dyDescent="0.25">
      <c r="V92" s="406"/>
      <c r="W92" s="406"/>
      <c r="X92" s="406"/>
      <c r="AG92" s="903"/>
    </row>
    <row r="93" spans="1:33" x14ac:dyDescent="0.25">
      <c r="V93" s="406"/>
      <c r="W93" s="406"/>
      <c r="X93" s="406"/>
      <c r="AG93" s="903"/>
    </row>
    <row r="94" spans="1:33" x14ac:dyDescent="0.25">
      <c r="V94" s="406"/>
      <c r="W94" s="406"/>
      <c r="X94" s="406"/>
      <c r="AG94" s="903"/>
    </row>
    <row r="95" spans="1:33" x14ac:dyDescent="0.25">
      <c r="AG95" s="903"/>
    </row>
  </sheetData>
  <mergeCells count="3">
    <mergeCell ref="B83:B86"/>
    <mergeCell ref="B81:B82"/>
    <mergeCell ref="B77:B80"/>
  </mergeCells>
  <printOptions horizontalCentered="1"/>
  <pageMargins left="0.78740157480314965" right="0.59055118110236227" top="0.59055118110236227" bottom="0.59055118110236227" header="0.31496062992125984" footer="0.31496062992125984"/>
  <pageSetup paperSize="9" scale="52" fitToHeight="0" orientation="landscape" r:id="rId1"/>
  <rowBreaks count="1" manualBreakCount="1">
    <brk id="66" max="16" man="1"/>
  </row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34">
    <pageSetUpPr fitToPage="1"/>
  </sheetPr>
  <dimension ref="A1:AC105"/>
  <sheetViews>
    <sheetView view="pageBreakPreview" zoomScale="90" zoomScaleNormal="80" zoomScaleSheetLayoutView="90" workbookViewId="0">
      <selection activeCell="I27" sqref="I27"/>
    </sheetView>
  </sheetViews>
  <sheetFormatPr baseColWidth="10" defaultColWidth="11.42578125" defaultRowHeight="12.75" x14ac:dyDescent="0.2"/>
  <cols>
    <col min="1" max="1" width="6" style="419" customWidth="1"/>
    <col min="2" max="2" width="10.5703125" style="419" customWidth="1"/>
    <col min="3" max="4" width="14.85546875" style="419" customWidth="1"/>
    <col min="5" max="5" width="26.5703125" style="419" customWidth="1"/>
    <col min="6" max="7" width="17.28515625" style="419" customWidth="1"/>
    <col min="8" max="11" width="11.42578125" style="419"/>
    <col min="12" max="12" width="12" style="419" customWidth="1"/>
    <col min="13" max="13" width="4.5703125" style="419" bestFit="1" customWidth="1"/>
    <col min="14" max="16" width="20.42578125" style="1363" customWidth="1"/>
    <col min="17" max="17" width="39.42578125" style="1363" customWidth="1"/>
    <col min="18" max="18" width="46.7109375" style="1363" bestFit="1" customWidth="1"/>
    <col min="19" max="19" width="13.28515625" style="1363" bestFit="1" customWidth="1"/>
    <col min="20" max="20" width="12.28515625" style="1363" bestFit="1" customWidth="1"/>
    <col min="21" max="21" width="13.28515625" style="1363" bestFit="1" customWidth="1"/>
    <col min="22" max="22" width="11.42578125" style="1363"/>
    <col min="23" max="23" width="33.5703125" style="1363" customWidth="1"/>
    <col min="24" max="24" width="17.85546875" style="1363" customWidth="1"/>
    <col min="25" max="25" width="12" style="1363" bestFit="1" customWidth="1"/>
    <col min="26" max="29" width="11.42578125" style="1363"/>
    <col min="30" max="16384" width="11.42578125" style="419"/>
  </cols>
  <sheetData>
    <row r="1" spans="1:29" ht="15.75" x14ac:dyDescent="0.25">
      <c r="A1" s="8" t="s">
        <v>1264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29" ht="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29" ht="15" x14ac:dyDescent="0.25">
      <c r="A3" s="5"/>
      <c r="B3" s="1165" t="s">
        <v>1265</v>
      </c>
      <c r="C3" s="1165" t="s">
        <v>1266</v>
      </c>
      <c r="D3" s="1165" t="s">
        <v>1267</v>
      </c>
      <c r="E3" s="1166" t="s">
        <v>1268</v>
      </c>
      <c r="F3" s="5"/>
      <c r="G3" s="5"/>
      <c r="H3" s="5"/>
      <c r="I3" s="5"/>
      <c r="J3" s="5"/>
      <c r="K3" s="5"/>
      <c r="L3" s="5"/>
    </row>
    <row r="4" spans="1:29" ht="18" customHeight="1" x14ac:dyDescent="0.25">
      <c r="A4" s="5"/>
      <c r="B4" s="750" t="s">
        <v>1088</v>
      </c>
      <c r="C4" s="748">
        <v>11</v>
      </c>
      <c r="D4" s="749">
        <v>44572.864583333336</v>
      </c>
      <c r="E4" s="1627">
        <v>7070.2817499999965</v>
      </c>
      <c r="F4" s="5"/>
      <c r="G4" s="5"/>
      <c r="H4" s="5"/>
      <c r="I4" s="5"/>
      <c r="J4" s="5"/>
      <c r="K4" s="5"/>
      <c r="L4" s="5"/>
      <c r="N4" s="1363">
        <v>11</v>
      </c>
      <c r="O4" s="1429">
        <v>44572.864583333336</v>
      </c>
      <c r="P4" s="1363">
        <v>7070.2817499999965</v>
      </c>
      <c r="Q4" s="1430">
        <v>44572.864583333336</v>
      </c>
      <c r="R4" s="1431"/>
      <c r="U4" s="1428"/>
      <c r="V4" s="1431"/>
      <c r="W4" s="1431"/>
      <c r="X4" s="1431"/>
      <c r="Y4" s="1431"/>
      <c r="Z4" s="1431"/>
      <c r="AA4" s="1431"/>
      <c r="AB4" s="1431"/>
      <c r="AC4" s="1431"/>
    </row>
    <row r="5" spans="1:29" ht="18" customHeight="1" x14ac:dyDescent="0.25">
      <c r="A5" s="5"/>
      <c r="B5" s="750" t="s">
        <v>1205</v>
      </c>
      <c r="C5" s="748">
        <v>22</v>
      </c>
      <c r="D5" s="749">
        <v>44614.822916666664</v>
      </c>
      <c r="E5" s="1627">
        <v>7146.7645799999991</v>
      </c>
      <c r="F5" s="5"/>
      <c r="G5" s="5"/>
      <c r="H5" s="5"/>
      <c r="I5" s="5"/>
      <c r="J5" s="5"/>
      <c r="K5" s="5"/>
      <c r="L5" s="5"/>
      <c r="N5" s="1363">
        <v>22</v>
      </c>
      <c r="O5" s="1429">
        <v>44614.822916666664</v>
      </c>
      <c r="P5" s="1363">
        <v>7146.7645799999991</v>
      </c>
      <c r="Q5" s="1430">
        <v>44614.822916666664</v>
      </c>
      <c r="U5" s="1428"/>
    </row>
    <row r="6" spans="1:29" ht="18" customHeight="1" x14ac:dyDescent="0.25">
      <c r="A6" s="5"/>
      <c r="B6" s="750" t="s">
        <v>1206</v>
      </c>
      <c r="C6" s="748">
        <v>10</v>
      </c>
      <c r="D6" s="749">
        <v>44630.8125</v>
      </c>
      <c r="E6" s="1627">
        <v>7065.4227899999987</v>
      </c>
      <c r="F6" s="5"/>
      <c r="G6" s="5"/>
      <c r="H6" s="5"/>
      <c r="I6" s="5"/>
      <c r="J6" s="5"/>
      <c r="K6" s="5"/>
      <c r="L6" s="5"/>
      <c r="N6" s="1363">
        <v>10</v>
      </c>
      <c r="O6" s="1429">
        <v>44630.8125</v>
      </c>
      <c r="P6" s="1363">
        <v>7065.4227899999987</v>
      </c>
      <c r="Q6" s="1430">
        <v>44630.8125</v>
      </c>
      <c r="U6" s="1428"/>
    </row>
    <row r="7" spans="1:29" ht="18" customHeight="1" x14ac:dyDescent="0.25">
      <c r="A7" s="5"/>
      <c r="B7" s="750" t="s">
        <v>1207</v>
      </c>
      <c r="C7" s="748">
        <v>19</v>
      </c>
      <c r="D7" s="749">
        <v>44670.791666666664</v>
      </c>
      <c r="E7" s="1627">
        <v>7024.3042299999988</v>
      </c>
      <c r="F7" s="5"/>
      <c r="G7" s="5"/>
      <c r="H7" s="5"/>
      <c r="I7" s="5"/>
      <c r="J7" s="5"/>
      <c r="K7" s="5"/>
      <c r="L7" s="5"/>
      <c r="N7" s="1363">
        <v>19</v>
      </c>
      <c r="O7" s="1429">
        <v>44670.791666666664</v>
      </c>
      <c r="P7" s="1363">
        <v>7024.3042299999988</v>
      </c>
      <c r="Q7" s="1430">
        <v>44670.791666666664</v>
      </c>
      <c r="U7" s="1428"/>
    </row>
    <row r="8" spans="1:29" ht="18" customHeight="1" x14ac:dyDescent="0.25">
      <c r="A8" s="5"/>
      <c r="B8" s="750" t="s">
        <v>1208</v>
      </c>
      <c r="C8" s="748">
        <v>31</v>
      </c>
      <c r="D8" s="749">
        <v>44712.78125</v>
      </c>
      <c r="E8" s="1627">
        <v>6961.3676999999989</v>
      </c>
      <c r="F8" s="5"/>
      <c r="G8" s="5"/>
      <c r="H8" s="5"/>
      <c r="I8" s="5"/>
      <c r="J8" s="5"/>
      <c r="K8" s="5"/>
      <c r="L8" s="5"/>
      <c r="N8" s="1363">
        <v>31</v>
      </c>
      <c r="O8" s="1429">
        <v>44712.78125</v>
      </c>
      <c r="P8" s="1363">
        <v>6961.3676999999989</v>
      </c>
      <c r="Q8" s="1430">
        <v>44712.78125</v>
      </c>
      <c r="U8" s="1428"/>
    </row>
    <row r="9" spans="1:29" ht="18" customHeight="1" x14ac:dyDescent="0.25">
      <c r="A9" s="5"/>
      <c r="B9" s="750" t="s">
        <v>1209</v>
      </c>
      <c r="C9" s="748">
        <v>15</v>
      </c>
      <c r="D9" s="749">
        <v>44727.802083333336</v>
      </c>
      <c r="E9" s="1627">
        <v>7069.9081200000001</v>
      </c>
      <c r="F9" s="5"/>
      <c r="G9" s="5"/>
      <c r="H9" s="5"/>
      <c r="I9" s="5"/>
      <c r="J9" s="5"/>
      <c r="K9" s="5"/>
      <c r="L9" s="5"/>
      <c r="N9" s="1363">
        <v>15</v>
      </c>
      <c r="O9" s="1429">
        <v>44727.802083333336</v>
      </c>
      <c r="P9" s="1363">
        <v>7069.9081200000001</v>
      </c>
      <c r="Q9" s="1430">
        <v>44727.802083333336</v>
      </c>
      <c r="U9" s="1428"/>
    </row>
    <row r="10" spans="1:29" ht="18" customHeight="1" x14ac:dyDescent="0.25">
      <c r="A10" s="5"/>
      <c r="B10" s="750" t="s">
        <v>1115</v>
      </c>
      <c r="C10" s="748">
        <v>19</v>
      </c>
      <c r="D10" s="749">
        <v>44761.802083333336</v>
      </c>
      <c r="E10" s="1627">
        <v>7113.757990000001</v>
      </c>
      <c r="F10" s="5"/>
      <c r="G10" s="5"/>
      <c r="H10" s="5"/>
      <c r="I10" s="5"/>
      <c r="J10" s="5"/>
      <c r="K10" s="5"/>
      <c r="L10" s="5"/>
      <c r="N10" s="1363">
        <v>19</v>
      </c>
      <c r="O10" s="1429">
        <v>44761.802083333336</v>
      </c>
      <c r="P10" s="1363">
        <v>7113.757990000001</v>
      </c>
      <c r="Q10" s="1430">
        <v>44761.802083333336</v>
      </c>
      <c r="U10" s="1428"/>
    </row>
    <row r="11" spans="1:29" ht="18" customHeight="1" x14ac:dyDescent="0.25">
      <c r="A11" s="5"/>
      <c r="B11" s="750" t="s">
        <v>1210</v>
      </c>
      <c r="C11" s="748">
        <v>18</v>
      </c>
      <c r="D11" s="749">
        <v>44791.8125</v>
      </c>
      <c r="E11" s="1627">
        <v>7073.7191999999995</v>
      </c>
      <c r="F11" s="5"/>
      <c r="G11" s="5"/>
      <c r="H11" s="5"/>
      <c r="I11" s="5"/>
      <c r="J11" s="5"/>
      <c r="K11" s="5"/>
      <c r="L11" s="5"/>
      <c r="N11" s="1363">
        <v>18</v>
      </c>
      <c r="O11" s="1429">
        <v>44791.8125</v>
      </c>
      <c r="P11" s="1363">
        <v>7073.7191999999995</v>
      </c>
      <c r="Q11" s="1430">
        <v>44791.8125</v>
      </c>
      <c r="U11" s="1428"/>
    </row>
    <row r="12" spans="1:29" ht="18" customHeight="1" x14ac:dyDescent="0.25">
      <c r="A12" s="5"/>
      <c r="B12" s="750" t="s">
        <v>1211</v>
      </c>
      <c r="C12" s="748">
        <v>27</v>
      </c>
      <c r="D12" s="749">
        <v>44831.791666666664</v>
      </c>
      <c r="E12" s="1627">
        <v>7315.8013999999994</v>
      </c>
      <c r="F12" s="5"/>
      <c r="G12" s="5"/>
      <c r="H12" s="5"/>
      <c r="I12" s="5"/>
      <c r="J12" s="5"/>
      <c r="K12" s="5"/>
      <c r="L12" s="5"/>
      <c r="N12" s="1363">
        <v>27</v>
      </c>
      <c r="O12" s="1429">
        <v>44831.791666666664</v>
      </c>
      <c r="P12" s="1363">
        <v>7315.8013999999994</v>
      </c>
      <c r="Q12" s="1430">
        <v>44831.791666666664</v>
      </c>
      <c r="U12" s="1428"/>
    </row>
    <row r="13" spans="1:29" ht="18" customHeight="1" x14ac:dyDescent="0.25">
      <c r="A13" s="5"/>
      <c r="B13" s="750" t="s">
        <v>1212</v>
      </c>
      <c r="C13" s="748">
        <v>24</v>
      </c>
      <c r="D13" s="749">
        <v>44858.833333333336</v>
      </c>
      <c r="E13" s="1627">
        <v>7309.3584400000009</v>
      </c>
      <c r="F13" s="5"/>
      <c r="G13" s="5"/>
      <c r="H13" s="5"/>
      <c r="I13" s="5"/>
      <c r="J13" s="5"/>
      <c r="K13" s="5"/>
      <c r="L13" s="5"/>
      <c r="N13" s="1363">
        <v>24</v>
      </c>
      <c r="O13" s="1429">
        <v>44858.833333333336</v>
      </c>
      <c r="P13" s="1363">
        <v>7309.3584400000009</v>
      </c>
      <c r="Q13" s="1430">
        <v>44858.833333333336</v>
      </c>
      <c r="U13" s="1428"/>
    </row>
    <row r="14" spans="1:29" ht="18" customHeight="1" x14ac:dyDescent="0.25">
      <c r="A14" s="5"/>
      <c r="B14" s="750" t="s">
        <v>1116</v>
      </c>
      <c r="C14" s="748">
        <v>26</v>
      </c>
      <c r="D14" s="749">
        <v>44891.822916666664</v>
      </c>
      <c r="E14" s="1627">
        <v>7426.5747700000011</v>
      </c>
      <c r="F14" s="5"/>
      <c r="G14" s="5"/>
      <c r="H14" s="5"/>
      <c r="I14" s="5"/>
      <c r="J14" s="5"/>
      <c r="K14" s="5"/>
      <c r="L14" s="5"/>
      <c r="N14" s="1363">
        <v>26</v>
      </c>
      <c r="O14" s="1429">
        <v>44891.822916666664</v>
      </c>
      <c r="P14" s="1363">
        <v>7426.5747700000011</v>
      </c>
      <c r="Q14" s="1430">
        <v>44891.822916666664</v>
      </c>
      <c r="U14" s="1428"/>
    </row>
    <row r="15" spans="1:29" ht="18" customHeight="1" x14ac:dyDescent="0.25">
      <c r="A15" s="5"/>
      <c r="B15" s="751" t="s">
        <v>1213</v>
      </c>
      <c r="C15" s="752">
        <v>6</v>
      </c>
      <c r="D15" s="753">
        <v>44901.8125</v>
      </c>
      <c r="E15" s="1628">
        <v>7467.4497399999982</v>
      </c>
      <c r="F15" s="5"/>
      <c r="G15" s="5"/>
      <c r="H15" s="5"/>
      <c r="I15" s="5"/>
      <c r="J15" s="5"/>
      <c r="K15" s="5"/>
      <c r="L15" s="5"/>
      <c r="N15" s="1363">
        <v>6</v>
      </c>
      <c r="O15" s="1429">
        <v>44901.8125</v>
      </c>
      <c r="P15" s="1363">
        <v>7467.4497399999982</v>
      </c>
      <c r="Q15" s="1430">
        <v>44901.8125</v>
      </c>
      <c r="U15" s="1428"/>
    </row>
    <row r="16" spans="1:29" ht="18" customHeight="1" x14ac:dyDescent="0.25">
      <c r="A16" s="5"/>
      <c r="B16" s="754" t="s">
        <v>1269</v>
      </c>
      <c r="C16" s="755">
        <v>6</v>
      </c>
      <c r="D16" s="756">
        <v>44901.8125</v>
      </c>
      <c r="E16" s="1629">
        <f>+MAX(E4:E15)</f>
        <v>7467.4497399999982</v>
      </c>
      <c r="F16" s="5"/>
      <c r="G16" s="5"/>
      <c r="H16" s="5"/>
      <c r="I16" s="5"/>
      <c r="J16" s="5"/>
      <c r="K16" s="5"/>
      <c r="L16" s="5"/>
    </row>
    <row r="17" spans="1:25" ht="18" customHeight="1" x14ac:dyDescent="0.25">
      <c r="A17" s="5"/>
      <c r="B17" s="20" t="s">
        <v>1270</v>
      </c>
      <c r="C17" s="757"/>
      <c r="D17" s="749"/>
      <c r="E17" s="758"/>
      <c r="F17" s="5"/>
      <c r="G17" s="5"/>
      <c r="H17" s="5"/>
      <c r="I17" s="5"/>
      <c r="J17" s="5"/>
      <c r="K17" s="5"/>
      <c r="L17" s="5"/>
    </row>
    <row r="18" spans="1:25" ht="15" x14ac:dyDescent="0.25">
      <c r="A18" s="5"/>
      <c r="B18" s="20" t="s">
        <v>1271</v>
      </c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25" ht="15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25" ht="15.75" x14ac:dyDescent="0.25">
      <c r="A20" s="8" t="s">
        <v>1272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25" ht="16.5" thickBot="1" x14ac:dyDescent="0.3">
      <c r="A21" s="8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25" ht="24.75" customHeight="1" thickBot="1" x14ac:dyDescent="0.3">
      <c r="A22" s="5"/>
      <c r="B22" s="5"/>
      <c r="C22" s="1998" t="s">
        <v>1160</v>
      </c>
      <c r="D22" s="1999"/>
      <c r="E22" s="2000"/>
      <c r="F22" s="1625" t="s">
        <v>1273</v>
      </c>
      <c r="G22" s="1626" t="s">
        <v>1274</v>
      </c>
      <c r="H22" s="5"/>
      <c r="I22" s="5"/>
      <c r="J22" s="5"/>
      <c r="K22" s="5"/>
      <c r="L22" s="5"/>
      <c r="N22" s="1338" t="s">
        <v>1225</v>
      </c>
      <c r="O22" s="1338" t="s">
        <v>1275</v>
      </c>
      <c r="P22" s="1338" t="s">
        <v>1276</v>
      </c>
      <c r="R22" s="1997" t="s">
        <v>2176</v>
      </c>
      <c r="S22" s="1997"/>
      <c r="T22" s="1997"/>
      <c r="U22" s="1997"/>
      <c r="W22" s="408" t="s">
        <v>327</v>
      </c>
      <c r="X22" s="408" t="s">
        <v>2019</v>
      </c>
      <c r="Y22" s="408"/>
    </row>
    <row r="23" spans="1:25" ht="15" x14ac:dyDescent="0.25">
      <c r="A23" s="5"/>
      <c r="B23" s="5"/>
      <c r="C23" s="1991" t="s">
        <v>2012</v>
      </c>
      <c r="D23" s="1992"/>
      <c r="E23" s="1993"/>
      <c r="F23" s="759">
        <v>9034.0949999999993</v>
      </c>
      <c r="G23" s="760"/>
      <c r="H23" s="5"/>
      <c r="I23" s="5"/>
      <c r="J23" s="5"/>
      <c r="K23" s="5"/>
      <c r="L23" s="5"/>
      <c r="N23" s="1432" t="s">
        <v>2012</v>
      </c>
      <c r="O23" s="1407">
        <v>9034.0949999999993</v>
      </c>
      <c r="P23" s="1433"/>
      <c r="R23" s="1997" t="s">
        <v>1998</v>
      </c>
      <c r="S23" s="1997"/>
      <c r="T23" s="1997"/>
      <c r="U23" s="1997"/>
      <c r="W23" s="408" t="s">
        <v>2012</v>
      </c>
      <c r="X23" s="408">
        <v>9034095</v>
      </c>
      <c r="Y23" s="1411">
        <v>9034.0949999999993</v>
      </c>
    </row>
    <row r="24" spans="1:25" ht="15" x14ac:dyDescent="0.25">
      <c r="A24" s="5"/>
      <c r="B24" s="5"/>
      <c r="C24" s="1991" t="s">
        <v>1277</v>
      </c>
      <c r="D24" s="1992"/>
      <c r="E24" s="1993"/>
      <c r="F24" s="759">
        <v>7007.3509999999997</v>
      </c>
      <c r="G24" s="760"/>
      <c r="H24" s="5"/>
      <c r="I24" s="5"/>
      <c r="J24" s="5"/>
      <c r="K24" s="5"/>
      <c r="L24" s="5"/>
      <c r="N24" s="1434" t="s">
        <v>1277</v>
      </c>
      <c r="O24" s="1407">
        <v>7007.3509999999997</v>
      </c>
      <c r="P24" s="1435"/>
      <c r="R24" s="1436"/>
      <c r="S24" s="1436"/>
      <c r="T24" s="1436"/>
      <c r="U24" s="1436"/>
      <c r="W24" s="408" t="s">
        <v>1277</v>
      </c>
      <c r="X24" s="408">
        <v>7007351</v>
      </c>
      <c r="Y24" s="1411">
        <v>7007.3509999999997</v>
      </c>
    </row>
    <row r="25" spans="1:25" ht="15" x14ac:dyDescent="0.25">
      <c r="A25" s="5"/>
      <c r="B25" s="5"/>
      <c r="C25" s="1991" t="s">
        <v>2007</v>
      </c>
      <c r="D25" s="1992"/>
      <c r="E25" s="1993"/>
      <c r="F25" s="759">
        <v>6839.8410000000003</v>
      </c>
      <c r="G25" s="760"/>
      <c r="H25" s="5"/>
      <c r="I25" s="5"/>
      <c r="J25" s="5"/>
      <c r="K25" s="5"/>
      <c r="L25" s="5"/>
      <c r="N25" s="1434" t="s">
        <v>2007</v>
      </c>
      <c r="O25" s="1407">
        <v>6839.8410000000003</v>
      </c>
      <c r="P25" s="1435"/>
      <c r="R25" s="1437" t="s">
        <v>1999</v>
      </c>
      <c r="S25" s="1437" t="s">
        <v>2000</v>
      </c>
      <c r="T25" s="1437" t="s">
        <v>2001</v>
      </c>
      <c r="U25" s="1437" t="s">
        <v>2002</v>
      </c>
      <c r="W25" s="408" t="s">
        <v>2007</v>
      </c>
      <c r="X25" s="408">
        <v>6839841</v>
      </c>
      <c r="Y25" s="1411">
        <v>6839.8410000000003</v>
      </c>
    </row>
    <row r="26" spans="1:25" ht="15" x14ac:dyDescent="0.25">
      <c r="A26" s="5"/>
      <c r="B26" s="5"/>
      <c r="C26" s="1991" t="s">
        <v>1278</v>
      </c>
      <c r="D26" s="1992"/>
      <c r="E26" s="1993"/>
      <c r="F26" s="759">
        <v>6573.1409999999996</v>
      </c>
      <c r="G26" s="760"/>
      <c r="H26" s="5"/>
      <c r="I26" s="5"/>
      <c r="J26" s="5"/>
      <c r="K26" s="5"/>
      <c r="L26" s="5"/>
      <c r="N26" s="1434" t="s">
        <v>1278</v>
      </c>
      <c r="O26" s="1407">
        <v>6573.1409999999996</v>
      </c>
      <c r="P26" s="1435"/>
      <c r="R26" s="1438" t="s">
        <v>2003</v>
      </c>
      <c r="S26" s="1439">
        <v>98884.454621954501</v>
      </c>
      <c r="T26" s="1439">
        <v>2146.0122041402001</v>
      </c>
      <c r="U26" s="1439">
        <v>96738.44241781428</v>
      </c>
      <c r="W26" s="408" t="s">
        <v>1278</v>
      </c>
      <c r="X26" s="408">
        <v>6573141</v>
      </c>
      <c r="Y26" s="1411">
        <v>6573.1409999999996</v>
      </c>
    </row>
    <row r="27" spans="1:25" ht="15" x14ac:dyDescent="0.25">
      <c r="B27" s="5"/>
      <c r="C27" s="1991" t="s">
        <v>2010</v>
      </c>
      <c r="D27" s="1992"/>
      <c r="E27" s="1993"/>
      <c r="F27" s="759">
        <v>3351.39</v>
      </c>
      <c r="G27" s="760"/>
      <c r="H27" s="5"/>
      <c r="I27" s="5"/>
      <c r="J27" s="5"/>
      <c r="K27" s="5"/>
      <c r="L27" s="5"/>
      <c r="N27" s="1432" t="s">
        <v>2010</v>
      </c>
      <c r="O27" s="1407">
        <v>3351.39</v>
      </c>
      <c r="P27" s="1435"/>
      <c r="R27" s="1438" t="s">
        <v>9</v>
      </c>
      <c r="S27" s="1439">
        <v>51715.294691882205</v>
      </c>
      <c r="T27" s="1439">
        <v>41323.1542817066</v>
      </c>
      <c r="U27" s="1439">
        <v>10392.140410175602</v>
      </c>
      <c r="W27" s="408" t="s">
        <v>2010</v>
      </c>
      <c r="X27" s="408">
        <v>3351390</v>
      </c>
      <c r="Y27" s="1411">
        <v>3351.39</v>
      </c>
    </row>
    <row r="28" spans="1:25" ht="15" x14ac:dyDescent="0.25">
      <c r="A28" s="5"/>
      <c r="B28" s="5"/>
      <c r="C28" s="1991" t="s">
        <v>2018</v>
      </c>
      <c r="D28" s="1992"/>
      <c r="E28" s="1993"/>
      <c r="F28" s="759">
        <v>2427.239</v>
      </c>
      <c r="G28" s="760"/>
      <c r="H28" s="5"/>
      <c r="I28" s="5"/>
      <c r="J28" s="5"/>
      <c r="K28" s="5"/>
      <c r="L28" s="5"/>
      <c r="N28" s="1434" t="s">
        <v>2018</v>
      </c>
      <c r="O28" s="1407">
        <v>2427.239</v>
      </c>
      <c r="P28" s="1435"/>
      <c r="R28" s="1438" t="s">
        <v>2142</v>
      </c>
      <c r="S28" s="1439">
        <v>33413.218850805999</v>
      </c>
      <c r="T28" s="1439">
        <v>73908.289428990392</v>
      </c>
      <c r="U28" s="1439">
        <v>-40495.070578184394</v>
      </c>
      <c r="W28" s="408" t="s">
        <v>2018</v>
      </c>
      <c r="X28" s="408">
        <v>2427239</v>
      </c>
      <c r="Y28" s="1411">
        <v>2427.239</v>
      </c>
    </row>
    <row r="29" spans="1:25" ht="15" x14ac:dyDescent="0.25">
      <c r="A29" s="5"/>
      <c r="B29" s="5"/>
      <c r="C29" s="1991" t="s">
        <v>2016</v>
      </c>
      <c r="D29" s="1992"/>
      <c r="E29" s="1993"/>
      <c r="F29" s="759">
        <v>2188.6280000000002</v>
      </c>
      <c r="G29" s="761"/>
      <c r="H29" s="5"/>
      <c r="I29" s="5"/>
      <c r="J29" s="5"/>
      <c r="K29" s="5"/>
      <c r="L29" s="5"/>
      <c r="N29" s="1434" t="s">
        <v>2016</v>
      </c>
      <c r="O29" s="1407">
        <v>2188.6280000000002</v>
      </c>
      <c r="P29" s="1440"/>
      <c r="R29" s="1438" t="s">
        <v>12</v>
      </c>
      <c r="S29" s="1439">
        <v>115128.67877523739</v>
      </c>
      <c r="T29" s="1439">
        <v>9993.2643624035991</v>
      </c>
      <c r="U29" s="1439">
        <v>105135.41441283379</v>
      </c>
      <c r="W29" s="408" t="s">
        <v>2016</v>
      </c>
      <c r="X29" s="408">
        <v>2188628</v>
      </c>
      <c r="Y29" s="1411">
        <v>2188.6280000000002</v>
      </c>
    </row>
    <row r="30" spans="1:25" ht="15" x14ac:dyDescent="0.25">
      <c r="A30" s="5"/>
      <c r="B30" s="5"/>
      <c r="C30" s="1991" t="s">
        <v>2005</v>
      </c>
      <c r="D30" s="1992"/>
      <c r="E30" s="1993"/>
      <c r="F30" s="759">
        <v>2085.59</v>
      </c>
      <c r="G30" s="762"/>
      <c r="H30" s="5"/>
      <c r="I30" s="5"/>
      <c r="J30" s="5"/>
      <c r="K30" s="5"/>
      <c r="L30" s="5"/>
      <c r="N30" s="1432" t="s">
        <v>2005</v>
      </c>
      <c r="O30" s="1407">
        <v>2085.59</v>
      </c>
      <c r="P30" s="1441"/>
      <c r="R30" s="1438" t="s">
        <v>2143</v>
      </c>
      <c r="S30" s="1439">
        <v>2679.7571500000004</v>
      </c>
      <c r="T30" s="1439">
        <v>413907.51395151124</v>
      </c>
      <c r="U30" s="1439">
        <v>-411227.75680151128</v>
      </c>
      <c r="W30" s="408" t="s">
        <v>2005</v>
      </c>
      <c r="X30" s="408">
        <v>2085590</v>
      </c>
      <c r="Y30" s="1411">
        <v>2085.59</v>
      </c>
    </row>
    <row r="31" spans="1:25" ht="15" x14ac:dyDescent="0.25">
      <c r="A31" s="5"/>
      <c r="B31" s="5"/>
      <c r="C31" s="1991" t="s">
        <v>69</v>
      </c>
      <c r="D31" s="1992"/>
      <c r="E31" s="1993"/>
      <c r="F31" s="759">
        <v>1233.98</v>
      </c>
      <c r="G31" s="760"/>
      <c r="H31" s="5"/>
      <c r="I31" s="5"/>
      <c r="J31" s="5"/>
      <c r="K31" s="5"/>
      <c r="L31" s="5"/>
      <c r="N31" s="1432" t="s">
        <v>69</v>
      </c>
      <c r="O31" s="1407">
        <v>1233.98</v>
      </c>
      <c r="P31" s="1435"/>
      <c r="R31" s="1438" t="s">
        <v>2144</v>
      </c>
      <c r="S31" s="1439">
        <v>55139.431655527704</v>
      </c>
      <c r="T31" s="1439">
        <v>134685.78046843101</v>
      </c>
      <c r="U31" s="1439">
        <v>-79546.348812903307</v>
      </c>
      <c r="W31" s="408" t="s">
        <v>69</v>
      </c>
      <c r="X31" s="408">
        <v>1233980</v>
      </c>
      <c r="Y31" s="1411">
        <v>1233.98</v>
      </c>
    </row>
    <row r="32" spans="1:25" ht="15" x14ac:dyDescent="0.25">
      <c r="A32" s="5"/>
      <c r="B32" s="5"/>
      <c r="C32" s="1991" t="s">
        <v>29</v>
      </c>
      <c r="D32" s="1992"/>
      <c r="E32" s="1993"/>
      <c r="F32" s="759">
        <v>1122.9670000000001</v>
      </c>
      <c r="G32" s="760"/>
      <c r="H32" s="5"/>
      <c r="I32" s="5"/>
      <c r="J32" s="5"/>
      <c r="K32" s="5"/>
      <c r="L32" s="5"/>
      <c r="N32" s="1434" t="s">
        <v>29</v>
      </c>
      <c r="O32" s="1407">
        <v>1122.9670000000001</v>
      </c>
      <c r="P32" s="1435"/>
      <c r="R32" s="1438" t="s">
        <v>29</v>
      </c>
      <c r="S32" s="1439">
        <v>1031013.9313020502</v>
      </c>
      <c r="T32" s="1439">
        <v>1918128.2196291962</v>
      </c>
      <c r="U32" s="1439">
        <v>-887114.28832714586</v>
      </c>
      <c r="W32" s="408" t="s">
        <v>29</v>
      </c>
      <c r="X32" s="408">
        <v>1122967</v>
      </c>
      <c r="Y32" s="1411">
        <v>1122.9670000000001</v>
      </c>
    </row>
    <row r="33" spans="1:25" ht="15" x14ac:dyDescent="0.25">
      <c r="A33" s="5"/>
      <c r="B33" s="5"/>
      <c r="C33" s="1991" t="s">
        <v>2009</v>
      </c>
      <c r="D33" s="1992"/>
      <c r="E33" s="1993"/>
      <c r="F33" s="759">
        <v>1054.114</v>
      </c>
      <c r="G33" s="760"/>
      <c r="H33" s="5"/>
      <c r="I33" s="5"/>
      <c r="J33" s="5"/>
      <c r="K33" s="5"/>
      <c r="L33" s="5"/>
      <c r="N33" s="1432" t="s">
        <v>2009</v>
      </c>
      <c r="O33" s="1407">
        <v>1054.114</v>
      </c>
      <c r="P33" s="1435"/>
      <c r="R33" s="1438" t="s">
        <v>19</v>
      </c>
      <c r="S33" s="1439">
        <v>138126.19366915</v>
      </c>
      <c r="T33" s="1439">
        <v>71437.354667291293</v>
      </c>
      <c r="U33" s="1439">
        <v>66688.839001858694</v>
      </c>
      <c r="W33" s="408" t="s">
        <v>2009</v>
      </c>
      <c r="X33" s="408">
        <v>1054114</v>
      </c>
      <c r="Y33" s="1411">
        <v>1054.114</v>
      </c>
    </row>
    <row r="34" spans="1:25" ht="15" x14ac:dyDescent="0.25">
      <c r="A34" s="5"/>
      <c r="B34" s="5"/>
      <c r="C34" s="1991" t="s">
        <v>2004</v>
      </c>
      <c r="D34" s="1992"/>
      <c r="E34" s="1993"/>
      <c r="F34" s="759">
        <v>1024.0039999999999</v>
      </c>
      <c r="G34" s="760"/>
      <c r="H34" s="5"/>
      <c r="I34" s="5"/>
      <c r="J34" s="5"/>
      <c r="K34" s="5"/>
      <c r="L34" s="5"/>
      <c r="N34" s="1432" t="s">
        <v>2004</v>
      </c>
      <c r="O34" s="1407">
        <v>1024.0039999999999</v>
      </c>
      <c r="P34" s="1435"/>
      <c r="R34" s="1438" t="s">
        <v>2145</v>
      </c>
      <c r="S34" s="1439">
        <v>15881.7363574378</v>
      </c>
      <c r="T34" s="1439">
        <v>0</v>
      </c>
      <c r="U34" s="1439">
        <v>15881.7363574378</v>
      </c>
      <c r="W34" s="408" t="s">
        <v>2004</v>
      </c>
      <c r="X34" s="408">
        <v>1024004</v>
      </c>
      <c r="Y34" s="1411">
        <v>1024.0039999999999</v>
      </c>
    </row>
    <row r="35" spans="1:25" ht="15" x14ac:dyDescent="0.25">
      <c r="A35" s="5"/>
      <c r="B35" s="5"/>
      <c r="C35" s="1991" t="s">
        <v>59</v>
      </c>
      <c r="D35" s="1992"/>
      <c r="E35" s="1993"/>
      <c r="F35" s="759">
        <v>971.58699999999999</v>
      </c>
      <c r="G35" s="760"/>
      <c r="H35" s="5"/>
      <c r="I35" s="5"/>
      <c r="J35" s="5"/>
      <c r="K35" s="5"/>
      <c r="L35" s="5"/>
      <c r="N35" s="1434" t="s">
        <v>59</v>
      </c>
      <c r="O35" s="1407">
        <v>971.58699999999999</v>
      </c>
      <c r="P35" s="1435"/>
      <c r="R35" s="1438" t="s">
        <v>25</v>
      </c>
      <c r="S35" s="1439">
        <v>912667.76367442263</v>
      </c>
      <c r="T35" s="1439">
        <v>808193.17357875581</v>
      </c>
      <c r="U35" s="1439">
        <v>104474.5900956668</v>
      </c>
      <c r="W35" s="408" t="s">
        <v>59</v>
      </c>
      <c r="X35" s="408">
        <v>971587</v>
      </c>
      <c r="Y35" s="1411">
        <v>971.58699999999999</v>
      </c>
    </row>
    <row r="36" spans="1:25" ht="15" x14ac:dyDescent="0.25">
      <c r="A36" s="5"/>
      <c r="B36" s="5"/>
      <c r="C36" s="1991" t="s">
        <v>156</v>
      </c>
      <c r="D36" s="1992"/>
      <c r="E36" s="1993"/>
      <c r="F36" s="759">
        <v>960.05600000000004</v>
      </c>
      <c r="G36" s="760"/>
      <c r="H36" s="5"/>
      <c r="I36" s="5"/>
      <c r="J36" s="5"/>
      <c r="K36" s="5"/>
      <c r="L36" s="5"/>
      <c r="N36" s="1432" t="s">
        <v>156</v>
      </c>
      <c r="O36" s="1407">
        <v>960.05600000000004</v>
      </c>
      <c r="P36" s="1435"/>
      <c r="R36" s="1438" t="s">
        <v>1957</v>
      </c>
      <c r="S36" s="1439">
        <v>2259.5392373306004</v>
      </c>
      <c r="T36" s="1439">
        <v>9303.1448021040997</v>
      </c>
      <c r="U36" s="1439">
        <v>-7043.6055647735002</v>
      </c>
      <c r="W36" s="408" t="s">
        <v>156</v>
      </c>
      <c r="X36" s="408">
        <v>960056</v>
      </c>
      <c r="Y36" s="1411">
        <v>960.05600000000004</v>
      </c>
    </row>
    <row r="37" spans="1:25" ht="15" x14ac:dyDescent="0.25">
      <c r="A37" s="5"/>
      <c r="B37" s="5"/>
      <c r="C37" s="1991" t="s">
        <v>2008</v>
      </c>
      <c r="D37" s="1992"/>
      <c r="E37" s="1993"/>
      <c r="F37" s="759">
        <v>713.73800000000006</v>
      </c>
      <c r="G37" s="760"/>
      <c r="H37" s="5"/>
      <c r="I37" s="5"/>
      <c r="J37" s="5"/>
      <c r="K37" s="5"/>
      <c r="L37" s="5"/>
      <c r="N37" s="1432" t="s">
        <v>2008</v>
      </c>
      <c r="O37" s="1407">
        <v>713.73800000000006</v>
      </c>
      <c r="P37" s="1435"/>
      <c r="R37" s="1438" t="s">
        <v>59</v>
      </c>
      <c r="S37" s="1439">
        <v>912219.87487573596</v>
      </c>
      <c r="T37" s="1439">
        <v>833471.94245575601</v>
      </c>
      <c r="U37" s="1439">
        <v>78747.93241998009</v>
      </c>
      <c r="W37" s="408" t="s">
        <v>2008</v>
      </c>
      <c r="X37" s="408">
        <v>713738</v>
      </c>
      <c r="Y37" s="1411">
        <v>713.73800000000006</v>
      </c>
    </row>
    <row r="38" spans="1:25" ht="15" x14ac:dyDescent="0.25">
      <c r="A38" s="5"/>
      <c r="B38" s="5"/>
      <c r="C38" s="1991" t="s">
        <v>2011</v>
      </c>
      <c r="D38" s="1992"/>
      <c r="E38" s="1993"/>
      <c r="F38" s="759">
        <v>646.05399999999997</v>
      </c>
      <c r="G38" s="760"/>
      <c r="H38" s="5"/>
      <c r="I38" s="5"/>
      <c r="J38" s="5"/>
      <c r="K38" s="5"/>
      <c r="L38" s="5"/>
      <c r="N38" s="1432" t="s">
        <v>2011</v>
      </c>
      <c r="O38" s="1407">
        <v>646.05399999999997</v>
      </c>
      <c r="P38" s="1435"/>
      <c r="R38" s="1442" t="s">
        <v>67</v>
      </c>
      <c r="S38" s="1439">
        <v>320461.76566779002</v>
      </c>
      <c r="T38" s="1439">
        <v>15958.7279939251</v>
      </c>
      <c r="U38" s="1439">
        <v>304503.03767386492</v>
      </c>
      <c r="W38" s="408" t="s">
        <v>2011</v>
      </c>
      <c r="X38" s="408">
        <v>646054</v>
      </c>
      <c r="Y38" s="1411">
        <v>646.05399999999997</v>
      </c>
    </row>
    <row r="39" spans="1:25" ht="15" x14ac:dyDescent="0.25">
      <c r="A39" s="5"/>
      <c r="B39" s="5"/>
      <c r="C39" s="1991" t="s">
        <v>1150</v>
      </c>
      <c r="D39" s="1992"/>
      <c r="E39" s="1993"/>
      <c r="F39" s="759">
        <v>7965.8770334449146</v>
      </c>
      <c r="G39" s="760"/>
      <c r="H39" s="5"/>
      <c r="I39" s="5"/>
      <c r="J39" s="5"/>
      <c r="K39" s="5"/>
      <c r="L39" s="5"/>
      <c r="N39" s="1434" t="s">
        <v>1150</v>
      </c>
      <c r="O39" s="1407">
        <v>7965.8770334449146</v>
      </c>
      <c r="P39" s="1435"/>
      <c r="R39" s="1438" t="s">
        <v>69</v>
      </c>
      <c r="S39" s="1439">
        <v>1162561.1489344242</v>
      </c>
      <c r="T39" s="1439">
        <v>722562.38338424882</v>
      </c>
      <c r="U39" s="1439">
        <v>439998.7655501751</v>
      </c>
      <c r="W39" s="408" t="s">
        <v>302</v>
      </c>
      <c r="X39" s="408">
        <v>47233775</v>
      </c>
      <c r="Y39" s="1411">
        <v>7965.8770334449146</v>
      </c>
    </row>
    <row r="40" spans="1:25" ht="15" x14ac:dyDescent="0.25">
      <c r="A40" s="5"/>
      <c r="B40" s="5"/>
      <c r="C40" s="1991" t="s">
        <v>1150</v>
      </c>
      <c r="D40" s="1992"/>
      <c r="E40" s="1993"/>
      <c r="F40" s="759"/>
      <c r="G40" s="763">
        <v>4208.2682232554725</v>
      </c>
      <c r="H40" s="5"/>
      <c r="I40" s="5"/>
      <c r="J40" s="5"/>
      <c r="K40" s="5"/>
      <c r="L40" s="5"/>
      <c r="N40" s="1432" t="s">
        <v>1150</v>
      </c>
      <c r="O40" s="1407"/>
      <c r="P40" s="1443">
        <v>4208.2682232554725</v>
      </c>
      <c r="R40" s="1438" t="s">
        <v>61</v>
      </c>
      <c r="S40" s="1439">
        <v>223633.24778259208</v>
      </c>
      <c r="T40" s="1439">
        <v>198531.99568141488</v>
      </c>
      <c r="U40" s="1439">
        <v>25101.252101177204</v>
      </c>
      <c r="W40" s="408"/>
      <c r="X40" s="408"/>
      <c r="Y40" s="1376">
        <v>55199.652033444901</v>
      </c>
    </row>
    <row r="41" spans="1:25" ht="15" x14ac:dyDescent="0.25">
      <c r="A41" s="5"/>
      <c r="B41" s="5"/>
      <c r="C41" s="1991" t="s">
        <v>2004</v>
      </c>
      <c r="D41" s="1992"/>
      <c r="E41" s="1993"/>
      <c r="F41" s="759"/>
      <c r="G41" s="763">
        <v>507.32400000000001</v>
      </c>
      <c r="H41" s="5"/>
      <c r="I41" s="5"/>
      <c r="J41" s="5"/>
      <c r="K41" s="5"/>
      <c r="L41" s="5"/>
      <c r="N41" s="1432" t="s">
        <v>2004</v>
      </c>
      <c r="O41" s="1407"/>
      <c r="P41" s="1443">
        <v>507.32400000000001</v>
      </c>
      <c r="R41" s="1438" t="s">
        <v>2146</v>
      </c>
      <c r="S41" s="1439">
        <v>24277.285991280598</v>
      </c>
      <c r="T41" s="1439">
        <v>0</v>
      </c>
      <c r="U41" s="1439">
        <v>24277.285991280598</v>
      </c>
      <c r="W41" s="408"/>
      <c r="X41" s="408"/>
    </row>
    <row r="42" spans="1:25" ht="15" x14ac:dyDescent="0.25">
      <c r="A42" s="5"/>
      <c r="B42" s="5"/>
      <c r="C42" s="1991" t="s">
        <v>2006</v>
      </c>
      <c r="D42" s="1992"/>
      <c r="E42" s="1993"/>
      <c r="F42" s="764"/>
      <c r="G42" s="763">
        <v>592.20799999999997</v>
      </c>
      <c r="H42" s="5"/>
      <c r="I42" s="5"/>
      <c r="J42" s="5"/>
      <c r="K42" s="5"/>
      <c r="L42" s="5"/>
      <c r="N42" s="1434" t="s">
        <v>2006</v>
      </c>
      <c r="O42" s="1441"/>
      <c r="P42" s="1443">
        <v>592.20799999999997</v>
      </c>
      <c r="R42" s="1438" t="s">
        <v>2147</v>
      </c>
      <c r="S42" s="1439">
        <v>6712907.1365784844</v>
      </c>
      <c r="T42" s="1439">
        <v>7439847.4436736125</v>
      </c>
      <c r="U42" s="1439">
        <v>-726940.30709512765</v>
      </c>
      <c r="W42" s="408"/>
      <c r="X42" s="408"/>
    </row>
    <row r="43" spans="1:25" ht="15" x14ac:dyDescent="0.25">
      <c r="A43" s="5"/>
      <c r="B43" s="5"/>
      <c r="C43" s="1991" t="s">
        <v>2011</v>
      </c>
      <c r="D43" s="1992"/>
      <c r="E43" s="1993"/>
      <c r="F43" s="764"/>
      <c r="G43" s="763">
        <v>598.89499999999998</v>
      </c>
      <c r="H43" s="5"/>
      <c r="I43" s="5"/>
      <c r="J43" s="5"/>
      <c r="K43" s="5"/>
      <c r="L43" s="5"/>
      <c r="N43" s="1432" t="s">
        <v>2011</v>
      </c>
      <c r="O43" s="1441"/>
      <c r="P43" s="1443">
        <v>598.89499999999998</v>
      </c>
      <c r="R43" s="1438" t="s">
        <v>2148</v>
      </c>
      <c r="S43" s="1439">
        <v>26854.215137194296</v>
      </c>
      <c r="T43" s="1439">
        <v>0</v>
      </c>
      <c r="U43" s="1439">
        <v>26854.215137194296</v>
      </c>
      <c r="W43" s="408" t="s">
        <v>327</v>
      </c>
      <c r="X43" s="408" t="s">
        <v>2020</v>
      </c>
      <c r="Y43" s="408"/>
    </row>
    <row r="44" spans="1:25" ht="15" x14ac:dyDescent="0.25">
      <c r="A44" s="5"/>
      <c r="B44" s="5"/>
      <c r="C44" s="1991" t="s">
        <v>69</v>
      </c>
      <c r="D44" s="1992"/>
      <c r="E44" s="1993"/>
      <c r="F44" s="764"/>
      <c r="G44" s="763">
        <v>610.1</v>
      </c>
      <c r="H44" s="5"/>
      <c r="I44" s="5"/>
      <c r="J44" s="5"/>
      <c r="K44" s="5"/>
      <c r="L44" s="5"/>
      <c r="N44" s="1434" t="s">
        <v>69</v>
      </c>
      <c r="O44" s="1441"/>
      <c r="P44" s="1443">
        <v>610.1</v>
      </c>
      <c r="R44" s="1438" t="s">
        <v>2149</v>
      </c>
      <c r="S44" s="1439">
        <v>118494.07701978288</v>
      </c>
      <c r="T44" s="1439">
        <v>0</v>
      </c>
      <c r="U44" s="1439">
        <v>118494.07701978288</v>
      </c>
      <c r="W44" s="408" t="s">
        <v>2004</v>
      </c>
      <c r="X44" s="408">
        <v>507324</v>
      </c>
      <c r="Y44" s="1411">
        <v>507.32400000000001</v>
      </c>
    </row>
    <row r="45" spans="1:25" ht="15" x14ac:dyDescent="0.25">
      <c r="A45" s="5"/>
      <c r="B45" s="5"/>
      <c r="C45" s="1991" t="s">
        <v>158</v>
      </c>
      <c r="D45" s="1992"/>
      <c r="E45" s="1993"/>
      <c r="F45" s="764"/>
      <c r="G45" s="763">
        <v>639.16</v>
      </c>
      <c r="H45" s="5"/>
      <c r="I45" s="5"/>
      <c r="J45" s="5"/>
      <c r="K45" s="5"/>
      <c r="L45" s="5"/>
      <c r="N45" s="1434" t="s">
        <v>158</v>
      </c>
      <c r="O45" s="1441"/>
      <c r="P45" s="1443">
        <v>639.16</v>
      </c>
      <c r="R45" s="1438" t="s">
        <v>2150</v>
      </c>
      <c r="S45" s="1439">
        <v>154909.30376849041</v>
      </c>
      <c r="T45" s="1439">
        <v>12262.123123647199</v>
      </c>
      <c r="U45" s="1439">
        <v>142647.1806448432</v>
      </c>
      <c r="W45" s="408" t="s">
        <v>2006</v>
      </c>
      <c r="X45" s="408">
        <v>592208</v>
      </c>
      <c r="Y45" s="1411">
        <v>592.20799999999997</v>
      </c>
    </row>
    <row r="46" spans="1:25" ht="15" x14ac:dyDescent="0.25">
      <c r="A46" s="5"/>
      <c r="B46" s="5"/>
      <c r="C46" s="1991" t="s">
        <v>59</v>
      </c>
      <c r="D46" s="1992"/>
      <c r="E46" s="1993"/>
      <c r="F46" s="764"/>
      <c r="G46" s="763">
        <v>713.09</v>
      </c>
      <c r="H46" s="5"/>
      <c r="I46" s="5"/>
      <c r="J46" s="5"/>
      <c r="K46" s="5"/>
      <c r="L46" s="5"/>
      <c r="N46" s="1434" t="s">
        <v>59</v>
      </c>
      <c r="O46" s="1441"/>
      <c r="P46" s="1443">
        <v>713.09</v>
      </c>
      <c r="R46" s="1438" t="s">
        <v>2151</v>
      </c>
      <c r="S46" s="1439">
        <v>1680179.6206901956</v>
      </c>
      <c r="T46" s="1439">
        <v>1844892.2586867267</v>
      </c>
      <c r="U46" s="1439">
        <v>-164712.63799653106</v>
      </c>
      <c r="W46" s="408" t="s">
        <v>2011</v>
      </c>
      <c r="X46" s="408">
        <v>598895</v>
      </c>
      <c r="Y46" s="1411">
        <v>598.89499999999998</v>
      </c>
    </row>
    <row r="47" spans="1:25" ht="15" x14ac:dyDescent="0.25">
      <c r="A47" s="5"/>
      <c r="B47" s="5"/>
      <c r="C47" s="1991" t="s">
        <v>156</v>
      </c>
      <c r="D47" s="1992"/>
      <c r="E47" s="1993"/>
      <c r="F47" s="764"/>
      <c r="G47" s="763">
        <v>1078.2850000000001</v>
      </c>
      <c r="H47" s="5"/>
      <c r="I47" s="5"/>
      <c r="J47" s="5"/>
      <c r="K47" s="5"/>
      <c r="L47" s="5"/>
      <c r="N47" s="1434" t="s">
        <v>156</v>
      </c>
      <c r="O47" s="1441"/>
      <c r="P47" s="1443">
        <v>1078.2850000000001</v>
      </c>
      <c r="R47" s="1438" t="s">
        <v>2152</v>
      </c>
      <c r="S47" s="1439">
        <v>358103.54927078431</v>
      </c>
      <c r="T47" s="1439">
        <v>521132.82676959125</v>
      </c>
      <c r="U47" s="1439">
        <v>-163029.277498807</v>
      </c>
      <c r="W47" s="408" t="s">
        <v>69</v>
      </c>
      <c r="X47" s="408">
        <v>610100</v>
      </c>
      <c r="Y47" s="1411">
        <v>610.1</v>
      </c>
    </row>
    <row r="48" spans="1:25" ht="15" x14ac:dyDescent="0.25">
      <c r="A48" s="5"/>
      <c r="B48" s="5"/>
      <c r="C48" s="1991" t="s">
        <v>2016</v>
      </c>
      <c r="D48" s="1992"/>
      <c r="E48" s="1993"/>
      <c r="F48" s="764"/>
      <c r="G48" s="763">
        <v>1511.646</v>
      </c>
      <c r="H48" s="5"/>
      <c r="I48" s="5"/>
      <c r="J48" s="5"/>
      <c r="K48" s="5"/>
      <c r="L48" s="5"/>
      <c r="N48" s="1434" t="s">
        <v>2016</v>
      </c>
      <c r="O48" s="1441"/>
      <c r="P48" s="1443">
        <v>1511.646</v>
      </c>
      <c r="R48" s="1438" t="s">
        <v>2153</v>
      </c>
      <c r="S48" s="1439">
        <v>94908.988257761914</v>
      </c>
      <c r="T48" s="1439">
        <v>0</v>
      </c>
      <c r="U48" s="1439">
        <v>94908.988257761914</v>
      </c>
      <c r="W48" s="408" t="s">
        <v>158</v>
      </c>
      <c r="X48" s="408">
        <v>639160</v>
      </c>
      <c r="Y48" s="1411">
        <v>639.16</v>
      </c>
    </row>
    <row r="49" spans="1:29" ht="15" x14ac:dyDescent="0.25">
      <c r="A49" s="5"/>
      <c r="B49" s="5"/>
      <c r="C49" s="1991" t="s">
        <v>29</v>
      </c>
      <c r="D49" s="1992"/>
      <c r="E49" s="1993"/>
      <c r="F49" s="764"/>
      <c r="G49" s="763">
        <v>1693.8130000000001</v>
      </c>
      <c r="H49" s="5"/>
      <c r="I49" s="5"/>
      <c r="J49" s="5"/>
      <c r="K49" s="5"/>
      <c r="L49" s="5"/>
      <c r="N49" s="1434" t="s">
        <v>29</v>
      </c>
      <c r="O49" s="1441"/>
      <c r="P49" s="1443">
        <v>1693.8130000000001</v>
      </c>
      <c r="R49" s="1438" t="s">
        <v>2154</v>
      </c>
      <c r="S49" s="1439">
        <v>98940.4135274742</v>
      </c>
      <c r="T49" s="1439">
        <v>3402.8256488061002</v>
      </c>
      <c r="U49" s="1439">
        <v>95537.587878668099</v>
      </c>
      <c r="W49" s="408" t="s">
        <v>59</v>
      </c>
      <c r="X49" s="408">
        <v>713090</v>
      </c>
      <c r="Y49" s="1411">
        <v>713.09</v>
      </c>
    </row>
    <row r="50" spans="1:29" ht="15" x14ac:dyDescent="0.25">
      <c r="B50" s="5"/>
      <c r="C50" s="1991" t="s">
        <v>2005</v>
      </c>
      <c r="D50" s="1992"/>
      <c r="E50" s="1993"/>
      <c r="F50" s="764"/>
      <c r="G50" s="763">
        <v>1745.45</v>
      </c>
      <c r="H50" s="5"/>
      <c r="I50" s="5"/>
      <c r="J50" s="5"/>
      <c r="K50" s="5"/>
      <c r="L50" s="5"/>
      <c r="N50" s="1434" t="s">
        <v>2005</v>
      </c>
      <c r="O50" s="1441"/>
      <c r="P50" s="1443">
        <v>1745.45</v>
      </c>
      <c r="R50" s="1438" t="s">
        <v>2155</v>
      </c>
      <c r="S50" s="1439">
        <v>0</v>
      </c>
      <c r="T50" s="1439">
        <v>23201.380904854497</v>
      </c>
      <c r="U50" s="1439">
        <v>-23201.380904854497</v>
      </c>
      <c r="W50" s="408" t="s">
        <v>156</v>
      </c>
      <c r="X50" s="408">
        <v>1078285</v>
      </c>
      <c r="Y50" s="1411">
        <v>1078.2850000000001</v>
      </c>
    </row>
    <row r="51" spans="1:29" customFormat="1" ht="15" x14ac:dyDescent="0.25">
      <c r="A51" s="5"/>
      <c r="B51" s="5"/>
      <c r="C51" s="1991" t="s">
        <v>2018</v>
      </c>
      <c r="D51" s="1992"/>
      <c r="E51" s="1993"/>
      <c r="F51" s="764"/>
      <c r="G51" s="763">
        <v>1964.3710000000001</v>
      </c>
      <c r="H51" s="5"/>
      <c r="I51" s="5"/>
      <c r="J51" s="5"/>
      <c r="K51" s="5"/>
      <c r="L51" s="5"/>
      <c r="M51" s="419"/>
      <c r="N51" s="1434" t="s">
        <v>2018</v>
      </c>
      <c r="O51" s="1441"/>
      <c r="P51" s="1443">
        <v>1964.3710000000001</v>
      </c>
      <c r="Q51" s="408"/>
      <c r="R51" s="1438" t="s">
        <v>2156</v>
      </c>
      <c r="S51" s="1439">
        <v>6978862.664127891</v>
      </c>
      <c r="T51" s="1439">
        <v>7996639.6705372045</v>
      </c>
      <c r="U51" s="1439">
        <v>-1017777.0064093141</v>
      </c>
      <c r="V51" s="408"/>
      <c r="W51" s="408" t="s">
        <v>2016</v>
      </c>
      <c r="X51" s="408">
        <v>1511646</v>
      </c>
      <c r="Y51" s="1411">
        <v>1511.646</v>
      </c>
      <c r="Z51" s="408"/>
      <c r="AA51" s="408"/>
      <c r="AB51" s="408"/>
      <c r="AC51" s="408"/>
    </row>
    <row r="52" spans="1:29" customFormat="1" ht="15" x14ac:dyDescent="0.25">
      <c r="A52" s="5"/>
      <c r="B52" s="5"/>
      <c r="C52" s="1991" t="s">
        <v>2010</v>
      </c>
      <c r="D52" s="1992"/>
      <c r="E52" s="1993"/>
      <c r="F52" s="764"/>
      <c r="G52" s="763">
        <v>2045.9960000000001</v>
      </c>
      <c r="H52" s="5"/>
      <c r="I52" s="5"/>
      <c r="J52" s="5"/>
      <c r="K52" s="5"/>
      <c r="L52" s="5"/>
      <c r="M52" s="419"/>
      <c r="N52" s="1434" t="s">
        <v>2010</v>
      </c>
      <c r="O52" s="1441"/>
      <c r="P52" s="1443">
        <v>2045.9960000000001</v>
      </c>
      <c r="Q52" s="408"/>
      <c r="R52" s="1438" t="s">
        <v>2157</v>
      </c>
      <c r="S52" s="1439">
        <v>669427.05731224245</v>
      </c>
      <c r="T52" s="1439">
        <v>590065.77878361673</v>
      </c>
      <c r="U52" s="1439">
        <v>79361.278528625699</v>
      </c>
      <c r="V52" s="408"/>
      <c r="W52" s="408" t="s">
        <v>29</v>
      </c>
      <c r="X52" s="408">
        <v>1693813</v>
      </c>
      <c r="Y52" s="1411">
        <v>1693.8130000000001</v>
      </c>
      <c r="Z52" s="408"/>
      <c r="AA52" s="408"/>
      <c r="AB52" s="408"/>
      <c r="AC52" s="408"/>
    </row>
    <row r="53" spans="1:29" customFormat="1" ht="15" x14ac:dyDescent="0.25">
      <c r="A53" s="5"/>
      <c r="B53" s="5"/>
      <c r="C53" s="1991" t="s">
        <v>1277</v>
      </c>
      <c r="D53" s="1992"/>
      <c r="E53" s="1993"/>
      <c r="F53" s="764"/>
      <c r="G53" s="763">
        <v>7453.2690000000002</v>
      </c>
      <c r="H53" s="5"/>
      <c r="I53" s="5"/>
      <c r="J53" s="5"/>
      <c r="K53" s="5"/>
      <c r="L53" s="5"/>
      <c r="M53" s="419"/>
      <c r="N53" s="1434" t="s">
        <v>1277</v>
      </c>
      <c r="O53" s="1441"/>
      <c r="P53" s="1443">
        <v>7453.2690000000002</v>
      </c>
      <c r="Q53" s="408"/>
      <c r="R53" s="1438" t="s">
        <v>2158</v>
      </c>
      <c r="S53" s="1439">
        <v>1063075.1535400501</v>
      </c>
      <c r="T53" s="1439">
        <v>27727.930249264798</v>
      </c>
      <c r="U53" s="1439">
        <v>1035347.2232907852</v>
      </c>
      <c r="V53" s="408"/>
      <c r="W53" s="408" t="s">
        <v>2005</v>
      </c>
      <c r="X53" s="408">
        <v>1745450</v>
      </c>
      <c r="Y53" s="1411">
        <v>1745.45</v>
      </c>
      <c r="Z53" s="408"/>
      <c r="AA53" s="408"/>
      <c r="AB53" s="408"/>
      <c r="AC53" s="408"/>
    </row>
    <row r="54" spans="1:29" customFormat="1" ht="15" x14ac:dyDescent="0.25">
      <c r="A54" s="5"/>
      <c r="B54" s="5"/>
      <c r="C54" s="1991" t="s">
        <v>2007</v>
      </c>
      <c r="D54" s="1992"/>
      <c r="E54" s="1993"/>
      <c r="F54" s="764"/>
      <c r="G54" s="763">
        <v>7579.8379999999997</v>
      </c>
      <c r="H54" s="5"/>
      <c r="I54" s="5"/>
      <c r="J54" s="5"/>
      <c r="K54" s="5"/>
      <c r="L54" s="5"/>
      <c r="M54" s="419"/>
      <c r="N54" s="1434" t="s">
        <v>2007</v>
      </c>
      <c r="O54" s="1441"/>
      <c r="P54" s="1443">
        <v>7579.8379999999997</v>
      </c>
      <c r="Q54" s="408"/>
      <c r="R54" s="1438" t="s">
        <v>2159</v>
      </c>
      <c r="S54" s="1439">
        <v>478640.24515231204</v>
      </c>
      <c r="T54" s="1439">
        <v>35889.176704954705</v>
      </c>
      <c r="U54" s="1439">
        <v>442751.06844735739</v>
      </c>
      <c r="V54" s="408"/>
      <c r="W54" s="408" t="s">
        <v>2018</v>
      </c>
      <c r="X54" s="408">
        <v>1964371</v>
      </c>
      <c r="Y54" s="1411">
        <v>1964.3710000000001</v>
      </c>
      <c r="Z54" s="408"/>
      <c r="AA54" s="408"/>
      <c r="AB54" s="408"/>
      <c r="AC54" s="408"/>
    </row>
    <row r="55" spans="1:29" customFormat="1" ht="15" x14ac:dyDescent="0.25">
      <c r="A55" s="5"/>
      <c r="B55" s="5"/>
      <c r="C55" s="1991" t="s">
        <v>1278</v>
      </c>
      <c r="D55" s="1992"/>
      <c r="E55" s="1993"/>
      <c r="F55" s="764"/>
      <c r="G55" s="763">
        <v>8681.8070000000007</v>
      </c>
      <c r="H55" s="5"/>
      <c r="I55" s="5"/>
      <c r="J55" s="5"/>
      <c r="K55" s="5"/>
      <c r="L55" s="5"/>
      <c r="M55" s="419"/>
      <c r="N55" s="1434" t="s">
        <v>1278</v>
      </c>
      <c r="O55" s="1441"/>
      <c r="P55" s="1443">
        <v>8681.8070000000007</v>
      </c>
      <c r="Q55" s="408"/>
      <c r="R55" s="1438" t="s">
        <v>1278</v>
      </c>
      <c r="S55" s="1439">
        <v>6957740.6279069819</v>
      </c>
      <c r="T55" s="1439">
        <v>7989951.4886409175</v>
      </c>
      <c r="U55" s="1439">
        <v>-1032210.8607339334</v>
      </c>
      <c r="V55" s="408"/>
      <c r="W55" s="408" t="s">
        <v>2010</v>
      </c>
      <c r="X55" s="408">
        <v>2045996</v>
      </c>
      <c r="Y55" s="1411">
        <v>2045.9960000000001</v>
      </c>
      <c r="Z55" s="408"/>
      <c r="AA55" s="408"/>
      <c r="AB55" s="408"/>
      <c r="AC55" s="408"/>
    </row>
    <row r="56" spans="1:29" customFormat="1" ht="15.75" thickBot="1" x14ac:dyDescent="0.3">
      <c r="A56" s="5"/>
      <c r="B56" s="5"/>
      <c r="C56" s="1994" t="s">
        <v>2012</v>
      </c>
      <c r="D56" s="1995"/>
      <c r="E56" s="1996"/>
      <c r="F56" s="765"/>
      <c r="G56" s="766">
        <v>9854.99</v>
      </c>
      <c r="H56" s="5"/>
      <c r="I56" s="5"/>
      <c r="J56" s="5"/>
      <c r="K56" s="5"/>
      <c r="L56" s="5"/>
      <c r="M56" s="419"/>
      <c r="N56" s="1432" t="s">
        <v>2012</v>
      </c>
      <c r="O56" s="1441"/>
      <c r="P56" s="1443">
        <v>9854.99</v>
      </c>
      <c r="Q56" s="408"/>
      <c r="R56" s="1438" t="s">
        <v>2160</v>
      </c>
      <c r="S56" s="1439">
        <v>4234498.5828384077</v>
      </c>
      <c r="T56" s="1439">
        <v>2395357.4761943347</v>
      </c>
      <c r="U56" s="1439">
        <v>1839141.1066440735</v>
      </c>
      <c r="V56" s="408"/>
      <c r="W56" s="408" t="s">
        <v>1277</v>
      </c>
      <c r="X56" s="408">
        <v>7453269</v>
      </c>
      <c r="Y56" s="1411">
        <v>7453.2690000000002</v>
      </c>
      <c r="Z56" s="408"/>
      <c r="AA56" s="408"/>
      <c r="AB56" s="408"/>
      <c r="AC56" s="408"/>
    </row>
    <row r="57" spans="1:29" customFormat="1" ht="15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419"/>
      <c r="N57" s="1363"/>
      <c r="O57" s="1363"/>
      <c r="P57" s="1363"/>
      <c r="Q57" s="408"/>
      <c r="R57" s="1438" t="s">
        <v>2161</v>
      </c>
      <c r="S57" s="1439">
        <v>50930.05092625531</v>
      </c>
      <c r="T57" s="1439">
        <v>0</v>
      </c>
      <c r="U57" s="1439">
        <v>50930.05092625531</v>
      </c>
      <c r="V57" s="408"/>
      <c r="W57" s="408" t="s">
        <v>2012</v>
      </c>
      <c r="X57" s="408">
        <v>9854990</v>
      </c>
      <c r="Y57" s="1411">
        <v>9854.99</v>
      </c>
      <c r="Z57" s="408"/>
      <c r="AA57" s="408"/>
      <c r="AB57" s="408"/>
      <c r="AC57" s="408"/>
    </row>
    <row r="58" spans="1:29" customFormat="1" ht="15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419"/>
      <c r="N58" s="1363"/>
      <c r="O58" s="1363"/>
      <c r="P58" s="1363"/>
      <c r="Q58" s="408"/>
      <c r="R58" s="1438" t="s">
        <v>2162</v>
      </c>
      <c r="S58" s="1439">
        <v>65276.527751372996</v>
      </c>
      <c r="T58" s="1439">
        <v>0</v>
      </c>
      <c r="U58" s="1439">
        <v>65276.527751372996</v>
      </c>
      <c r="V58" s="408"/>
      <c r="W58" s="408" t="s">
        <v>302</v>
      </c>
      <c r="X58" s="408">
        <v>47270242</v>
      </c>
      <c r="Y58" s="1411">
        <v>4208.2682232554725</v>
      </c>
      <c r="Z58" s="408"/>
      <c r="AA58" s="408"/>
      <c r="AB58" s="408"/>
      <c r="AC58" s="408"/>
    </row>
    <row r="59" spans="1:29" customFormat="1" ht="15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419"/>
      <c r="N59" s="1363"/>
      <c r="O59" s="1363"/>
      <c r="P59" s="1363"/>
      <c r="Q59" s="408"/>
      <c r="R59" s="1438" t="s">
        <v>110</v>
      </c>
      <c r="S59" s="1439">
        <v>26984.877263040002</v>
      </c>
      <c r="T59" s="1439">
        <v>0</v>
      </c>
      <c r="U59" s="1439">
        <v>26984.877263040002</v>
      </c>
      <c r="V59" s="408"/>
      <c r="W59" s="408"/>
      <c r="X59" s="408"/>
      <c r="Y59" s="1376">
        <v>51478.510223255471</v>
      </c>
      <c r="Z59" s="408"/>
      <c r="AA59" s="408"/>
      <c r="AB59" s="408"/>
      <c r="AC59" s="408"/>
    </row>
    <row r="60" spans="1:29" customFormat="1" ht="15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19"/>
      <c r="N60" s="1363"/>
      <c r="O60" s="1363"/>
      <c r="P60" s="1363"/>
      <c r="Q60" s="408"/>
      <c r="R60" s="1438" t="s">
        <v>2163</v>
      </c>
      <c r="S60" s="1439">
        <v>149135.4020418544</v>
      </c>
      <c r="T60" s="1439">
        <v>158894.90315597021</v>
      </c>
      <c r="U60" s="1439">
        <v>-9759.5011141158011</v>
      </c>
      <c r="V60" s="408"/>
      <c r="W60" s="408"/>
      <c r="X60" s="408"/>
      <c r="Y60" s="408"/>
      <c r="Z60" s="408"/>
      <c r="AA60" s="408"/>
      <c r="AB60" s="408"/>
      <c r="AC60" s="408"/>
    </row>
    <row r="61" spans="1:29" customFormat="1" ht="15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419"/>
      <c r="N61" s="1363"/>
      <c r="O61" s="1363"/>
      <c r="P61" s="1363"/>
      <c r="Q61" s="408"/>
      <c r="R61" s="1438" t="s">
        <v>2164</v>
      </c>
      <c r="S61" s="1439">
        <v>129769.00154829038</v>
      </c>
      <c r="T61" s="1439">
        <v>14857.5914804361</v>
      </c>
      <c r="U61" s="1439">
        <v>114911.41006785427</v>
      </c>
      <c r="V61" s="408"/>
      <c r="W61" s="408"/>
      <c r="X61" s="408"/>
      <c r="Y61" s="408"/>
      <c r="Z61" s="408"/>
      <c r="AA61" s="408"/>
      <c r="AB61" s="408"/>
      <c r="AC61" s="408"/>
    </row>
    <row r="62" spans="1:29" customFormat="1" ht="15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419"/>
      <c r="N62" s="1363"/>
      <c r="O62" s="1363"/>
      <c r="P62" s="1363"/>
      <c r="Q62" s="408"/>
      <c r="R62" s="1438" t="s">
        <v>2165</v>
      </c>
      <c r="S62" s="1439">
        <v>1439.1635753599999</v>
      </c>
      <c r="T62" s="1439">
        <v>0</v>
      </c>
      <c r="U62" s="1439">
        <v>1439.1635753599999</v>
      </c>
      <c r="V62" s="408"/>
      <c r="W62" s="408"/>
      <c r="X62" s="408"/>
      <c r="Y62" s="408"/>
      <c r="Z62" s="408"/>
      <c r="AA62" s="408"/>
      <c r="AB62" s="408"/>
      <c r="AC62" s="408"/>
    </row>
    <row r="63" spans="1:29" customFormat="1" ht="15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419"/>
      <c r="N63" s="1363"/>
      <c r="O63" s="1363"/>
      <c r="P63" s="1363"/>
      <c r="Q63" s="408"/>
      <c r="R63" s="1438" t="s">
        <v>2166</v>
      </c>
      <c r="S63" s="1439">
        <v>2395.0121760237002</v>
      </c>
      <c r="T63" s="1439">
        <v>0</v>
      </c>
      <c r="U63" s="1439">
        <v>2395.0121760237002</v>
      </c>
      <c r="V63" s="408"/>
      <c r="W63" s="408"/>
      <c r="X63" s="408"/>
      <c r="Y63" s="408"/>
      <c r="Z63" s="408"/>
      <c r="AA63" s="408"/>
      <c r="AB63" s="408"/>
      <c r="AC63" s="408"/>
    </row>
    <row r="64" spans="1:29" customFormat="1" ht="15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419"/>
      <c r="N64" s="1363"/>
      <c r="O64" s="1363"/>
      <c r="P64" s="1363"/>
      <c r="Q64" s="408"/>
      <c r="R64" s="1438" t="s">
        <v>2167</v>
      </c>
      <c r="S64" s="1439">
        <v>636532.15496080765</v>
      </c>
      <c r="T64" s="1439">
        <v>557283.76508953795</v>
      </c>
      <c r="U64" s="1439">
        <v>79248.389871269697</v>
      </c>
      <c r="V64" s="408"/>
      <c r="W64" s="408"/>
      <c r="X64" s="408"/>
      <c r="Y64" s="408"/>
      <c r="Z64" s="408"/>
      <c r="AA64" s="408"/>
      <c r="AB64" s="408"/>
      <c r="AC64" s="408"/>
    </row>
    <row r="65" spans="1:24" ht="15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R65" s="1438" t="s">
        <v>2168</v>
      </c>
      <c r="S65" s="1439">
        <v>10130176.511689834</v>
      </c>
      <c r="T65" s="1439">
        <v>10278333.147695832</v>
      </c>
      <c r="U65" s="1439">
        <v>-148156.63600599993</v>
      </c>
      <c r="W65" s="408"/>
      <c r="X65" s="408"/>
    </row>
    <row r="66" spans="1:24" ht="15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R66" s="1438" t="s">
        <v>2013</v>
      </c>
      <c r="S66" s="1439">
        <v>342634.96252278</v>
      </c>
      <c r="T66" s="1439">
        <v>18421.610159551103</v>
      </c>
      <c r="U66" s="1439">
        <v>324213.35236322886</v>
      </c>
      <c r="W66" s="408"/>
      <c r="X66" s="408"/>
    </row>
    <row r="67" spans="1:24" ht="15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R67" s="1438" t="s">
        <v>2169</v>
      </c>
      <c r="S67" s="1439">
        <v>15786.076898501002</v>
      </c>
      <c r="T67" s="1439">
        <v>0</v>
      </c>
      <c r="U67" s="1439">
        <v>15786.076898501002</v>
      </c>
      <c r="W67" s="408"/>
      <c r="X67" s="408"/>
    </row>
    <row r="68" spans="1:24" ht="15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R68" s="1438" t="s">
        <v>1931</v>
      </c>
      <c r="S68" s="1439">
        <v>45614.384882961698</v>
      </c>
      <c r="T68" s="1439">
        <v>0</v>
      </c>
      <c r="U68" s="1439">
        <v>45614.384882961698</v>
      </c>
      <c r="W68" s="408"/>
      <c r="X68" s="408"/>
    </row>
    <row r="69" spans="1:24" ht="15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R69" s="1438" t="s">
        <v>2014</v>
      </c>
      <c r="S69" s="1439">
        <v>2135.6761847419998</v>
      </c>
      <c r="T69" s="1439">
        <v>0</v>
      </c>
      <c r="U69" s="1439">
        <v>2135.6761847419998</v>
      </c>
      <c r="W69" s="408"/>
      <c r="X69" s="408"/>
    </row>
    <row r="70" spans="1:24" ht="15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R70" s="1438" t="s">
        <v>2015</v>
      </c>
      <c r="S70" s="1439">
        <v>0</v>
      </c>
      <c r="T70" s="1439">
        <v>108690.8757735955</v>
      </c>
      <c r="U70" s="1439">
        <v>-108690.8757735955</v>
      </c>
      <c r="W70" s="408"/>
      <c r="X70" s="408"/>
    </row>
    <row r="71" spans="1:24" ht="15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R71" s="1438" t="s">
        <v>2170</v>
      </c>
      <c r="S71" s="1439">
        <v>47980.949459057505</v>
      </c>
      <c r="T71" s="1439">
        <v>0</v>
      </c>
      <c r="U71" s="1439">
        <v>47980.949459057505</v>
      </c>
      <c r="W71" s="408"/>
      <c r="X71" s="408"/>
    </row>
    <row r="72" spans="1:24" ht="15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R72" s="1438" t="s">
        <v>2016</v>
      </c>
      <c r="S72" s="1439">
        <v>2006843.4197541245</v>
      </c>
      <c r="T72" s="1439">
        <v>1688440.862297893</v>
      </c>
      <c r="U72" s="1439">
        <v>318402.55745623191</v>
      </c>
      <c r="W72" s="408"/>
      <c r="X72" s="408"/>
    </row>
    <row r="73" spans="1:24" ht="15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R73" s="1438" t="s">
        <v>2171</v>
      </c>
      <c r="S73" s="1439">
        <v>57896.977294423894</v>
      </c>
      <c r="T73" s="1439">
        <v>0</v>
      </c>
      <c r="U73" s="1439">
        <v>57896.977294423894</v>
      </c>
      <c r="W73" s="408"/>
      <c r="X73" s="408"/>
    </row>
    <row r="74" spans="1:24" ht="15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R74" s="1438" t="s">
        <v>2172</v>
      </c>
      <c r="S74" s="1439">
        <v>179497.81774671201</v>
      </c>
      <c r="T74" s="1439">
        <v>0</v>
      </c>
      <c r="U74" s="1439">
        <v>179497.81774671201</v>
      </c>
      <c r="W74" s="408"/>
      <c r="X74" s="408"/>
    </row>
    <row r="75" spans="1:24" ht="15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R75" s="1438" t="s">
        <v>2173</v>
      </c>
      <c r="S75" s="1439">
        <v>527454.06068287557</v>
      </c>
      <c r="T75" s="1439">
        <v>26812.322214900298</v>
      </c>
      <c r="U75" s="1439">
        <v>500641.73846797529</v>
      </c>
      <c r="W75" s="408"/>
      <c r="X75" s="408"/>
    </row>
    <row r="76" spans="1:24" ht="15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R76" s="1438" t="s">
        <v>2174</v>
      </c>
      <c r="S76" s="1439">
        <v>43742.705964000001</v>
      </c>
      <c r="T76" s="1439">
        <v>0</v>
      </c>
      <c r="U76" s="1439">
        <v>43742.705964000001</v>
      </c>
      <c r="W76" s="408"/>
      <c r="X76" s="408"/>
    </row>
    <row r="77" spans="1:24" ht="15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R77" s="1438" t="s">
        <v>2175</v>
      </c>
      <c r="S77" s="1439">
        <v>38786.638394014997</v>
      </c>
      <c r="T77" s="1439">
        <v>0</v>
      </c>
      <c r="U77" s="1439">
        <v>38786.638394014997</v>
      </c>
      <c r="W77" s="408"/>
      <c r="X77" s="408"/>
    </row>
    <row r="78" spans="1:24" ht="15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R78" s="1438" t="s">
        <v>73</v>
      </c>
      <c r="S78" s="1439">
        <v>742871.92575654131</v>
      </c>
      <c r="T78" s="1439">
        <v>598734.90855122288</v>
      </c>
      <c r="U78" s="1439">
        <v>144137.01720531838</v>
      </c>
      <c r="W78" s="408"/>
      <c r="X78" s="408"/>
    </row>
    <row r="79" spans="1:24" ht="15" x14ac:dyDescent="0.25">
      <c r="R79" s="1438" t="s">
        <v>142</v>
      </c>
      <c r="S79" s="1439">
        <v>174525.17303533698</v>
      </c>
      <c r="T79" s="1439">
        <v>200712.33748558382</v>
      </c>
      <c r="U79" s="1439">
        <v>-26187.164450246804</v>
      </c>
      <c r="W79" s="408"/>
      <c r="X79" s="408"/>
    </row>
    <row r="80" spans="1:24" ht="15" x14ac:dyDescent="0.25">
      <c r="R80" s="1438" t="s">
        <v>2017</v>
      </c>
      <c r="S80" s="1439">
        <v>8490.2780778530014</v>
      </c>
      <c r="T80" s="1439">
        <v>484228.06422277179</v>
      </c>
      <c r="U80" s="1439">
        <v>-475737.78614491876</v>
      </c>
      <c r="W80" s="408"/>
      <c r="X80" s="408"/>
    </row>
    <row r="81" spans="18:24" ht="15" x14ac:dyDescent="0.25">
      <c r="R81" s="1438" t="s">
        <v>146</v>
      </c>
      <c r="S81" s="1439">
        <v>194347.35241533228</v>
      </c>
      <c r="T81" s="1439">
        <v>0</v>
      </c>
      <c r="U81" s="1439">
        <v>194347.35241533228</v>
      </c>
      <c r="W81" s="408"/>
      <c r="X81" s="408"/>
    </row>
    <row r="82" spans="18:24" ht="15" x14ac:dyDescent="0.25">
      <c r="R82" s="1438" t="s">
        <v>1279</v>
      </c>
      <c r="S82" s="1439">
        <v>2236577.8226718996</v>
      </c>
      <c r="T82" s="1439">
        <v>1739730.1007068127</v>
      </c>
      <c r="U82" s="1439">
        <v>496847.72196508734</v>
      </c>
      <c r="W82" s="408"/>
      <c r="X82" s="408"/>
    </row>
    <row r="83" spans="18:24" ht="15" x14ac:dyDescent="0.25">
      <c r="R83" s="1438" t="s">
        <v>154</v>
      </c>
      <c r="S83" s="1439">
        <v>55510.680280784996</v>
      </c>
      <c r="T83" s="1439">
        <v>0</v>
      </c>
      <c r="U83" s="1439">
        <v>55510.680280784996</v>
      </c>
      <c r="W83" s="408"/>
      <c r="X83" s="408"/>
    </row>
    <row r="84" spans="18:24" ht="15" x14ac:dyDescent="0.25">
      <c r="R84" s="1438" t="s">
        <v>156</v>
      </c>
      <c r="S84" s="1439">
        <v>1675566.7043957214</v>
      </c>
      <c r="T84" s="1439">
        <v>745482.80707270443</v>
      </c>
      <c r="U84" s="1439">
        <v>930083.89732301736</v>
      </c>
      <c r="W84" s="408"/>
      <c r="X84" s="408"/>
    </row>
    <row r="85" spans="18:24" ht="15" x14ac:dyDescent="0.25">
      <c r="R85" s="1438" t="s">
        <v>158</v>
      </c>
      <c r="S85" s="1439">
        <v>302363.0895730491</v>
      </c>
      <c r="T85" s="1439">
        <v>723965.59054123389</v>
      </c>
      <c r="U85" s="1439">
        <v>-421602.50096818485</v>
      </c>
      <c r="W85" s="408"/>
      <c r="X85" s="408"/>
    </row>
    <row r="86" spans="18:24" ht="15" x14ac:dyDescent="0.25">
      <c r="R86" s="1437" t="s">
        <v>1134</v>
      </c>
      <c r="S86" s="1444">
        <v>55199652.033444904</v>
      </c>
      <c r="T86" s="1444">
        <v>51478510.22325547</v>
      </c>
      <c r="U86" s="1444">
        <v>3721141.8101894623</v>
      </c>
      <c r="W86" s="408"/>
      <c r="X86" s="408"/>
    </row>
    <row r="87" spans="18:24" ht="15" x14ac:dyDescent="0.25">
      <c r="R87" s="1445"/>
      <c r="S87" s="1446"/>
      <c r="T87" s="1446"/>
      <c r="U87" s="1446"/>
      <c r="W87" s="408"/>
      <c r="X87" s="408"/>
    </row>
    <row r="88" spans="18:24" ht="15" x14ac:dyDescent="0.25">
      <c r="W88" s="408"/>
      <c r="X88" s="408"/>
    </row>
    <row r="89" spans="18:24" ht="15" x14ac:dyDescent="0.25">
      <c r="W89" s="408"/>
      <c r="X89" s="408"/>
    </row>
    <row r="90" spans="18:24" ht="15" x14ac:dyDescent="0.25">
      <c r="W90" s="408"/>
      <c r="X90" s="408"/>
    </row>
    <row r="91" spans="18:24" ht="15" x14ac:dyDescent="0.25">
      <c r="W91" s="408"/>
      <c r="X91" s="408"/>
    </row>
    <row r="92" spans="18:24" ht="15" x14ac:dyDescent="0.25">
      <c r="W92" s="408"/>
      <c r="X92" s="408"/>
    </row>
    <row r="93" spans="18:24" ht="15" x14ac:dyDescent="0.25">
      <c r="W93" s="408"/>
      <c r="X93" s="408"/>
    </row>
    <row r="94" spans="18:24" ht="15" x14ac:dyDescent="0.25">
      <c r="W94" s="408"/>
      <c r="X94" s="408"/>
    </row>
    <row r="95" spans="18:24" ht="15" x14ac:dyDescent="0.25">
      <c r="W95" s="408"/>
      <c r="X95" s="408"/>
    </row>
    <row r="96" spans="18:24" ht="15" x14ac:dyDescent="0.25">
      <c r="W96" s="408"/>
      <c r="X96" s="408"/>
    </row>
    <row r="97" spans="23:24" ht="15" x14ac:dyDescent="0.25">
      <c r="W97" s="408"/>
      <c r="X97" s="408"/>
    </row>
    <row r="98" spans="23:24" ht="15" x14ac:dyDescent="0.25">
      <c r="W98" s="408"/>
      <c r="X98" s="408"/>
    </row>
    <row r="99" spans="23:24" ht="15" x14ac:dyDescent="0.25">
      <c r="W99" s="408"/>
      <c r="X99" s="408"/>
    </row>
    <row r="100" spans="23:24" ht="15" x14ac:dyDescent="0.25">
      <c r="W100" s="408"/>
      <c r="X100" s="408"/>
    </row>
    <row r="101" spans="23:24" ht="15" x14ac:dyDescent="0.25">
      <c r="W101" s="408"/>
      <c r="X101" s="408"/>
    </row>
    <row r="102" spans="23:24" ht="15" x14ac:dyDescent="0.25">
      <c r="W102" s="408"/>
      <c r="X102" s="408"/>
    </row>
    <row r="103" spans="23:24" ht="15" x14ac:dyDescent="0.25">
      <c r="W103" s="408"/>
      <c r="X103" s="408"/>
    </row>
    <row r="104" spans="23:24" ht="15" x14ac:dyDescent="0.25">
      <c r="W104" s="408"/>
      <c r="X104" s="408"/>
    </row>
    <row r="105" spans="23:24" ht="15" x14ac:dyDescent="0.25">
      <c r="W105" s="408"/>
      <c r="X105" s="408"/>
    </row>
  </sheetData>
  <mergeCells count="37">
    <mergeCell ref="R22:U22"/>
    <mergeCell ref="R23:U23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5:E55"/>
    <mergeCell ref="C56:E56"/>
    <mergeCell ref="C50:E50"/>
    <mergeCell ref="C51:E51"/>
    <mergeCell ref="C52:E52"/>
    <mergeCell ref="C53:E53"/>
    <mergeCell ref="C54:E54"/>
  </mergeCells>
  <conditionalFormatting sqref="N4:N15">
    <cfRule type="cellIs" dxfId="50" priority="1" stopIfTrue="1" operator="equal">
      <formula>$V$66</formula>
    </cfRule>
    <cfRule type="cellIs" dxfId="49" priority="2" stopIfTrue="1" operator="equal">
      <formula>$V$67</formula>
    </cfRule>
  </conditionalFormatting>
  <pageMargins left="0.78740157480314965" right="0.55118110236220474" top="0.78740157480314965" bottom="0.78740157480314965" header="0" footer="0"/>
  <pageSetup paperSize="9" scale="53" fitToHeight="0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35">
    <tabColor rgb="FF92D050"/>
  </sheetPr>
  <dimension ref="A1:AO115"/>
  <sheetViews>
    <sheetView view="pageBreakPreview" topLeftCell="A88" zoomScale="90" zoomScaleNormal="90" zoomScaleSheetLayoutView="90" workbookViewId="0">
      <selection activeCell="M14" sqref="M14"/>
    </sheetView>
  </sheetViews>
  <sheetFormatPr baseColWidth="10" defaultRowHeight="15" x14ac:dyDescent="0.25"/>
  <cols>
    <col min="1" max="1" width="1.85546875" customWidth="1"/>
    <col min="2" max="2" width="1.7109375" customWidth="1"/>
    <col min="3" max="3" width="18" customWidth="1"/>
    <col min="4" max="8" width="16.28515625" customWidth="1"/>
    <col min="9" max="9" width="19.28515625" customWidth="1"/>
    <col min="10" max="10" width="17.5703125" customWidth="1"/>
    <col min="11" max="11" width="1.7109375" customWidth="1"/>
    <col min="12" max="12" width="13" style="408" customWidth="1"/>
    <col min="13" max="13" width="12.42578125" style="408" bestFit="1" customWidth="1"/>
    <col min="14" max="14" width="6.42578125" style="408" customWidth="1"/>
    <col min="15" max="15" width="11.42578125" style="408"/>
    <col min="16" max="16" width="4.85546875" style="408" bestFit="1" customWidth="1"/>
    <col min="17" max="17" width="7.42578125" style="408" bestFit="1" customWidth="1"/>
    <col min="18" max="18" width="12.7109375" style="408" bestFit="1" customWidth="1"/>
    <col min="19" max="19" width="10.7109375" style="408" bestFit="1" customWidth="1"/>
    <col min="20" max="20" width="10.42578125" style="408" bestFit="1" customWidth="1"/>
    <col min="21" max="21" width="11.5703125" style="408" bestFit="1" customWidth="1"/>
    <col min="22" max="22" width="11.140625" style="408" bestFit="1" customWidth="1"/>
    <col min="23" max="23" width="7.7109375" style="408" bestFit="1" customWidth="1"/>
    <col min="24" max="24" width="13.140625" style="408" customWidth="1"/>
    <col min="25" max="25" width="12" style="408" customWidth="1"/>
    <col min="26" max="26" width="11.42578125" style="408"/>
    <col min="27" max="27" width="29.140625" style="408" bestFit="1" customWidth="1"/>
    <col min="28" max="29" width="14.5703125" style="408" bestFit="1" customWidth="1"/>
    <col min="30" max="41" width="11.42578125" style="408"/>
  </cols>
  <sheetData>
    <row r="1" spans="1:14" ht="20.25" x14ac:dyDescent="0.3">
      <c r="A1" s="767" t="s">
        <v>1280</v>
      </c>
      <c r="B1" s="767"/>
      <c r="C1" s="418"/>
      <c r="D1" s="768"/>
      <c r="E1" s="768"/>
      <c r="F1" s="768"/>
      <c r="G1" s="768"/>
      <c r="H1" s="418"/>
      <c r="I1" s="418"/>
      <c r="J1" s="5"/>
      <c r="K1" s="5"/>
      <c r="L1" s="893"/>
      <c r="M1" s="893"/>
      <c r="N1" s="893"/>
    </row>
    <row r="2" spans="1:14" x14ac:dyDescent="0.25">
      <c r="A2" s="418"/>
      <c r="B2" s="418"/>
      <c r="C2" s="768"/>
      <c r="D2" s="768"/>
      <c r="E2" s="768"/>
      <c r="F2" s="768"/>
      <c r="G2" s="768"/>
      <c r="H2" s="418"/>
      <c r="I2" s="418"/>
      <c r="J2" s="5"/>
      <c r="K2" s="5"/>
      <c r="L2" s="893"/>
      <c r="M2" s="893"/>
      <c r="N2" s="893"/>
    </row>
    <row r="3" spans="1:14" ht="15.75" x14ac:dyDescent="0.25">
      <c r="A3" s="769" t="s">
        <v>1281</v>
      </c>
      <c r="B3" s="769"/>
      <c r="C3" s="418"/>
      <c r="D3" s="768"/>
      <c r="E3" s="768"/>
      <c r="F3" s="768"/>
      <c r="G3" s="768"/>
      <c r="H3" s="418"/>
      <c r="I3" s="418"/>
      <c r="J3" s="5"/>
      <c r="K3" s="5"/>
      <c r="L3" s="893"/>
      <c r="M3" s="893"/>
      <c r="N3" s="893"/>
    </row>
    <row r="4" spans="1:14" x14ac:dyDescent="0.25">
      <c r="A4" s="418"/>
      <c r="B4" s="418"/>
      <c r="C4" s="418"/>
      <c r="D4" s="418"/>
      <c r="E4" s="418"/>
      <c r="F4" s="418"/>
      <c r="G4" s="418"/>
      <c r="H4" s="418"/>
      <c r="I4" s="418"/>
      <c r="J4" s="5"/>
      <c r="K4" s="5"/>
      <c r="L4" s="893"/>
      <c r="M4" s="893"/>
      <c r="N4" s="893"/>
    </row>
    <row r="5" spans="1:14" ht="17.25" x14ac:dyDescent="0.25">
      <c r="A5" s="418"/>
      <c r="B5" s="418"/>
      <c r="C5" s="770" t="s">
        <v>1282</v>
      </c>
      <c r="D5" s="768"/>
      <c r="E5" s="418"/>
      <c r="F5" s="418"/>
      <c r="G5" s="418"/>
      <c r="H5" s="418"/>
      <c r="I5" s="418"/>
      <c r="J5" s="5"/>
      <c r="K5" s="5"/>
      <c r="L5" s="893"/>
      <c r="M5" s="893"/>
      <c r="N5" s="893"/>
    </row>
    <row r="6" spans="1:14" ht="15.75" thickBot="1" x14ac:dyDescent="0.3">
      <c r="A6" s="418"/>
      <c r="B6" s="418"/>
      <c r="C6" s="768"/>
      <c r="D6" s="418"/>
      <c r="E6" s="418"/>
      <c r="F6" s="418"/>
      <c r="G6" s="418"/>
      <c r="H6" s="418"/>
      <c r="I6" s="418"/>
      <c r="J6" s="5"/>
      <c r="K6" s="5"/>
      <c r="L6" s="893"/>
      <c r="M6" s="893"/>
      <c r="N6" s="893"/>
    </row>
    <row r="7" spans="1:14" ht="17.25" customHeight="1" x14ac:dyDescent="0.25">
      <c r="A7" s="418"/>
      <c r="B7" s="418"/>
      <c r="C7" s="2005" t="s">
        <v>1265</v>
      </c>
      <c r="D7" s="1167" t="s">
        <v>1283</v>
      </c>
      <c r="E7" s="1167" t="s">
        <v>1284</v>
      </c>
      <c r="F7" s="1167" t="s">
        <v>1285</v>
      </c>
      <c r="G7" s="1167" t="s">
        <v>1286</v>
      </c>
      <c r="H7" s="1168" t="s">
        <v>1287</v>
      </c>
      <c r="I7" s="2003" t="s">
        <v>1074</v>
      </c>
      <c r="J7" s="5"/>
      <c r="K7" s="5"/>
      <c r="L7" s="893"/>
      <c r="M7" s="893"/>
      <c r="N7" s="893"/>
    </row>
    <row r="8" spans="1:14" ht="17.25" customHeight="1" thickBot="1" x14ac:dyDescent="0.3">
      <c r="A8" s="418"/>
      <c r="B8" s="418"/>
      <c r="C8" s="2006"/>
      <c r="D8" s="1169" t="s">
        <v>1288</v>
      </c>
      <c r="E8" s="1169" t="s">
        <v>1289</v>
      </c>
      <c r="F8" s="1169" t="s">
        <v>1290</v>
      </c>
      <c r="G8" s="1169" t="s">
        <v>1291</v>
      </c>
      <c r="H8" s="1170" t="s">
        <v>1292</v>
      </c>
      <c r="I8" s="2007"/>
      <c r="J8" s="5"/>
      <c r="K8" s="5"/>
      <c r="L8" s="893"/>
      <c r="M8" s="893"/>
      <c r="N8" s="893"/>
    </row>
    <row r="9" spans="1:14" x14ac:dyDescent="0.25">
      <c r="A9" s="418"/>
      <c r="B9" s="418"/>
      <c r="C9" s="771" t="s">
        <v>1088</v>
      </c>
      <c r="D9" s="772">
        <v>201.9</v>
      </c>
      <c r="E9" s="772">
        <v>159.05000000000001</v>
      </c>
      <c r="F9" s="772">
        <v>26.7</v>
      </c>
      <c r="G9" s="772">
        <v>12.92</v>
      </c>
      <c r="H9" s="773">
        <v>16.46</v>
      </c>
      <c r="I9" s="774">
        <f>SUM(D9:H9)</f>
        <v>417.03000000000003</v>
      </c>
      <c r="J9" s="5"/>
      <c r="K9" s="5"/>
      <c r="L9" s="893"/>
      <c r="M9" s="893"/>
      <c r="N9" s="893"/>
    </row>
    <row r="10" spans="1:14" x14ac:dyDescent="0.25">
      <c r="A10" s="418"/>
      <c r="B10" s="418"/>
      <c r="C10" s="771" t="s">
        <v>1205</v>
      </c>
      <c r="D10" s="772">
        <v>275.32</v>
      </c>
      <c r="E10" s="772">
        <v>186.77</v>
      </c>
      <c r="F10" s="772">
        <v>33.1</v>
      </c>
      <c r="G10" s="772">
        <v>16.05</v>
      </c>
      <c r="H10" s="773">
        <v>17.36</v>
      </c>
      <c r="I10" s="775">
        <f t="shared" ref="I10:I19" si="0">SUM(D10:H10)</f>
        <v>528.6</v>
      </c>
      <c r="J10" s="5"/>
      <c r="K10" s="5"/>
      <c r="L10" s="893"/>
      <c r="M10" s="893"/>
      <c r="N10" s="893"/>
    </row>
    <row r="11" spans="1:14" x14ac:dyDescent="0.25">
      <c r="A11" s="418"/>
      <c r="B11" s="418"/>
      <c r="C11" s="771" t="s">
        <v>1206</v>
      </c>
      <c r="D11" s="772">
        <v>308.83</v>
      </c>
      <c r="E11" s="772">
        <v>209.99</v>
      </c>
      <c r="F11" s="772">
        <v>42.52</v>
      </c>
      <c r="G11" s="772">
        <v>21.03</v>
      </c>
      <c r="H11" s="773">
        <v>18.079999999999998</v>
      </c>
      <c r="I11" s="775">
        <f t="shared" si="0"/>
        <v>600.44999999999993</v>
      </c>
      <c r="J11" s="5"/>
      <c r="K11" s="5"/>
      <c r="L11" s="893"/>
      <c r="M11" s="893"/>
      <c r="N11" s="893"/>
    </row>
    <row r="12" spans="1:14" x14ac:dyDescent="0.25">
      <c r="A12" s="418"/>
      <c r="B12" s="418"/>
      <c r="C12" s="771" t="s">
        <v>1207</v>
      </c>
      <c r="D12" s="776">
        <v>304.72000000000003</v>
      </c>
      <c r="E12" s="776">
        <v>225.59</v>
      </c>
      <c r="F12" s="776">
        <v>48.98</v>
      </c>
      <c r="G12" s="776">
        <v>25.37</v>
      </c>
      <c r="H12" s="777">
        <v>19.77</v>
      </c>
      <c r="I12" s="778">
        <f>SUM(D12:H12)</f>
        <v>624.43000000000006</v>
      </c>
      <c r="J12" s="5"/>
      <c r="K12" s="5"/>
      <c r="L12" s="893"/>
      <c r="M12" s="893"/>
      <c r="N12" s="893"/>
    </row>
    <row r="13" spans="1:14" ht="16.5" customHeight="1" x14ac:dyDescent="0.25">
      <c r="A13" s="418"/>
      <c r="B13" s="418"/>
      <c r="C13" s="771" t="s">
        <v>1208</v>
      </c>
      <c r="D13" s="772">
        <v>308.83</v>
      </c>
      <c r="E13" s="772">
        <v>225.25</v>
      </c>
      <c r="F13" s="772">
        <v>48.48</v>
      </c>
      <c r="G13" s="772">
        <v>25.98</v>
      </c>
      <c r="H13" s="773">
        <v>17.47</v>
      </c>
      <c r="I13" s="775">
        <f t="shared" si="0"/>
        <v>626.01</v>
      </c>
      <c r="J13" s="5"/>
      <c r="K13" s="5"/>
      <c r="L13" s="893"/>
      <c r="M13" s="893"/>
      <c r="N13" s="893"/>
    </row>
    <row r="14" spans="1:14" x14ac:dyDescent="0.25">
      <c r="A14" s="418"/>
      <c r="B14" s="418"/>
      <c r="C14" s="771" t="s">
        <v>1209</v>
      </c>
      <c r="D14" s="772">
        <v>274.19</v>
      </c>
      <c r="E14" s="772">
        <v>215.34</v>
      </c>
      <c r="F14" s="772">
        <v>46.08</v>
      </c>
      <c r="G14" s="772">
        <v>26.12</v>
      </c>
      <c r="H14" s="773">
        <v>16.309999999999999</v>
      </c>
      <c r="I14" s="775">
        <f t="shared" si="0"/>
        <v>578.04</v>
      </c>
      <c r="J14" s="5"/>
      <c r="K14" s="5"/>
      <c r="L14" s="893"/>
      <c r="M14" s="893"/>
      <c r="N14" s="893"/>
    </row>
    <row r="15" spans="1:14" x14ac:dyDescent="0.25">
      <c r="A15" s="418"/>
      <c r="B15" s="418"/>
      <c r="C15" s="771" t="s">
        <v>1115</v>
      </c>
      <c r="D15" s="772">
        <v>221.16</v>
      </c>
      <c r="E15" s="772">
        <v>198.89</v>
      </c>
      <c r="F15" s="772">
        <v>40.18</v>
      </c>
      <c r="G15" s="772">
        <v>26.12</v>
      </c>
      <c r="H15" s="773">
        <v>15.89</v>
      </c>
      <c r="I15" s="775">
        <f t="shared" si="0"/>
        <v>502.23999999999995</v>
      </c>
      <c r="J15" s="5"/>
      <c r="K15" s="5"/>
      <c r="L15" s="893"/>
      <c r="M15" s="893"/>
      <c r="N15" s="893"/>
    </row>
    <row r="16" spans="1:14" x14ac:dyDescent="0.25">
      <c r="A16" s="418"/>
      <c r="B16" s="418"/>
      <c r="C16" s="771" t="s">
        <v>1210</v>
      </c>
      <c r="D16" s="776">
        <v>173.29</v>
      </c>
      <c r="E16" s="776">
        <v>181.17</v>
      </c>
      <c r="F16" s="776">
        <v>31.44</v>
      </c>
      <c r="G16" s="776">
        <v>22.47</v>
      </c>
      <c r="H16" s="777">
        <v>12.92</v>
      </c>
      <c r="I16" s="775">
        <f t="shared" si="0"/>
        <v>421.29</v>
      </c>
      <c r="J16" s="5"/>
      <c r="K16" s="5"/>
      <c r="L16" s="893"/>
      <c r="M16" s="893"/>
      <c r="N16" s="893"/>
    </row>
    <row r="17" spans="1:23" x14ac:dyDescent="0.25">
      <c r="A17" s="418"/>
      <c r="B17" s="418"/>
      <c r="C17" s="771" t="s">
        <v>1211</v>
      </c>
      <c r="D17" s="776">
        <v>119.42</v>
      </c>
      <c r="E17" s="776">
        <v>167.65</v>
      </c>
      <c r="F17" s="776">
        <v>20.56</v>
      </c>
      <c r="G17" s="776">
        <v>8.3800000000000008</v>
      </c>
      <c r="H17" s="777">
        <v>8.7100000000000009</v>
      </c>
      <c r="I17" s="775">
        <f t="shared" si="0"/>
        <v>324.71999999999997</v>
      </c>
      <c r="J17" s="5"/>
      <c r="K17" s="5"/>
      <c r="L17" s="893"/>
      <c r="M17" s="893"/>
      <c r="N17" s="893"/>
    </row>
    <row r="18" spans="1:23" x14ac:dyDescent="0.25">
      <c r="A18" s="418"/>
      <c r="B18" s="418"/>
      <c r="C18" s="771" t="s">
        <v>1212</v>
      </c>
      <c r="D18" s="776">
        <v>81.28</v>
      </c>
      <c r="E18" s="776">
        <v>140.38</v>
      </c>
      <c r="F18" s="776">
        <v>15.23</v>
      </c>
      <c r="G18" s="776">
        <v>1.27</v>
      </c>
      <c r="H18" s="777">
        <v>8.57</v>
      </c>
      <c r="I18" s="775">
        <f t="shared" si="0"/>
        <v>246.73</v>
      </c>
      <c r="J18" s="5"/>
      <c r="K18" s="5"/>
      <c r="L18" s="893"/>
      <c r="M18" s="893"/>
      <c r="N18" s="893"/>
    </row>
    <row r="19" spans="1:23" x14ac:dyDescent="0.25">
      <c r="A19" s="418"/>
      <c r="B19" s="418"/>
      <c r="C19" s="771" t="s">
        <v>1116</v>
      </c>
      <c r="D19" s="776">
        <v>60.82</v>
      </c>
      <c r="E19" s="776">
        <v>121.13</v>
      </c>
      <c r="F19" s="776">
        <v>12.38</v>
      </c>
      <c r="G19" s="776">
        <v>2.85</v>
      </c>
      <c r="H19" s="777">
        <v>9.93</v>
      </c>
      <c r="I19" s="775">
        <f t="shared" si="0"/>
        <v>207.10999999999999</v>
      </c>
      <c r="J19" s="5"/>
      <c r="K19" s="5"/>
      <c r="L19" s="893"/>
      <c r="M19" s="893"/>
      <c r="N19" s="893"/>
    </row>
    <row r="20" spans="1:23" ht="15.75" thickBot="1" x14ac:dyDescent="0.3">
      <c r="A20" s="418"/>
      <c r="B20" s="418"/>
      <c r="C20" s="771" t="s">
        <v>1213</v>
      </c>
      <c r="D20" s="776">
        <v>31.5</v>
      </c>
      <c r="E20" s="776">
        <v>127.3</v>
      </c>
      <c r="F20" s="776">
        <v>19.86</v>
      </c>
      <c r="G20" s="776">
        <v>5.85</v>
      </c>
      <c r="H20" s="777">
        <v>15.8</v>
      </c>
      <c r="I20" s="775">
        <f>SUM(D20:H20)</f>
        <v>200.31000000000003</v>
      </c>
      <c r="J20" s="5"/>
      <c r="K20" s="5"/>
      <c r="L20" s="893"/>
      <c r="M20" s="893"/>
      <c r="N20" s="893"/>
    </row>
    <row r="21" spans="1:23" ht="16.5" thickTop="1" thickBot="1" x14ac:dyDescent="0.3">
      <c r="A21" s="418"/>
      <c r="B21" s="418"/>
      <c r="C21" s="779" t="s">
        <v>1293</v>
      </c>
      <c r="D21" s="780">
        <f>+MAX(D9:D20)</f>
        <v>308.83</v>
      </c>
      <c r="E21" s="780">
        <f>+MAX(E9:E20)</f>
        <v>225.59</v>
      </c>
      <c r="F21" s="780">
        <f>+MAX(F9:F20)</f>
        <v>48.98</v>
      </c>
      <c r="G21" s="780">
        <f>+MAX(G9:G20)</f>
        <v>26.12</v>
      </c>
      <c r="H21" s="781">
        <f>+MAX(H9:H20)</f>
        <v>19.77</v>
      </c>
      <c r="I21" s="782">
        <f>MAX(I9:I20)</f>
        <v>626.01</v>
      </c>
      <c r="J21" s="5"/>
      <c r="K21" s="5"/>
      <c r="L21" s="893"/>
      <c r="M21" s="893"/>
      <c r="N21" s="893"/>
    </row>
    <row r="22" spans="1:23" ht="7.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893"/>
      <c r="M22" s="893"/>
      <c r="N22" s="893"/>
    </row>
    <row r="23" spans="1:23" x14ac:dyDescent="0.25">
      <c r="A23" s="5"/>
      <c r="B23" s="5"/>
      <c r="C23" s="5" t="s">
        <v>1294</v>
      </c>
      <c r="D23" s="5"/>
      <c r="E23" s="5"/>
      <c r="F23" s="5"/>
      <c r="G23" s="5"/>
      <c r="H23" s="5"/>
      <c r="I23" s="5"/>
      <c r="J23" s="5"/>
      <c r="K23" s="5"/>
      <c r="L23" s="893"/>
      <c r="M23" s="893"/>
      <c r="N23" s="893"/>
    </row>
    <row r="24" spans="1:23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893"/>
      <c r="M24" s="893"/>
      <c r="N24" s="893"/>
      <c r="Q24" s="408" t="s">
        <v>1283</v>
      </c>
      <c r="R24" s="408" t="s">
        <v>1284</v>
      </c>
      <c r="S24" s="408" t="s">
        <v>1285</v>
      </c>
      <c r="T24" s="408" t="s">
        <v>1286</v>
      </c>
      <c r="U24" s="408" t="s">
        <v>1287</v>
      </c>
    </row>
    <row r="25" spans="1:23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893"/>
      <c r="M25" s="893"/>
      <c r="N25" s="893"/>
    </row>
    <row r="26" spans="1:23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893"/>
      <c r="M26" s="893"/>
      <c r="N26" s="893"/>
    </row>
    <row r="27" spans="1:23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893"/>
      <c r="M27" s="893"/>
      <c r="N27" s="893"/>
    </row>
    <row r="28" spans="1:23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893"/>
      <c r="M28" s="893"/>
      <c r="N28" s="893"/>
      <c r="Q28" s="408" t="s">
        <v>1288</v>
      </c>
      <c r="R28" s="408" t="s">
        <v>1289</v>
      </c>
      <c r="S28" s="408" t="s">
        <v>1290</v>
      </c>
      <c r="T28" s="408" t="s">
        <v>1291</v>
      </c>
      <c r="U28" s="408" t="s">
        <v>1292</v>
      </c>
    </row>
    <row r="29" spans="1:23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893"/>
      <c r="M29" s="893"/>
      <c r="N29" s="893"/>
      <c r="P29" s="408" t="s">
        <v>1226</v>
      </c>
      <c r="Q29" s="909">
        <v>201.9</v>
      </c>
      <c r="R29" s="909">
        <v>159.05000000000001</v>
      </c>
      <c r="S29" s="909">
        <v>26.7</v>
      </c>
      <c r="T29" s="909">
        <v>12.92</v>
      </c>
      <c r="U29" s="909">
        <v>16.46</v>
      </c>
      <c r="W29" s="408">
        <v>201.9</v>
      </c>
    </row>
    <row r="30" spans="1:23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893"/>
      <c r="M30" s="893"/>
      <c r="N30" s="893"/>
      <c r="P30" s="408" t="s">
        <v>1227</v>
      </c>
      <c r="Q30" s="909">
        <v>275.32</v>
      </c>
      <c r="R30" s="909">
        <v>186.77</v>
      </c>
      <c r="S30" s="909">
        <v>33.1</v>
      </c>
      <c r="T30" s="909">
        <v>16.05</v>
      </c>
      <c r="U30" s="909">
        <v>17.36</v>
      </c>
      <c r="W30" s="408">
        <v>275.32</v>
      </c>
    </row>
    <row r="31" spans="1:23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893"/>
      <c r="M31" s="893"/>
      <c r="N31" s="893"/>
      <c r="P31" s="408" t="s">
        <v>1228</v>
      </c>
      <c r="Q31" s="909">
        <v>308.83</v>
      </c>
      <c r="R31" s="909">
        <v>209.99</v>
      </c>
      <c r="S31" s="909">
        <v>42.52</v>
      </c>
      <c r="T31" s="909">
        <v>21.03</v>
      </c>
      <c r="U31" s="909">
        <v>18.079999999999998</v>
      </c>
      <c r="W31" s="408">
        <v>308.83</v>
      </c>
    </row>
    <row r="32" spans="1:23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893"/>
      <c r="M32" s="893"/>
      <c r="N32" s="893"/>
      <c r="P32" s="408" t="s">
        <v>1229</v>
      </c>
      <c r="Q32" s="909">
        <v>304.72000000000003</v>
      </c>
      <c r="R32" s="909">
        <v>225.59</v>
      </c>
      <c r="S32" s="909">
        <v>48.98</v>
      </c>
      <c r="T32" s="909">
        <v>25.37</v>
      </c>
      <c r="U32" s="909">
        <v>19.77</v>
      </c>
      <c r="W32" s="408">
        <v>304.72000000000003</v>
      </c>
    </row>
    <row r="33" spans="1:23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893"/>
      <c r="M33" s="893"/>
      <c r="N33" s="893"/>
      <c r="P33" s="408" t="s">
        <v>1230</v>
      </c>
      <c r="Q33" s="909">
        <v>308.83</v>
      </c>
      <c r="R33" s="909">
        <v>225.25</v>
      </c>
      <c r="S33" s="909">
        <v>48.48</v>
      </c>
      <c r="T33" s="909">
        <v>25.98</v>
      </c>
      <c r="U33" s="909">
        <v>17.47</v>
      </c>
      <c r="W33" s="408">
        <v>308.83</v>
      </c>
    </row>
    <row r="34" spans="1:23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893"/>
      <c r="M34" s="893"/>
      <c r="N34" s="893"/>
      <c r="P34" s="408" t="s">
        <v>1231</v>
      </c>
      <c r="Q34" s="909">
        <v>274.19</v>
      </c>
      <c r="R34" s="909">
        <v>215.34</v>
      </c>
      <c r="S34" s="909">
        <v>46.08</v>
      </c>
      <c r="T34" s="909">
        <v>26.12</v>
      </c>
      <c r="U34" s="909">
        <v>16.309999999999999</v>
      </c>
      <c r="W34" s="408">
        <v>274.19</v>
      </c>
    </row>
    <row r="35" spans="1:23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893"/>
      <c r="M35" s="893"/>
      <c r="N35" s="893"/>
      <c r="P35" s="408" t="s">
        <v>1232</v>
      </c>
      <c r="Q35" s="909">
        <v>221.16</v>
      </c>
      <c r="R35" s="909">
        <v>198.89</v>
      </c>
      <c r="S35" s="909">
        <v>40.18</v>
      </c>
      <c r="T35" s="909">
        <v>26.12</v>
      </c>
      <c r="U35" s="909">
        <v>15.89</v>
      </c>
      <c r="W35" s="408">
        <v>221.16</v>
      </c>
    </row>
    <row r="36" spans="1:23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893"/>
      <c r="M36" s="893"/>
      <c r="N36" s="893"/>
      <c r="P36" s="408" t="s">
        <v>1233</v>
      </c>
      <c r="Q36" s="909">
        <v>173.29</v>
      </c>
      <c r="R36" s="909">
        <v>181.17</v>
      </c>
      <c r="S36" s="909">
        <v>31.44</v>
      </c>
      <c r="T36" s="909">
        <v>22.47</v>
      </c>
      <c r="U36" s="909">
        <v>12.92</v>
      </c>
      <c r="W36" s="408">
        <v>173.29</v>
      </c>
    </row>
    <row r="37" spans="1:23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893"/>
      <c r="M37" s="893"/>
      <c r="N37" s="893"/>
      <c r="P37" s="408" t="s">
        <v>1249</v>
      </c>
      <c r="Q37" s="909">
        <v>119.42</v>
      </c>
      <c r="R37" s="909">
        <v>167.65</v>
      </c>
      <c r="S37" s="909">
        <v>20.56</v>
      </c>
      <c r="T37" s="909">
        <v>8.3800000000000008</v>
      </c>
      <c r="U37" s="909">
        <v>8.7100000000000009</v>
      </c>
      <c r="W37" s="408">
        <v>119.42</v>
      </c>
    </row>
    <row r="38" spans="1:23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893"/>
      <c r="M38" s="893"/>
      <c r="N38" s="893"/>
      <c r="P38" s="408" t="s">
        <v>1235</v>
      </c>
      <c r="Q38" s="909">
        <v>81.28</v>
      </c>
      <c r="R38" s="909">
        <v>140.38</v>
      </c>
      <c r="S38" s="909">
        <v>15.23</v>
      </c>
      <c r="T38" s="909">
        <v>1.27</v>
      </c>
      <c r="U38" s="909">
        <v>8.57</v>
      </c>
      <c r="W38" s="408">
        <v>81.28</v>
      </c>
    </row>
    <row r="39" spans="1:23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893"/>
      <c r="M39" s="893"/>
      <c r="N39" s="893"/>
      <c r="P39" s="408" t="s">
        <v>1236</v>
      </c>
      <c r="Q39" s="909">
        <v>60.82</v>
      </c>
      <c r="R39" s="909">
        <v>121.13</v>
      </c>
      <c r="S39" s="909">
        <v>12.38</v>
      </c>
      <c r="T39" s="909">
        <v>2.85</v>
      </c>
      <c r="U39" s="909">
        <v>9.93</v>
      </c>
      <c r="W39" s="408">
        <v>60.82</v>
      </c>
    </row>
    <row r="40" spans="1:23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893"/>
      <c r="M40" s="893"/>
      <c r="N40" s="893"/>
      <c r="P40" s="408" t="s">
        <v>1237</v>
      </c>
      <c r="Q40" s="909">
        <v>31.5</v>
      </c>
      <c r="R40" s="909">
        <v>127.3</v>
      </c>
      <c r="S40" s="909">
        <v>19.86</v>
      </c>
      <c r="T40" s="909">
        <v>5.85</v>
      </c>
      <c r="U40" s="909">
        <v>15.8</v>
      </c>
      <c r="W40" s="408">
        <v>31.5</v>
      </c>
    </row>
    <row r="41" spans="1:23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893"/>
      <c r="M41" s="893"/>
      <c r="N41" s="893"/>
      <c r="Q41" s="909"/>
      <c r="R41" s="909"/>
      <c r="S41" s="909"/>
      <c r="T41" s="909"/>
      <c r="U41" s="909"/>
    </row>
    <row r="42" spans="1:23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893"/>
      <c r="M42" s="893"/>
      <c r="N42" s="893"/>
      <c r="Q42" s="909"/>
      <c r="R42" s="909"/>
      <c r="S42" s="909"/>
      <c r="T42" s="909"/>
      <c r="U42" s="909"/>
    </row>
    <row r="43" spans="1:23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893"/>
      <c r="M43" s="893"/>
      <c r="N43" s="893"/>
      <c r="Q43" s="909"/>
      <c r="R43" s="909"/>
      <c r="S43" s="909"/>
      <c r="T43" s="909"/>
      <c r="U43" s="909"/>
    </row>
    <row r="44" spans="1:23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893"/>
      <c r="M44" s="893"/>
      <c r="N44" s="893"/>
    </row>
    <row r="45" spans="1:23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893"/>
      <c r="M45" s="893"/>
      <c r="N45" s="893"/>
    </row>
    <row r="46" spans="1:23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893"/>
      <c r="M46" s="893"/>
      <c r="N46" s="893"/>
    </row>
    <row r="47" spans="1:23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893"/>
      <c r="M47" s="893"/>
      <c r="N47" s="893"/>
    </row>
    <row r="48" spans="1:23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893"/>
      <c r="M48" s="893"/>
      <c r="N48" s="893"/>
    </row>
    <row r="49" spans="1:14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893"/>
      <c r="M49" s="893"/>
      <c r="N49" s="893"/>
    </row>
    <row r="50" spans="1:14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893"/>
      <c r="M50" s="893"/>
      <c r="N50" s="893"/>
    </row>
    <row r="51" spans="1:14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893"/>
      <c r="M51" s="893"/>
      <c r="N51" s="893"/>
    </row>
    <row r="52" spans="1:14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893"/>
      <c r="M52" s="893"/>
      <c r="N52" s="893"/>
    </row>
    <row r="53" spans="1:14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893"/>
      <c r="M53" s="893"/>
      <c r="N53" s="893"/>
    </row>
    <row r="54" spans="1:14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893"/>
      <c r="M54" s="893"/>
      <c r="N54" s="893"/>
    </row>
    <row r="55" spans="1:14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893"/>
      <c r="M55" s="893"/>
      <c r="N55" s="893"/>
    </row>
    <row r="56" spans="1:14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893"/>
      <c r="M56" s="893"/>
      <c r="N56" s="893"/>
    </row>
    <row r="57" spans="1:14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893"/>
      <c r="M57" s="893"/>
      <c r="N57" s="893"/>
    </row>
    <row r="58" spans="1:14" ht="17.25" x14ac:dyDescent="0.25">
      <c r="A58" s="418"/>
      <c r="B58" s="418"/>
      <c r="C58" s="770" t="s">
        <v>1295</v>
      </c>
      <c r="D58" s="418"/>
      <c r="E58" s="418"/>
      <c r="F58" s="418"/>
      <c r="G58" s="418"/>
      <c r="H58" s="418"/>
      <c r="I58" s="418"/>
      <c r="J58" s="418"/>
      <c r="K58" s="5"/>
      <c r="L58" s="893"/>
      <c r="M58" s="893"/>
      <c r="N58" s="893"/>
    </row>
    <row r="59" spans="1:14" ht="15.75" thickBot="1" x14ac:dyDescent="0.3">
      <c r="A59" s="418"/>
      <c r="B59" s="418"/>
      <c r="C59" s="768"/>
      <c r="D59" s="418"/>
      <c r="E59" s="418"/>
      <c r="F59" s="418"/>
      <c r="G59" s="418"/>
      <c r="H59" s="418"/>
      <c r="I59" s="418"/>
      <c r="J59" s="418"/>
      <c r="K59" s="5"/>
      <c r="L59" s="893"/>
      <c r="M59" s="893"/>
      <c r="N59" s="893"/>
    </row>
    <row r="60" spans="1:14" x14ac:dyDescent="0.25">
      <c r="A60" s="418"/>
      <c r="B60" s="418"/>
      <c r="C60" s="2001" t="s">
        <v>1265</v>
      </c>
      <c r="D60" s="1171" t="s">
        <v>1286</v>
      </c>
      <c r="E60" s="1171" t="s">
        <v>1286</v>
      </c>
      <c r="F60" s="1171" t="s">
        <v>1296</v>
      </c>
      <c r="G60" s="1172" t="s">
        <v>1287</v>
      </c>
      <c r="H60" s="1172" t="s">
        <v>1297</v>
      </c>
      <c r="I60" s="1173" t="s">
        <v>1298</v>
      </c>
      <c r="J60" s="2003" t="s">
        <v>1074</v>
      </c>
      <c r="K60" s="5"/>
      <c r="L60" s="893"/>
      <c r="M60" s="893"/>
      <c r="N60" s="893"/>
    </row>
    <row r="61" spans="1:14" ht="15.75" thickBot="1" x14ac:dyDescent="0.3">
      <c r="A61" s="418"/>
      <c r="B61" s="418"/>
      <c r="C61" s="2002"/>
      <c r="D61" s="1174" t="s">
        <v>1299</v>
      </c>
      <c r="E61" s="1174" t="s">
        <v>1300</v>
      </c>
      <c r="F61" s="1174" t="s">
        <v>1301</v>
      </c>
      <c r="G61" s="1175" t="s">
        <v>1302</v>
      </c>
      <c r="H61" s="1175" t="s">
        <v>1303</v>
      </c>
      <c r="I61" s="1176" t="s">
        <v>1304</v>
      </c>
      <c r="J61" s="2004"/>
      <c r="K61" s="5"/>
      <c r="L61" s="893"/>
      <c r="M61" s="893"/>
      <c r="N61" s="893"/>
    </row>
    <row r="62" spans="1:14" x14ac:dyDescent="0.25">
      <c r="A62" s="418"/>
      <c r="B62" s="418"/>
      <c r="C62" s="783" t="s">
        <v>1088</v>
      </c>
      <c r="D62" s="784">
        <v>249.35</v>
      </c>
      <c r="E62" s="773">
        <v>63.93</v>
      </c>
      <c r="F62" s="773">
        <v>193.73</v>
      </c>
      <c r="G62" s="784">
        <v>13.44</v>
      </c>
      <c r="H62" s="773">
        <v>22.31</v>
      </c>
      <c r="I62" s="773">
        <v>27.86</v>
      </c>
      <c r="J62" s="785">
        <f t="shared" ref="J62:J73" si="1">SUM(D62:I62)</f>
        <v>570.62</v>
      </c>
      <c r="K62" s="5"/>
      <c r="L62" s="893"/>
      <c r="M62" s="893"/>
      <c r="N62" s="893"/>
    </row>
    <row r="63" spans="1:14" x14ac:dyDescent="0.25">
      <c r="A63" s="418"/>
      <c r="B63" s="418"/>
      <c r="C63" s="783" t="s">
        <v>1205</v>
      </c>
      <c r="D63" s="773">
        <v>258.72000000000003</v>
      </c>
      <c r="E63" s="773">
        <v>80.150000000000006</v>
      </c>
      <c r="F63" s="773">
        <v>210.93</v>
      </c>
      <c r="G63" s="773">
        <v>29.72</v>
      </c>
      <c r="H63" s="773">
        <v>21.97</v>
      </c>
      <c r="I63" s="773">
        <v>31.68</v>
      </c>
      <c r="J63" s="785">
        <f t="shared" si="1"/>
        <v>633.16999999999996</v>
      </c>
      <c r="K63" s="5"/>
      <c r="L63" s="893"/>
      <c r="M63" s="893"/>
      <c r="N63" s="893"/>
    </row>
    <row r="64" spans="1:14" x14ac:dyDescent="0.25">
      <c r="A64" s="418"/>
      <c r="B64" s="418"/>
      <c r="C64" s="783" t="s">
        <v>1206</v>
      </c>
      <c r="D64" s="773">
        <v>252.6</v>
      </c>
      <c r="E64" s="773">
        <v>92.13</v>
      </c>
      <c r="F64" s="773">
        <v>249.44</v>
      </c>
      <c r="G64" s="773">
        <v>37.46</v>
      </c>
      <c r="H64" s="773">
        <v>20.5</v>
      </c>
      <c r="I64" s="773">
        <v>39.409999999999997</v>
      </c>
      <c r="J64" s="785">
        <f t="shared" si="1"/>
        <v>691.54000000000008</v>
      </c>
      <c r="K64" s="5"/>
      <c r="L64" s="893"/>
      <c r="M64" s="893"/>
      <c r="N64" s="893"/>
    </row>
    <row r="65" spans="1:14" x14ac:dyDescent="0.25">
      <c r="A65" s="418"/>
      <c r="B65" s="418"/>
      <c r="C65" s="783" t="s">
        <v>1207</v>
      </c>
      <c r="D65" s="777">
        <v>252.54</v>
      </c>
      <c r="E65" s="777">
        <v>99.41</v>
      </c>
      <c r="F65" s="777">
        <v>254.59</v>
      </c>
      <c r="G65" s="777">
        <v>44.13</v>
      </c>
      <c r="H65" s="777">
        <v>26.15</v>
      </c>
      <c r="I65" s="777">
        <v>39.85</v>
      </c>
      <c r="J65" s="785">
        <f t="shared" si="1"/>
        <v>716.67</v>
      </c>
      <c r="K65" s="5"/>
      <c r="L65" s="893"/>
      <c r="M65" s="893"/>
      <c r="N65" s="893"/>
    </row>
    <row r="66" spans="1:14" x14ac:dyDescent="0.25">
      <c r="A66" s="418"/>
      <c r="B66" s="418"/>
      <c r="C66" s="783" t="s">
        <v>1208</v>
      </c>
      <c r="D66" s="773">
        <v>250.65</v>
      </c>
      <c r="E66" s="773">
        <v>99.06</v>
      </c>
      <c r="F66" s="773">
        <v>245.04</v>
      </c>
      <c r="G66" s="773">
        <v>44.71</v>
      </c>
      <c r="H66" s="773">
        <v>25.95</v>
      </c>
      <c r="I66" s="773">
        <v>37.869999999999997</v>
      </c>
      <c r="J66" s="785">
        <f t="shared" si="1"/>
        <v>703.28000000000009</v>
      </c>
      <c r="K66" s="5"/>
      <c r="L66" s="893"/>
      <c r="M66" s="893"/>
      <c r="N66" s="893"/>
    </row>
    <row r="67" spans="1:14" x14ac:dyDescent="0.25">
      <c r="A67" s="418"/>
      <c r="B67" s="418"/>
      <c r="C67" s="783" t="s">
        <v>1209</v>
      </c>
      <c r="D67" s="773">
        <v>249.29</v>
      </c>
      <c r="E67" s="773">
        <v>98.09</v>
      </c>
      <c r="F67" s="773">
        <v>236.98</v>
      </c>
      <c r="G67" s="773">
        <v>44.73</v>
      </c>
      <c r="H67" s="773">
        <v>25.8</v>
      </c>
      <c r="I67" s="773">
        <v>32.75</v>
      </c>
      <c r="J67" s="785">
        <f t="shared" si="1"/>
        <v>687.64</v>
      </c>
      <c r="K67" s="5"/>
      <c r="L67" s="893"/>
      <c r="M67" s="893"/>
      <c r="N67" s="893"/>
    </row>
    <row r="68" spans="1:14" x14ac:dyDescent="0.25">
      <c r="A68" s="418"/>
      <c r="B68" s="418"/>
      <c r="C68" s="783" t="s">
        <v>1115</v>
      </c>
      <c r="D68" s="773">
        <v>247.34</v>
      </c>
      <c r="E68" s="773">
        <v>90.24</v>
      </c>
      <c r="F68" s="773">
        <v>225.1</v>
      </c>
      <c r="G68" s="773">
        <v>41.26</v>
      </c>
      <c r="H68" s="773">
        <v>21.36</v>
      </c>
      <c r="I68" s="773">
        <v>27.22</v>
      </c>
      <c r="J68" s="785">
        <f t="shared" si="1"/>
        <v>652.52</v>
      </c>
      <c r="K68" s="5"/>
      <c r="L68" s="893"/>
      <c r="M68" s="893"/>
      <c r="N68" s="893"/>
    </row>
    <row r="69" spans="1:14" x14ac:dyDescent="0.25">
      <c r="A69" s="418"/>
      <c r="B69" s="418"/>
      <c r="C69" s="783" t="s">
        <v>1210</v>
      </c>
      <c r="D69" s="777">
        <v>245.07</v>
      </c>
      <c r="E69" s="777">
        <v>65.06</v>
      </c>
      <c r="F69" s="777">
        <v>205.59</v>
      </c>
      <c r="G69" s="777">
        <v>32.450000000000003</v>
      </c>
      <c r="H69" s="777">
        <v>14.65</v>
      </c>
      <c r="I69" s="777">
        <v>21.9</v>
      </c>
      <c r="J69" s="785">
        <f t="shared" si="1"/>
        <v>584.72</v>
      </c>
      <c r="K69" s="5"/>
      <c r="L69" s="893"/>
      <c r="M69" s="893"/>
      <c r="N69" s="893"/>
    </row>
    <row r="70" spans="1:14" x14ac:dyDescent="0.25">
      <c r="A70" s="418"/>
      <c r="B70" s="418"/>
      <c r="C70" s="783" t="s">
        <v>1211</v>
      </c>
      <c r="D70" s="777">
        <v>242.67</v>
      </c>
      <c r="E70" s="777">
        <v>50.18</v>
      </c>
      <c r="F70" s="777">
        <v>187.65</v>
      </c>
      <c r="G70" s="777">
        <v>19.62</v>
      </c>
      <c r="H70" s="777">
        <v>5.9</v>
      </c>
      <c r="I70" s="777">
        <v>16.62</v>
      </c>
      <c r="J70" s="785">
        <f t="shared" si="1"/>
        <v>522.64</v>
      </c>
      <c r="K70" s="5"/>
      <c r="L70" s="893"/>
      <c r="M70" s="893"/>
      <c r="N70" s="893"/>
    </row>
    <row r="71" spans="1:14" x14ac:dyDescent="0.25">
      <c r="A71" s="418"/>
      <c r="B71" s="418"/>
      <c r="C71" s="783" t="s">
        <v>1212</v>
      </c>
      <c r="D71" s="777">
        <v>239.42</v>
      </c>
      <c r="E71" s="777">
        <v>45.46</v>
      </c>
      <c r="F71" s="777">
        <v>170.24</v>
      </c>
      <c r="G71" s="777">
        <v>8.56</v>
      </c>
      <c r="H71" s="777">
        <v>1.9</v>
      </c>
      <c r="I71" s="777">
        <v>13.63</v>
      </c>
      <c r="J71" s="785">
        <f t="shared" si="1"/>
        <v>479.21</v>
      </c>
      <c r="K71" s="5"/>
      <c r="L71" s="893"/>
      <c r="M71" s="893"/>
      <c r="N71" s="893"/>
    </row>
    <row r="72" spans="1:14" x14ac:dyDescent="0.25">
      <c r="A72" s="418"/>
      <c r="B72" s="418"/>
      <c r="C72" s="783" t="s">
        <v>1116</v>
      </c>
      <c r="D72" s="777">
        <v>236.3</v>
      </c>
      <c r="E72" s="777">
        <v>44.9</v>
      </c>
      <c r="F72" s="777">
        <v>157.46</v>
      </c>
      <c r="G72" s="777">
        <v>10.28</v>
      </c>
      <c r="H72" s="777">
        <v>3.11</v>
      </c>
      <c r="I72" s="777">
        <v>9.43</v>
      </c>
      <c r="J72" s="785">
        <f t="shared" si="1"/>
        <v>461.47999999999996</v>
      </c>
      <c r="K72" s="5"/>
      <c r="L72" s="893"/>
      <c r="M72" s="893"/>
      <c r="N72" s="893"/>
    </row>
    <row r="73" spans="1:14" ht="15.75" thickBot="1" x14ac:dyDescent="0.3">
      <c r="A73" s="418"/>
      <c r="B73" s="418"/>
      <c r="C73" s="783" t="s">
        <v>1213</v>
      </c>
      <c r="D73" s="777">
        <v>233.19</v>
      </c>
      <c r="E73" s="777">
        <v>65.62</v>
      </c>
      <c r="F73" s="777">
        <v>155.31</v>
      </c>
      <c r="G73" s="777">
        <v>26.29</v>
      </c>
      <c r="H73" s="777">
        <v>4.09</v>
      </c>
      <c r="I73" s="777">
        <v>8.24</v>
      </c>
      <c r="J73" s="785">
        <f t="shared" si="1"/>
        <v>492.74</v>
      </c>
      <c r="K73" s="5"/>
      <c r="L73" s="893"/>
      <c r="M73" s="893"/>
      <c r="N73" s="893"/>
    </row>
    <row r="74" spans="1:14" ht="16.5" thickTop="1" thickBot="1" x14ac:dyDescent="0.3">
      <c r="A74" s="418"/>
      <c r="B74" s="418"/>
      <c r="C74" s="786" t="s">
        <v>1293</v>
      </c>
      <c r="D74" s="787">
        <f t="shared" ref="D74:J74" si="2">+MAX(D62:D73)</f>
        <v>258.72000000000003</v>
      </c>
      <c r="E74" s="787">
        <f t="shared" si="2"/>
        <v>99.41</v>
      </c>
      <c r="F74" s="787">
        <f t="shared" si="2"/>
        <v>254.59</v>
      </c>
      <c r="G74" s="787">
        <f t="shared" si="2"/>
        <v>44.73</v>
      </c>
      <c r="H74" s="787">
        <f t="shared" si="2"/>
        <v>26.15</v>
      </c>
      <c r="I74" s="787">
        <f t="shared" si="2"/>
        <v>39.85</v>
      </c>
      <c r="J74" s="788">
        <f t="shared" si="2"/>
        <v>716.67</v>
      </c>
      <c r="K74" s="5"/>
      <c r="L74" s="893"/>
      <c r="M74" s="893"/>
      <c r="N74" s="893"/>
    </row>
    <row r="75" spans="1:14" ht="3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893"/>
      <c r="M75" s="893"/>
      <c r="N75" s="893"/>
    </row>
    <row r="76" spans="1:14" x14ac:dyDescent="0.25">
      <c r="A76" s="5"/>
      <c r="B76" s="5"/>
      <c r="C76" s="789" t="s">
        <v>1305</v>
      </c>
      <c r="D76" s="5"/>
      <c r="E76" s="5"/>
      <c r="F76" s="5"/>
      <c r="G76" s="5"/>
      <c r="H76" s="5"/>
      <c r="I76" s="5"/>
      <c r="J76" s="5"/>
      <c r="K76" s="5"/>
      <c r="L76" s="893"/>
      <c r="M76" s="893"/>
      <c r="N76" s="893"/>
    </row>
    <row r="77" spans="1:14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893"/>
      <c r="M77" s="893"/>
      <c r="N77" s="893"/>
    </row>
    <row r="78" spans="1:14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893"/>
      <c r="M78" s="893"/>
      <c r="N78" s="893"/>
    </row>
    <row r="79" spans="1:14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893"/>
      <c r="M79" s="893"/>
      <c r="N79" s="893"/>
    </row>
    <row r="80" spans="1:14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893"/>
      <c r="M80" s="893"/>
      <c r="N80" s="893"/>
    </row>
    <row r="81" spans="1:22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893"/>
      <c r="M81" s="893"/>
      <c r="N81" s="893"/>
    </row>
    <row r="82" spans="1:22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893"/>
      <c r="M82" s="893"/>
      <c r="N82" s="893"/>
      <c r="Q82" s="408" t="s">
        <v>1286</v>
      </c>
      <c r="R82" s="408" t="s">
        <v>1286</v>
      </c>
      <c r="S82" s="408" t="s">
        <v>1296</v>
      </c>
      <c r="T82" s="408" t="s">
        <v>1287</v>
      </c>
      <c r="U82" s="408" t="s">
        <v>1297</v>
      </c>
      <c r="V82" s="408" t="s">
        <v>1298</v>
      </c>
    </row>
    <row r="83" spans="1:22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893"/>
      <c r="M83" s="893"/>
      <c r="N83" s="893"/>
      <c r="Q83" s="408" t="s">
        <v>1299</v>
      </c>
      <c r="R83" s="408" t="s">
        <v>1300</v>
      </c>
      <c r="S83" s="408" t="s">
        <v>1301</v>
      </c>
      <c r="T83" s="408" t="s">
        <v>1302</v>
      </c>
      <c r="U83" s="408" t="s">
        <v>1303</v>
      </c>
      <c r="V83" s="408" t="s">
        <v>1304</v>
      </c>
    </row>
    <row r="84" spans="1:22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893"/>
      <c r="M84" s="893"/>
      <c r="N84" s="893"/>
      <c r="P84" s="408" t="s">
        <v>1226</v>
      </c>
      <c r="Q84" s="909">
        <v>249.35</v>
      </c>
      <c r="R84" s="909">
        <v>63.93</v>
      </c>
      <c r="S84" s="909">
        <v>193.73</v>
      </c>
      <c r="T84" s="909">
        <v>13.44</v>
      </c>
      <c r="U84" s="909">
        <v>22.31</v>
      </c>
      <c r="V84" s="909">
        <v>27.86</v>
      </c>
    </row>
    <row r="85" spans="1:22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893"/>
      <c r="M85" s="893"/>
      <c r="N85" s="893"/>
      <c r="P85" s="408" t="s">
        <v>1227</v>
      </c>
      <c r="Q85" s="909">
        <v>258.72000000000003</v>
      </c>
      <c r="R85" s="909">
        <v>80.150000000000006</v>
      </c>
      <c r="S85" s="909">
        <v>210.93</v>
      </c>
      <c r="T85" s="909">
        <v>29.72</v>
      </c>
      <c r="U85" s="909">
        <v>21.97</v>
      </c>
      <c r="V85" s="909">
        <v>31.68</v>
      </c>
    </row>
    <row r="86" spans="1:22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893"/>
      <c r="M86" s="893"/>
      <c r="N86" s="893"/>
      <c r="P86" s="408" t="s">
        <v>1228</v>
      </c>
      <c r="Q86" s="909">
        <v>252.6</v>
      </c>
      <c r="R86" s="909">
        <v>92.13</v>
      </c>
      <c r="S86" s="909">
        <v>249.44</v>
      </c>
      <c r="T86" s="909">
        <v>37.46</v>
      </c>
      <c r="U86" s="909">
        <v>20.5</v>
      </c>
      <c r="V86" s="909">
        <v>39.409999999999997</v>
      </c>
    </row>
    <row r="87" spans="1:22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893"/>
      <c r="M87" s="893"/>
      <c r="N87" s="893"/>
      <c r="P87" s="408" t="s">
        <v>1229</v>
      </c>
      <c r="Q87" s="909">
        <v>252.54</v>
      </c>
      <c r="R87" s="909">
        <v>99.41</v>
      </c>
      <c r="S87" s="909">
        <v>254.59</v>
      </c>
      <c r="T87" s="909">
        <v>44.13</v>
      </c>
      <c r="U87" s="909">
        <v>26.15</v>
      </c>
      <c r="V87" s="909">
        <v>39.85</v>
      </c>
    </row>
    <row r="88" spans="1:22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893"/>
      <c r="M88" s="893"/>
      <c r="N88" s="893"/>
      <c r="P88" s="408" t="s">
        <v>1230</v>
      </c>
      <c r="Q88" s="909">
        <v>250.65</v>
      </c>
      <c r="R88" s="909">
        <v>99.06</v>
      </c>
      <c r="S88" s="909">
        <v>245.04</v>
      </c>
      <c r="T88" s="909">
        <v>44.71</v>
      </c>
      <c r="U88" s="909">
        <v>25.95</v>
      </c>
      <c r="V88" s="909">
        <v>37.869999999999997</v>
      </c>
    </row>
    <row r="89" spans="1:22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893"/>
      <c r="M89" s="893"/>
      <c r="N89" s="893"/>
      <c r="P89" s="408" t="s">
        <v>1231</v>
      </c>
      <c r="Q89" s="909">
        <v>249.29</v>
      </c>
      <c r="R89" s="909">
        <v>98.09</v>
      </c>
      <c r="S89" s="909">
        <v>236.98</v>
      </c>
      <c r="T89" s="909">
        <v>44.73</v>
      </c>
      <c r="U89" s="909">
        <v>25.8</v>
      </c>
      <c r="V89" s="909">
        <v>32.75</v>
      </c>
    </row>
    <row r="90" spans="1:22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893"/>
      <c r="M90" s="893"/>
      <c r="N90" s="893"/>
      <c r="P90" s="408" t="s">
        <v>1232</v>
      </c>
      <c r="Q90" s="909">
        <v>247.34</v>
      </c>
      <c r="R90" s="909">
        <v>90.24</v>
      </c>
      <c r="S90" s="909">
        <v>225.1</v>
      </c>
      <c r="T90" s="909">
        <v>41.26</v>
      </c>
      <c r="U90" s="909">
        <v>21.36</v>
      </c>
      <c r="V90" s="909">
        <v>27.22</v>
      </c>
    </row>
    <row r="91" spans="1:22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893"/>
      <c r="M91" s="893"/>
      <c r="N91" s="893"/>
      <c r="P91" s="408" t="s">
        <v>1233</v>
      </c>
      <c r="Q91" s="909">
        <v>245.07</v>
      </c>
      <c r="R91" s="909">
        <v>65.06</v>
      </c>
      <c r="S91" s="909">
        <v>205.59</v>
      </c>
      <c r="T91" s="909">
        <v>32.450000000000003</v>
      </c>
      <c r="U91" s="909">
        <v>14.65</v>
      </c>
      <c r="V91" s="909">
        <v>21.9</v>
      </c>
    </row>
    <row r="92" spans="1:22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893"/>
      <c r="M92" s="893"/>
      <c r="N92" s="893"/>
      <c r="P92" s="408" t="s">
        <v>1249</v>
      </c>
      <c r="Q92" s="909">
        <v>242.67</v>
      </c>
      <c r="R92" s="909">
        <v>50.18</v>
      </c>
      <c r="S92" s="909">
        <v>187.65</v>
      </c>
      <c r="T92" s="909">
        <v>19.62</v>
      </c>
      <c r="U92" s="909">
        <v>5.9</v>
      </c>
      <c r="V92" s="909">
        <v>16.62</v>
      </c>
    </row>
    <row r="93" spans="1:22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893"/>
      <c r="M93" s="893"/>
      <c r="N93" s="893"/>
      <c r="P93" s="408" t="s">
        <v>1235</v>
      </c>
      <c r="Q93" s="909">
        <v>239.42</v>
      </c>
      <c r="R93" s="909">
        <v>45.46</v>
      </c>
      <c r="S93" s="909">
        <v>170.24</v>
      </c>
      <c r="T93" s="909">
        <v>8.56</v>
      </c>
      <c r="U93" s="909">
        <v>1.9</v>
      </c>
      <c r="V93" s="909">
        <v>13.63</v>
      </c>
    </row>
    <row r="94" spans="1:22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893"/>
      <c r="M94" s="893"/>
      <c r="N94" s="893"/>
      <c r="P94" s="408" t="s">
        <v>1236</v>
      </c>
      <c r="Q94" s="909">
        <v>236.3</v>
      </c>
      <c r="R94" s="909">
        <v>44.9</v>
      </c>
      <c r="S94" s="909">
        <v>157.46</v>
      </c>
      <c r="T94" s="909">
        <v>10.28</v>
      </c>
      <c r="U94" s="909">
        <v>3.11</v>
      </c>
      <c r="V94" s="909">
        <v>9.43</v>
      </c>
    </row>
    <row r="95" spans="1:22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893"/>
      <c r="M95" s="893"/>
      <c r="N95" s="893"/>
      <c r="P95" s="408" t="s">
        <v>1237</v>
      </c>
      <c r="Q95" s="909">
        <v>233.19</v>
      </c>
      <c r="R95" s="909">
        <v>65.62</v>
      </c>
      <c r="S95" s="909">
        <v>155.31</v>
      </c>
      <c r="T95" s="909">
        <v>26.29</v>
      </c>
      <c r="U95" s="909">
        <v>4.09</v>
      </c>
      <c r="V95" s="909">
        <v>8.24</v>
      </c>
    </row>
    <row r="96" spans="1:22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893"/>
      <c r="M96" s="893"/>
      <c r="N96" s="893"/>
    </row>
    <row r="97" spans="1:14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893"/>
      <c r="M97" s="893"/>
      <c r="N97" s="893"/>
    </row>
    <row r="98" spans="1:14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893"/>
      <c r="M98" s="893"/>
      <c r="N98" s="893"/>
    </row>
    <row r="99" spans="1:14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893"/>
      <c r="M99" s="893"/>
      <c r="N99" s="893"/>
    </row>
    <row r="100" spans="1:14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893"/>
      <c r="M100" s="893"/>
      <c r="N100" s="893"/>
    </row>
    <row r="101" spans="1:14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893"/>
      <c r="M101" s="893"/>
      <c r="N101" s="893"/>
    </row>
    <row r="102" spans="1:14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893"/>
      <c r="M102" s="893"/>
      <c r="N102" s="893"/>
    </row>
    <row r="103" spans="1:14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893"/>
      <c r="M103" s="893"/>
      <c r="N103" s="893"/>
    </row>
    <row r="104" spans="1:14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893"/>
      <c r="M104" s="893"/>
      <c r="N104" s="893"/>
    </row>
    <row r="105" spans="1:14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893"/>
      <c r="M105" s="893"/>
      <c r="N105" s="893"/>
    </row>
    <row r="106" spans="1:14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893"/>
      <c r="M106" s="893"/>
      <c r="N106" s="893"/>
    </row>
    <row r="107" spans="1:14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893"/>
      <c r="M107" s="893"/>
      <c r="N107" s="893"/>
    </row>
    <row r="108" spans="1:14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893"/>
      <c r="M108" s="893"/>
      <c r="N108" s="893"/>
    </row>
    <row r="109" spans="1:14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893"/>
      <c r="M109" s="893"/>
      <c r="N109" s="893"/>
    </row>
    <row r="110" spans="1:14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893"/>
      <c r="M110" s="893"/>
      <c r="N110" s="893"/>
    </row>
    <row r="111" spans="1:14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893"/>
      <c r="M111" s="893"/>
      <c r="N111" s="893"/>
    </row>
    <row r="112" spans="1:14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893"/>
      <c r="M112" s="893"/>
      <c r="N112" s="893"/>
    </row>
    <row r="113" spans="1:14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893"/>
      <c r="M113" s="893"/>
      <c r="N113" s="893"/>
    </row>
    <row r="114" spans="1:14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893"/>
      <c r="M114" s="893"/>
      <c r="N114" s="893"/>
    </row>
    <row r="115" spans="1:14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893"/>
      <c r="M115" s="893"/>
      <c r="N115" s="893"/>
    </row>
  </sheetData>
  <mergeCells count="4">
    <mergeCell ref="C60:C61"/>
    <mergeCell ref="J60:J61"/>
    <mergeCell ref="C7:C8"/>
    <mergeCell ref="I7:I8"/>
  </mergeCells>
  <conditionalFormatting sqref="D62:D73">
    <cfRule type="cellIs" dxfId="47" priority="2" operator="equal">
      <formula>$D$74</formula>
    </cfRule>
  </conditionalFormatting>
  <conditionalFormatting sqref="D74:G74">
    <cfRule type="cellIs" dxfId="46" priority="3" operator="equal">
      <formula>$G$21</formula>
    </cfRule>
  </conditionalFormatting>
  <conditionalFormatting sqref="E9:E20">
    <cfRule type="cellIs" dxfId="45" priority="16" operator="equal">
      <formula>$E$21</formula>
    </cfRule>
  </conditionalFormatting>
  <conditionalFormatting sqref="E62:E73">
    <cfRule type="cellIs" dxfId="44" priority="4" operator="equal">
      <formula>$E$74</formula>
    </cfRule>
  </conditionalFormatting>
  <conditionalFormatting sqref="F9:F20">
    <cfRule type="cellIs" dxfId="43" priority="15" operator="equal">
      <formula>$F$21</formula>
    </cfRule>
  </conditionalFormatting>
  <conditionalFormatting sqref="F62:F73">
    <cfRule type="cellIs" dxfId="42" priority="6" operator="equal">
      <formula>$F$74</formula>
    </cfRule>
  </conditionalFormatting>
  <conditionalFormatting sqref="G9:G20">
    <cfRule type="cellIs" dxfId="41" priority="14" operator="equal">
      <formula>$G$21</formula>
    </cfRule>
  </conditionalFormatting>
  <conditionalFormatting sqref="G62:G73">
    <cfRule type="cellIs" dxfId="40" priority="8" operator="equal">
      <formula>$G$74</formula>
    </cfRule>
  </conditionalFormatting>
  <conditionalFormatting sqref="H9:H20">
    <cfRule type="cellIs" dxfId="39" priority="13" operator="equal">
      <formula>$H$21</formula>
    </cfRule>
  </conditionalFormatting>
  <conditionalFormatting sqref="H62:H73">
    <cfRule type="cellIs" dxfId="38" priority="10" operator="equal">
      <formula>$H$74</formula>
    </cfRule>
  </conditionalFormatting>
  <conditionalFormatting sqref="I9:I20">
    <cfRule type="cellIs" dxfId="37" priority="12" operator="equal">
      <formula>$I$21</formula>
    </cfRule>
  </conditionalFormatting>
  <conditionalFormatting sqref="I62:I73">
    <cfRule type="cellIs" dxfId="36" priority="9" operator="equal">
      <formula>$I$74</formula>
    </cfRule>
  </conditionalFormatting>
  <conditionalFormatting sqref="J62:J73">
    <cfRule type="cellIs" dxfId="35" priority="1" operator="equal">
      <formula>$J$74</formula>
    </cfRule>
  </conditionalFormatting>
  <printOptions horizontalCentered="1"/>
  <pageMargins left="0.86614173228346458" right="0.6692913385826772" top="0.62992125984251968" bottom="0.51181102362204722" header="0" footer="0"/>
  <pageSetup paperSize="9" scale="60" orientation="portrait" r:id="rId1"/>
  <headerFooter alignWithMargins="0"/>
  <rowBreaks count="1" manualBreakCount="1">
    <brk id="57" max="10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44E5AA1F-1905-43C7-B8A3-B9BC5C56CE5C}">
            <xm:f>NOT(ISERROR(SEARCH($D$21,D9)))</xm:f>
            <xm:f>$D$21</xm:f>
            <x14:dxf>
              <font>
                <b/>
                <i val="0"/>
                <strike val="0"/>
              </font>
              <numFmt numFmtId="167" formatCode="#,##0.0"/>
            </x14:dxf>
          </x14:cfRule>
          <xm:sqref>D9:D20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36"/>
  <dimension ref="A1:IR290"/>
  <sheetViews>
    <sheetView view="pageBreakPreview" zoomScale="90" zoomScaleNormal="85" zoomScaleSheetLayoutView="90" workbookViewId="0">
      <selection activeCell="K28" sqref="K28"/>
    </sheetView>
  </sheetViews>
  <sheetFormatPr baseColWidth="10" defaultColWidth="11.42578125" defaultRowHeight="12.75" x14ac:dyDescent="0.2"/>
  <cols>
    <col min="1" max="1" width="11.5703125" style="793" customWidth="1"/>
    <col min="2" max="2" width="21.28515625" style="793" customWidth="1"/>
    <col min="3" max="3" width="19.140625" style="793" customWidth="1"/>
    <col min="4" max="4" width="31.7109375" style="793" customWidth="1"/>
    <col min="5" max="5" width="20.85546875" style="793" customWidth="1"/>
    <col min="6" max="6" width="22.5703125" style="792" customWidth="1"/>
    <col min="7" max="7" width="9.140625" style="792" customWidth="1"/>
    <col min="8" max="8" width="7.28515625" style="792" customWidth="1"/>
    <col min="9" max="9" width="27.7109375" style="910" customWidth="1"/>
    <col min="10" max="10" width="20.28515625" style="910" customWidth="1"/>
    <col min="11" max="11" width="26.28515625" style="910" customWidth="1"/>
    <col min="12" max="12" width="20.28515625" style="910" customWidth="1"/>
    <col min="13" max="13" width="14.85546875" style="910" customWidth="1"/>
    <col min="14" max="14" width="27.7109375" style="910" bestFit="1" customWidth="1"/>
    <col min="15" max="19" width="11.42578125" style="910"/>
    <col min="20" max="16384" width="11.42578125" style="793"/>
  </cols>
  <sheetData>
    <row r="1" spans="1:252" ht="19.5" customHeight="1" x14ac:dyDescent="0.25">
      <c r="A1" s="790" t="s">
        <v>1306</v>
      </c>
      <c r="B1" s="791"/>
      <c r="C1" s="791"/>
      <c r="D1" s="791"/>
      <c r="E1" s="791"/>
      <c r="J1" s="407" t="s">
        <v>163</v>
      </c>
      <c r="K1" s="408" t="s">
        <v>164</v>
      </c>
      <c r="P1" s="911"/>
      <c r="Q1" s="911"/>
      <c r="R1" s="911"/>
      <c r="S1" s="911"/>
      <c r="T1" s="792"/>
      <c r="U1" s="792"/>
      <c r="V1" s="792"/>
      <c r="W1" s="792"/>
      <c r="X1" s="792"/>
      <c r="Y1" s="792"/>
      <c r="Z1" s="792"/>
      <c r="AA1" s="792"/>
      <c r="AB1" s="792"/>
      <c r="AC1" s="792"/>
      <c r="AD1" s="792"/>
      <c r="AE1" s="792"/>
      <c r="AF1" s="792"/>
      <c r="AG1" s="792"/>
      <c r="AH1" s="792"/>
      <c r="AI1" s="792"/>
      <c r="AJ1" s="792"/>
      <c r="AK1" s="792"/>
      <c r="AL1" s="792"/>
      <c r="AM1" s="792"/>
      <c r="AN1" s="792"/>
      <c r="AO1" s="792"/>
      <c r="AP1" s="792"/>
      <c r="AQ1" s="792"/>
      <c r="AR1" s="792"/>
      <c r="AS1" s="792"/>
      <c r="AT1" s="792"/>
      <c r="AU1" s="792"/>
      <c r="AV1" s="792"/>
      <c r="AW1" s="792"/>
      <c r="AX1" s="792"/>
      <c r="AY1" s="792"/>
      <c r="AZ1" s="792"/>
      <c r="BA1" s="792"/>
      <c r="BB1" s="792"/>
      <c r="BC1" s="792"/>
      <c r="BD1" s="792"/>
      <c r="BE1" s="792"/>
      <c r="BF1" s="792"/>
      <c r="BG1" s="792"/>
      <c r="BH1" s="792"/>
      <c r="BI1" s="792"/>
      <c r="BJ1" s="792"/>
      <c r="BK1" s="792"/>
      <c r="BL1" s="792"/>
      <c r="BM1" s="792"/>
      <c r="BN1" s="792"/>
      <c r="BO1" s="792"/>
      <c r="BP1" s="792"/>
      <c r="BQ1" s="792"/>
      <c r="BR1" s="792"/>
      <c r="BS1" s="792"/>
      <c r="BT1" s="792"/>
      <c r="BU1" s="792"/>
      <c r="BV1" s="792"/>
      <c r="BW1" s="792"/>
      <c r="BX1" s="792"/>
      <c r="BY1" s="792"/>
      <c r="BZ1" s="792"/>
      <c r="CA1" s="792"/>
      <c r="CB1" s="792"/>
      <c r="CC1" s="792"/>
      <c r="CD1" s="792"/>
      <c r="CE1" s="792"/>
      <c r="CF1" s="792"/>
      <c r="CG1" s="792"/>
      <c r="CH1" s="792"/>
      <c r="CI1" s="792"/>
      <c r="CJ1" s="792"/>
      <c r="CK1" s="792"/>
      <c r="CL1" s="792"/>
      <c r="CM1" s="792"/>
      <c r="CN1" s="792"/>
      <c r="CO1" s="792"/>
      <c r="CP1" s="792"/>
      <c r="CQ1" s="792"/>
      <c r="CR1" s="792"/>
      <c r="CS1" s="792"/>
      <c r="CT1" s="792"/>
      <c r="CU1" s="792"/>
      <c r="CV1" s="792"/>
      <c r="CW1" s="792"/>
      <c r="CX1" s="792"/>
      <c r="CY1" s="792"/>
      <c r="CZ1" s="792"/>
      <c r="DA1" s="792"/>
      <c r="DB1" s="792"/>
      <c r="DC1" s="792"/>
      <c r="DD1" s="792"/>
      <c r="DE1" s="792"/>
      <c r="DF1" s="792"/>
      <c r="DG1" s="792"/>
      <c r="DH1" s="792"/>
      <c r="DI1" s="792"/>
      <c r="DJ1" s="792"/>
      <c r="DK1" s="792"/>
      <c r="DL1" s="792"/>
      <c r="DM1" s="792"/>
      <c r="DN1" s="792"/>
      <c r="DO1" s="792"/>
      <c r="DP1" s="792"/>
      <c r="DQ1" s="792"/>
      <c r="DR1" s="792"/>
      <c r="DS1" s="792"/>
      <c r="DT1" s="792"/>
      <c r="DU1" s="792"/>
      <c r="DV1" s="792"/>
      <c r="DW1" s="792"/>
      <c r="DX1" s="792"/>
      <c r="DY1" s="792"/>
      <c r="DZ1" s="792"/>
      <c r="EA1" s="792"/>
      <c r="EB1" s="792"/>
      <c r="EC1" s="792"/>
      <c r="ED1" s="792"/>
      <c r="EE1" s="792"/>
      <c r="EF1" s="792"/>
      <c r="EG1" s="792"/>
      <c r="EH1" s="792"/>
      <c r="EI1" s="792"/>
      <c r="EJ1" s="792"/>
      <c r="EK1" s="792"/>
      <c r="EL1" s="792"/>
      <c r="EM1" s="792"/>
      <c r="EN1" s="792"/>
      <c r="EO1" s="792"/>
      <c r="EP1" s="792"/>
      <c r="EQ1" s="792"/>
      <c r="ER1" s="792"/>
      <c r="ES1" s="792"/>
      <c r="ET1" s="792"/>
      <c r="EU1" s="792"/>
      <c r="EV1" s="792"/>
      <c r="EW1" s="792"/>
      <c r="EX1" s="792"/>
      <c r="EY1" s="792"/>
      <c r="EZ1" s="792"/>
      <c r="FA1" s="792"/>
      <c r="FB1" s="792"/>
      <c r="FC1" s="792"/>
      <c r="FD1" s="792"/>
      <c r="FE1" s="792"/>
      <c r="FF1" s="792"/>
      <c r="FG1" s="792"/>
      <c r="FH1" s="792"/>
      <c r="FI1" s="792"/>
      <c r="FJ1" s="792"/>
      <c r="FK1" s="792"/>
      <c r="FL1" s="792"/>
      <c r="FM1" s="792"/>
      <c r="FN1" s="792"/>
      <c r="FO1" s="792"/>
      <c r="FP1" s="792"/>
      <c r="FQ1" s="792"/>
      <c r="FR1" s="792"/>
      <c r="FS1" s="792"/>
      <c r="FT1" s="792"/>
      <c r="FU1" s="792"/>
      <c r="FV1" s="792"/>
      <c r="FW1" s="792"/>
      <c r="FX1" s="792"/>
      <c r="FY1" s="792"/>
      <c r="FZ1" s="792"/>
      <c r="GA1" s="792"/>
      <c r="GB1" s="792"/>
      <c r="GC1" s="792"/>
      <c r="GD1" s="792"/>
      <c r="GE1" s="792"/>
      <c r="GF1" s="792"/>
      <c r="GG1" s="792"/>
      <c r="GH1" s="792"/>
      <c r="GI1" s="792"/>
      <c r="GJ1" s="792"/>
      <c r="GK1" s="792"/>
      <c r="GL1" s="792"/>
      <c r="GM1" s="792"/>
      <c r="GN1" s="792"/>
      <c r="GO1" s="792"/>
      <c r="GP1" s="792"/>
      <c r="GQ1" s="792"/>
      <c r="GR1" s="792"/>
      <c r="GS1" s="792"/>
      <c r="GT1" s="792"/>
      <c r="GU1" s="792"/>
      <c r="GV1" s="792"/>
      <c r="GW1" s="792"/>
      <c r="GX1" s="792"/>
      <c r="GY1" s="792"/>
      <c r="GZ1" s="792"/>
      <c r="HA1" s="792"/>
      <c r="HB1" s="792"/>
      <c r="HC1" s="792"/>
      <c r="HD1" s="792"/>
      <c r="HE1" s="792"/>
      <c r="HF1" s="792"/>
      <c r="HG1" s="792"/>
      <c r="HH1" s="792"/>
      <c r="HI1" s="792"/>
      <c r="HJ1" s="792"/>
      <c r="HK1" s="792"/>
      <c r="HL1" s="792"/>
      <c r="HM1" s="792"/>
      <c r="HN1" s="792"/>
      <c r="HO1" s="792"/>
      <c r="HP1" s="792"/>
      <c r="HQ1" s="792"/>
      <c r="HR1" s="792"/>
      <c r="HS1" s="792"/>
      <c r="HT1" s="792"/>
      <c r="HU1" s="792"/>
      <c r="HV1" s="792"/>
      <c r="HW1" s="792"/>
      <c r="HX1" s="792"/>
      <c r="HY1" s="792"/>
      <c r="HZ1" s="792"/>
      <c r="IA1" s="792"/>
      <c r="IB1" s="792"/>
      <c r="IC1" s="792"/>
      <c r="ID1" s="792"/>
      <c r="IE1" s="792"/>
      <c r="IF1" s="792"/>
      <c r="IG1" s="792"/>
      <c r="IH1" s="792"/>
      <c r="II1" s="792"/>
      <c r="IJ1" s="792"/>
      <c r="IK1" s="792"/>
      <c r="IL1" s="792"/>
      <c r="IM1" s="792"/>
      <c r="IN1" s="792"/>
      <c r="IO1" s="792"/>
      <c r="IP1" s="792"/>
      <c r="IQ1" s="792"/>
      <c r="IR1" s="792"/>
    </row>
    <row r="2" spans="1:252" ht="10.5" customHeight="1" x14ac:dyDescent="0.25">
      <c r="A2" s="794"/>
      <c r="B2" s="791"/>
      <c r="C2" s="791"/>
      <c r="D2" s="791"/>
      <c r="E2" s="791"/>
      <c r="J2" s="407" t="s">
        <v>328</v>
      </c>
      <c r="K2" s="408" t="s">
        <v>306</v>
      </c>
      <c r="P2" s="911"/>
      <c r="Q2" s="911"/>
      <c r="R2" s="911"/>
      <c r="S2" s="911"/>
      <c r="T2" s="792"/>
      <c r="U2" s="792"/>
      <c r="V2" s="792"/>
      <c r="W2" s="792"/>
      <c r="X2" s="792"/>
      <c r="Y2" s="792"/>
      <c r="Z2" s="792"/>
      <c r="AA2" s="792"/>
      <c r="AB2" s="792"/>
      <c r="AC2" s="792"/>
      <c r="AD2" s="792"/>
      <c r="AE2" s="792"/>
      <c r="AF2" s="792"/>
      <c r="AG2" s="792"/>
      <c r="AH2" s="792"/>
      <c r="AI2" s="792"/>
      <c r="AJ2" s="792"/>
      <c r="AK2" s="792"/>
      <c r="AL2" s="792"/>
      <c r="AM2" s="792"/>
      <c r="AN2" s="792"/>
      <c r="AO2" s="792"/>
      <c r="AP2" s="792"/>
      <c r="AQ2" s="792"/>
      <c r="AR2" s="792"/>
      <c r="AS2" s="792"/>
      <c r="AT2" s="792"/>
      <c r="AU2" s="792"/>
      <c r="AV2" s="792"/>
      <c r="AW2" s="792"/>
      <c r="AX2" s="792"/>
      <c r="AY2" s="792"/>
      <c r="AZ2" s="792"/>
      <c r="BA2" s="792"/>
      <c r="BB2" s="792"/>
      <c r="BC2" s="792"/>
      <c r="BD2" s="792"/>
      <c r="BE2" s="792"/>
      <c r="BF2" s="792"/>
      <c r="BG2" s="792"/>
      <c r="BH2" s="792"/>
      <c r="BI2" s="792"/>
      <c r="BJ2" s="792"/>
      <c r="BK2" s="792"/>
      <c r="BL2" s="792"/>
      <c r="BM2" s="792"/>
      <c r="BN2" s="792"/>
      <c r="BO2" s="792"/>
      <c r="BP2" s="792"/>
      <c r="BQ2" s="792"/>
      <c r="BR2" s="792"/>
      <c r="BS2" s="792"/>
      <c r="BT2" s="792"/>
      <c r="BU2" s="792"/>
      <c r="BV2" s="792"/>
      <c r="BW2" s="792"/>
      <c r="BX2" s="792"/>
      <c r="BY2" s="792"/>
      <c r="BZ2" s="792"/>
      <c r="CA2" s="792"/>
      <c r="CB2" s="792"/>
      <c r="CC2" s="792"/>
      <c r="CD2" s="792"/>
      <c r="CE2" s="792"/>
      <c r="CF2" s="792"/>
      <c r="CG2" s="792"/>
      <c r="CH2" s="792"/>
      <c r="CI2" s="792"/>
      <c r="CJ2" s="792"/>
      <c r="CK2" s="792"/>
      <c r="CL2" s="792"/>
      <c r="CM2" s="792"/>
      <c r="CN2" s="792"/>
      <c r="CO2" s="792"/>
      <c r="CP2" s="792"/>
      <c r="CQ2" s="792"/>
      <c r="CR2" s="792"/>
      <c r="CS2" s="792"/>
      <c r="CT2" s="792"/>
      <c r="CU2" s="792"/>
      <c r="CV2" s="792"/>
      <c r="CW2" s="792"/>
      <c r="CX2" s="792"/>
      <c r="CY2" s="792"/>
      <c r="CZ2" s="792"/>
      <c r="DA2" s="792"/>
      <c r="DB2" s="792"/>
      <c r="DC2" s="792"/>
      <c r="DD2" s="792"/>
      <c r="DE2" s="792"/>
      <c r="DF2" s="792"/>
      <c r="DG2" s="792"/>
      <c r="DH2" s="792"/>
      <c r="DI2" s="792"/>
      <c r="DJ2" s="792"/>
      <c r="DK2" s="792"/>
      <c r="DL2" s="792"/>
      <c r="DM2" s="792"/>
      <c r="DN2" s="792"/>
      <c r="DO2" s="792"/>
      <c r="DP2" s="792"/>
      <c r="DQ2" s="792"/>
      <c r="DR2" s="792"/>
      <c r="DS2" s="792"/>
      <c r="DT2" s="792"/>
      <c r="DU2" s="792"/>
      <c r="DV2" s="792"/>
      <c r="DW2" s="792"/>
      <c r="DX2" s="792"/>
      <c r="DY2" s="792"/>
      <c r="DZ2" s="792"/>
      <c r="EA2" s="792"/>
      <c r="EB2" s="792"/>
      <c r="EC2" s="792"/>
      <c r="ED2" s="792"/>
      <c r="EE2" s="792"/>
      <c r="EF2" s="792"/>
      <c r="EG2" s="792"/>
      <c r="EH2" s="792"/>
      <c r="EI2" s="792"/>
      <c r="EJ2" s="792"/>
      <c r="EK2" s="792"/>
      <c r="EL2" s="792"/>
      <c r="EM2" s="792"/>
      <c r="EN2" s="792"/>
      <c r="EO2" s="792"/>
      <c r="EP2" s="792"/>
      <c r="EQ2" s="792"/>
      <c r="ER2" s="792"/>
      <c r="ES2" s="792"/>
      <c r="ET2" s="792"/>
      <c r="EU2" s="792"/>
      <c r="EV2" s="792"/>
      <c r="EW2" s="792"/>
      <c r="EX2" s="792"/>
      <c r="EY2" s="792"/>
      <c r="EZ2" s="792"/>
      <c r="FA2" s="792"/>
      <c r="FB2" s="792"/>
      <c r="FC2" s="792"/>
      <c r="FD2" s="792"/>
      <c r="FE2" s="792"/>
      <c r="FF2" s="792"/>
      <c r="FG2" s="792"/>
      <c r="FH2" s="792"/>
      <c r="FI2" s="792"/>
      <c r="FJ2" s="792"/>
      <c r="FK2" s="792"/>
      <c r="FL2" s="792"/>
      <c r="FM2" s="792"/>
      <c r="FN2" s="792"/>
      <c r="FO2" s="792"/>
      <c r="FP2" s="792"/>
      <c r="FQ2" s="792"/>
      <c r="FR2" s="792"/>
      <c r="FS2" s="792"/>
      <c r="FT2" s="792"/>
      <c r="FU2" s="792"/>
      <c r="FV2" s="792"/>
      <c r="FW2" s="792"/>
      <c r="FX2" s="792"/>
      <c r="FY2" s="792"/>
      <c r="FZ2" s="792"/>
      <c r="GA2" s="792"/>
      <c r="GB2" s="792"/>
      <c r="GC2" s="792"/>
      <c r="GD2" s="792"/>
      <c r="GE2" s="792"/>
      <c r="GF2" s="792"/>
      <c r="GG2" s="792"/>
      <c r="GH2" s="792"/>
      <c r="GI2" s="792"/>
      <c r="GJ2" s="792"/>
      <c r="GK2" s="792"/>
      <c r="GL2" s="792"/>
      <c r="GM2" s="792"/>
      <c r="GN2" s="792"/>
      <c r="GO2" s="792"/>
      <c r="GP2" s="792"/>
      <c r="GQ2" s="792"/>
      <c r="GR2" s="792"/>
      <c r="GS2" s="792"/>
      <c r="GT2" s="792"/>
      <c r="GU2" s="792"/>
      <c r="GV2" s="792"/>
      <c r="GW2" s="792"/>
      <c r="GX2" s="792"/>
      <c r="GY2" s="792"/>
      <c r="GZ2" s="792"/>
      <c r="HA2" s="792"/>
      <c r="HB2" s="792"/>
      <c r="HC2" s="792"/>
      <c r="HD2" s="792"/>
      <c r="HE2" s="792"/>
      <c r="HF2" s="792"/>
      <c r="HG2" s="792"/>
      <c r="HH2" s="792"/>
      <c r="HI2" s="792"/>
      <c r="HJ2" s="792"/>
      <c r="HK2" s="792"/>
      <c r="HL2" s="792"/>
      <c r="HM2" s="792"/>
      <c r="HN2" s="792"/>
      <c r="HO2" s="792"/>
      <c r="HP2" s="792"/>
      <c r="HQ2" s="792"/>
      <c r="HR2" s="792"/>
      <c r="HS2" s="792"/>
      <c r="HT2" s="792"/>
      <c r="HU2" s="792"/>
      <c r="HV2" s="792"/>
      <c r="HW2" s="792"/>
      <c r="HX2" s="792"/>
      <c r="HY2" s="792"/>
      <c r="HZ2" s="792"/>
      <c r="IA2" s="792"/>
      <c r="IB2" s="792"/>
      <c r="IC2" s="792"/>
      <c r="ID2" s="792"/>
      <c r="IE2" s="792"/>
      <c r="IF2" s="792"/>
      <c r="IG2" s="792"/>
      <c r="IH2" s="792"/>
      <c r="II2" s="792"/>
      <c r="IJ2" s="792"/>
      <c r="IK2" s="792"/>
      <c r="IL2" s="792"/>
      <c r="IM2" s="792"/>
      <c r="IN2" s="792"/>
      <c r="IO2" s="792"/>
      <c r="IP2" s="792"/>
      <c r="IQ2" s="792"/>
      <c r="IR2" s="792"/>
    </row>
    <row r="3" spans="1:252" ht="19.5" customHeight="1" x14ac:dyDescent="0.25">
      <c r="A3" s="795" t="s">
        <v>1307</v>
      </c>
      <c r="B3" s="792"/>
      <c r="C3" s="792"/>
      <c r="D3" s="792"/>
      <c r="E3" s="792"/>
      <c r="J3" s="407" t="s">
        <v>313</v>
      </c>
      <c r="K3" s="408" t="s">
        <v>1996</v>
      </c>
      <c r="P3" s="911"/>
      <c r="Q3" s="911"/>
      <c r="R3" s="911"/>
      <c r="S3" s="911"/>
      <c r="T3" s="792"/>
      <c r="U3" s="792"/>
      <c r="V3" s="792"/>
      <c r="W3" s="792"/>
      <c r="X3" s="792"/>
      <c r="Y3" s="792"/>
      <c r="Z3" s="792"/>
      <c r="AA3" s="792"/>
      <c r="AB3" s="792"/>
      <c r="AC3" s="792"/>
      <c r="AD3" s="792"/>
      <c r="AE3" s="792"/>
      <c r="AF3" s="792"/>
      <c r="AG3" s="792"/>
      <c r="AH3" s="792"/>
      <c r="AI3" s="792"/>
      <c r="AJ3" s="792"/>
      <c r="AK3" s="792"/>
      <c r="AL3" s="792"/>
      <c r="AM3" s="792"/>
      <c r="AN3" s="792"/>
      <c r="AO3" s="792"/>
      <c r="AP3" s="792"/>
      <c r="AQ3" s="792"/>
      <c r="AR3" s="792"/>
      <c r="AS3" s="792"/>
      <c r="AT3" s="792"/>
      <c r="AU3" s="792"/>
      <c r="AV3" s="792"/>
      <c r="AW3" s="792"/>
      <c r="AX3" s="792"/>
      <c r="AY3" s="792"/>
      <c r="AZ3" s="792"/>
      <c r="BA3" s="792"/>
      <c r="BB3" s="792"/>
      <c r="BC3" s="792"/>
      <c r="BD3" s="792"/>
      <c r="BE3" s="792"/>
      <c r="BF3" s="792"/>
      <c r="BG3" s="792"/>
      <c r="BH3" s="792"/>
      <c r="BI3" s="792"/>
      <c r="BJ3" s="792"/>
      <c r="BK3" s="792"/>
      <c r="BL3" s="792"/>
      <c r="BM3" s="792"/>
      <c r="BN3" s="792"/>
      <c r="BO3" s="792"/>
      <c r="BP3" s="792"/>
      <c r="BQ3" s="792"/>
      <c r="BR3" s="792"/>
      <c r="BS3" s="792"/>
      <c r="BT3" s="792"/>
      <c r="BU3" s="792"/>
      <c r="BV3" s="792"/>
      <c r="BW3" s="792"/>
      <c r="BX3" s="792"/>
      <c r="BY3" s="792"/>
      <c r="BZ3" s="792"/>
      <c r="CA3" s="792"/>
      <c r="CB3" s="792"/>
      <c r="CC3" s="792"/>
      <c r="CD3" s="792"/>
      <c r="CE3" s="792"/>
      <c r="CF3" s="792"/>
      <c r="CG3" s="792"/>
      <c r="CH3" s="792"/>
      <c r="CI3" s="792"/>
      <c r="CJ3" s="792"/>
      <c r="CK3" s="792"/>
      <c r="CL3" s="792"/>
      <c r="CM3" s="792"/>
      <c r="CN3" s="792"/>
      <c r="CO3" s="792"/>
      <c r="CP3" s="792"/>
      <c r="CQ3" s="792"/>
      <c r="CR3" s="792"/>
      <c r="CS3" s="792"/>
      <c r="CT3" s="792"/>
      <c r="CU3" s="792"/>
      <c r="CV3" s="792"/>
      <c r="CW3" s="792"/>
      <c r="CX3" s="792"/>
      <c r="CY3" s="792"/>
      <c r="CZ3" s="792"/>
      <c r="DA3" s="792"/>
      <c r="DB3" s="792"/>
      <c r="DC3" s="792"/>
      <c r="DD3" s="792"/>
      <c r="DE3" s="792"/>
      <c r="DF3" s="792"/>
      <c r="DG3" s="792"/>
      <c r="DH3" s="792"/>
      <c r="DI3" s="792"/>
      <c r="DJ3" s="792"/>
      <c r="DK3" s="792"/>
      <c r="DL3" s="792"/>
      <c r="DM3" s="792"/>
      <c r="DN3" s="792"/>
      <c r="DO3" s="792"/>
      <c r="DP3" s="792"/>
      <c r="DQ3" s="792"/>
      <c r="DR3" s="792"/>
      <c r="DS3" s="792"/>
      <c r="DT3" s="792"/>
      <c r="DU3" s="792"/>
      <c r="DV3" s="792"/>
      <c r="DW3" s="792"/>
      <c r="DX3" s="792"/>
      <c r="DY3" s="792"/>
      <c r="DZ3" s="792"/>
      <c r="EA3" s="792"/>
      <c r="EB3" s="792"/>
      <c r="EC3" s="792"/>
      <c r="ED3" s="792"/>
      <c r="EE3" s="792"/>
      <c r="EF3" s="792"/>
      <c r="EG3" s="792"/>
      <c r="EH3" s="792"/>
      <c r="EI3" s="792"/>
      <c r="EJ3" s="792"/>
      <c r="EK3" s="792"/>
      <c r="EL3" s="792"/>
      <c r="EM3" s="792"/>
      <c r="EN3" s="792"/>
      <c r="EO3" s="792"/>
      <c r="EP3" s="792"/>
      <c r="EQ3" s="792"/>
      <c r="ER3" s="792"/>
      <c r="ES3" s="792"/>
      <c r="ET3" s="792"/>
      <c r="EU3" s="792"/>
      <c r="EV3" s="792"/>
      <c r="EW3" s="792"/>
      <c r="EX3" s="792"/>
      <c r="EY3" s="792"/>
      <c r="EZ3" s="792"/>
      <c r="FA3" s="792"/>
      <c r="FB3" s="792"/>
      <c r="FC3" s="792"/>
      <c r="FD3" s="792"/>
      <c r="FE3" s="792"/>
      <c r="FF3" s="792"/>
      <c r="FG3" s="792"/>
      <c r="FH3" s="792"/>
      <c r="FI3" s="792"/>
      <c r="FJ3" s="792"/>
      <c r="FK3" s="792"/>
      <c r="FL3" s="792"/>
      <c r="FM3" s="792"/>
      <c r="FN3" s="792"/>
      <c r="FO3" s="792"/>
      <c r="FP3" s="792"/>
      <c r="FQ3" s="792"/>
      <c r="FR3" s="792"/>
      <c r="FS3" s="792"/>
      <c r="FT3" s="792"/>
      <c r="FU3" s="792"/>
      <c r="FV3" s="792"/>
      <c r="FW3" s="792"/>
      <c r="FX3" s="792"/>
      <c r="FY3" s="792"/>
      <c r="FZ3" s="792"/>
      <c r="GA3" s="792"/>
      <c r="GB3" s="792"/>
      <c r="GC3" s="792"/>
      <c r="GD3" s="792"/>
      <c r="GE3" s="792"/>
      <c r="GF3" s="792"/>
      <c r="GG3" s="792"/>
      <c r="GH3" s="792"/>
      <c r="GI3" s="792"/>
      <c r="GJ3" s="792"/>
      <c r="GK3" s="792"/>
      <c r="GL3" s="792"/>
      <c r="GM3" s="792"/>
      <c r="GN3" s="792"/>
      <c r="GO3" s="792"/>
      <c r="GP3" s="792"/>
      <c r="GQ3" s="792"/>
      <c r="GR3" s="792"/>
      <c r="GS3" s="792"/>
      <c r="GT3" s="792"/>
      <c r="GU3" s="792"/>
      <c r="GV3" s="792"/>
      <c r="GW3" s="792"/>
      <c r="GX3" s="792"/>
      <c r="GY3" s="792"/>
      <c r="GZ3" s="792"/>
      <c r="HA3" s="792"/>
      <c r="HB3" s="792"/>
      <c r="HC3" s="792"/>
      <c r="HD3" s="792"/>
      <c r="HE3" s="792"/>
      <c r="HF3" s="792"/>
      <c r="HG3" s="792"/>
      <c r="HH3" s="792"/>
      <c r="HI3" s="792"/>
      <c r="HJ3" s="792"/>
      <c r="HK3" s="792"/>
      <c r="HL3" s="792"/>
      <c r="HM3" s="792"/>
      <c r="HN3" s="792"/>
      <c r="HO3" s="792"/>
      <c r="HP3" s="792"/>
      <c r="HQ3" s="792"/>
      <c r="HR3" s="792"/>
      <c r="HS3" s="792"/>
      <c r="HT3" s="792"/>
      <c r="HU3" s="792"/>
      <c r="HV3" s="792"/>
      <c r="HW3" s="792"/>
      <c r="HX3" s="792"/>
      <c r="HY3" s="792"/>
      <c r="HZ3" s="792"/>
      <c r="IA3" s="792"/>
      <c r="IB3" s="792"/>
      <c r="IC3" s="792"/>
      <c r="ID3" s="792"/>
      <c r="IE3" s="792"/>
      <c r="IF3" s="792"/>
      <c r="IG3" s="792"/>
      <c r="IH3" s="792"/>
      <c r="II3" s="792"/>
      <c r="IJ3" s="792"/>
      <c r="IK3" s="792"/>
      <c r="IL3" s="792"/>
      <c r="IM3" s="792"/>
      <c r="IN3" s="792"/>
      <c r="IO3" s="792"/>
      <c r="IP3" s="792"/>
      <c r="IQ3" s="792"/>
      <c r="IR3" s="792"/>
    </row>
    <row r="4" spans="1:252" ht="19.5" customHeight="1" x14ac:dyDescent="0.25">
      <c r="A4" s="792"/>
      <c r="B4" s="792"/>
      <c r="C4" s="792"/>
      <c r="D4" s="792"/>
      <c r="E4" s="792"/>
      <c r="I4" s="406"/>
      <c r="J4" s="408"/>
      <c r="K4" s="408"/>
      <c r="P4" s="911"/>
      <c r="Q4" s="911"/>
      <c r="R4" s="911"/>
      <c r="S4" s="911"/>
      <c r="T4" s="792"/>
      <c r="U4" s="792"/>
      <c r="V4" s="792"/>
      <c r="W4" s="792"/>
      <c r="X4" s="792"/>
      <c r="Y4" s="792"/>
      <c r="Z4" s="792"/>
      <c r="AA4" s="792"/>
      <c r="AB4" s="792"/>
      <c r="AC4" s="792"/>
      <c r="AD4" s="792"/>
      <c r="AE4" s="792"/>
      <c r="AF4" s="792"/>
      <c r="AG4" s="792"/>
      <c r="AH4" s="792"/>
      <c r="AI4" s="792"/>
      <c r="AJ4" s="792"/>
      <c r="AK4" s="792"/>
      <c r="AL4" s="792"/>
      <c r="AM4" s="792"/>
      <c r="AN4" s="792"/>
      <c r="AO4" s="792"/>
      <c r="AP4" s="792"/>
      <c r="AQ4" s="792"/>
      <c r="AR4" s="792"/>
      <c r="AS4" s="792"/>
      <c r="AT4" s="792"/>
      <c r="AU4" s="792"/>
      <c r="AV4" s="792"/>
      <c r="AW4" s="792"/>
      <c r="AX4" s="792"/>
      <c r="AY4" s="792"/>
      <c r="AZ4" s="792"/>
      <c r="BA4" s="792"/>
      <c r="BB4" s="792"/>
      <c r="BC4" s="792"/>
      <c r="BD4" s="792"/>
      <c r="BE4" s="792"/>
      <c r="BF4" s="792"/>
      <c r="BG4" s="792"/>
      <c r="BH4" s="792"/>
      <c r="BI4" s="792"/>
      <c r="BJ4" s="792"/>
      <c r="BK4" s="792"/>
      <c r="BL4" s="792"/>
      <c r="BM4" s="792"/>
      <c r="BN4" s="792"/>
      <c r="BO4" s="792"/>
      <c r="BP4" s="792"/>
      <c r="BQ4" s="792"/>
      <c r="BR4" s="792"/>
      <c r="BS4" s="792"/>
      <c r="BT4" s="792"/>
      <c r="BU4" s="792"/>
      <c r="BV4" s="792"/>
      <c r="BW4" s="792"/>
      <c r="BX4" s="792"/>
      <c r="BY4" s="792"/>
      <c r="BZ4" s="792"/>
      <c r="CA4" s="792"/>
      <c r="CB4" s="792"/>
      <c r="CC4" s="792"/>
      <c r="CD4" s="792"/>
      <c r="CE4" s="792"/>
      <c r="CF4" s="792"/>
      <c r="CG4" s="792"/>
      <c r="CH4" s="792"/>
      <c r="CI4" s="792"/>
      <c r="CJ4" s="792"/>
      <c r="CK4" s="792"/>
      <c r="CL4" s="792"/>
      <c r="CM4" s="792"/>
      <c r="CN4" s="792"/>
      <c r="CO4" s="792"/>
      <c r="CP4" s="792"/>
      <c r="CQ4" s="792"/>
      <c r="CR4" s="792"/>
      <c r="CS4" s="792"/>
      <c r="CT4" s="792"/>
      <c r="CU4" s="792"/>
      <c r="CV4" s="792"/>
      <c r="CW4" s="792"/>
      <c r="CX4" s="792"/>
      <c r="CY4" s="792"/>
      <c r="CZ4" s="792"/>
      <c r="DA4" s="792"/>
      <c r="DB4" s="792"/>
      <c r="DC4" s="792"/>
      <c r="DD4" s="792"/>
      <c r="DE4" s="792"/>
      <c r="DF4" s="792"/>
      <c r="DG4" s="792"/>
      <c r="DH4" s="792"/>
      <c r="DI4" s="792"/>
      <c r="DJ4" s="792"/>
      <c r="DK4" s="792"/>
      <c r="DL4" s="792"/>
      <c r="DM4" s="792"/>
      <c r="DN4" s="792"/>
      <c r="DO4" s="792"/>
      <c r="DP4" s="792"/>
      <c r="DQ4" s="792"/>
      <c r="DR4" s="792"/>
      <c r="DS4" s="792"/>
      <c r="DT4" s="792"/>
      <c r="DU4" s="792"/>
      <c r="DV4" s="792"/>
      <c r="DW4" s="792"/>
      <c r="DX4" s="792"/>
      <c r="DY4" s="792"/>
      <c r="DZ4" s="792"/>
      <c r="EA4" s="792"/>
      <c r="EB4" s="792"/>
      <c r="EC4" s="792"/>
      <c r="ED4" s="792"/>
      <c r="EE4" s="792"/>
      <c r="EF4" s="792"/>
      <c r="EG4" s="792"/>
      <c r="EH4" s="792"/>
      <c r="EI4" s="792"/>
      <c r="EJ4" s="792"/>
      <c r="EK4" s="792"/>
      <c r="EL4" s="792"/>
      <c r="EM4" s="792"/>
      <c r="EN4" s="792"/>
      <c r="EO4" s="792"/>
      <c r="EP4" s="792"/>
      <c r="EQ4" s="792"/>
      <c r="ER4" s="792"/>
      <c r="ES4" s="792"/>
      <c r="ET4" s="792"/>
      <c r="EU4" s="792"/>
      <c r="EV4" s="792"/>
      <c r="EW4" s="792"/>
      <c r="EX4" s="792"/>
      <c r="EY4" s="792"/>
      <c r="EZ4" s="792"/>
      <c r="FA4" s="792"/>
      <c r="FB4" s="792"/>
      <c r="FC4" s="792"/>
      <c r="FD4" s="792"/>
      <c r="FE4" s="792"/>
      <c r="FF4" s="792"/>
      <c r="FG4" s="792"/>
      <c r="FH4" s="792"/>
      <c r="FI4" s="792"/>
      <c r="FJ4" s="792"/>
      <c r="FK4" s="792"/>
      <c r="FL4" s="792"/>
      <c r="FM4" s="792"/>
      <c r="FN4" s="792"/>
      <c r="FO4" s="792"/>
      <c r="FP4" s="792"/>
      <c r="FQ4" s="792"/>
      <c r="FR4" s="792"/>
      <c r="FS4" s="792"/>
      <c r="FT4" s="792"/>
      <c r="FU4" s="792"/>
      <c r="FV4" s="792"/>
      <c r="FW4" s="792"/>
      <c r="FX4" s="792"/>
      <c r="FY4" s="792"/>
      <c r="FZ4" s="792"/>
      <c r="GA4" s="792"/>
      <c r="GB4" s="792"/>
      <c r="GC4" s="792"/>
      <c r="GD4" s="792"/>
      <c r="GE4" s="792"/>
      <c r="GF4" s="792"/>
      <c r="GG4" s="792"/>
      <c r="GH4" s="792"/>
      <c r="GI4" s="792"/>
      <c r="GJ4" s="792"/>
      <c r="GK4" s="792"/>
      <c r="GL4" s="792"/>
      <c r="GM4" s="792"/>
      <c r="GN4" s="792"/>
      <c r="GO4" s="792"/>
      <c r="GP4" s="792"/>
      <c r="GQ4" s="792"/>
      <c r="GR4" s="792"/>
      <c r="GS4" s="792"/>
      <c r="GT4" s="792"/>
      <c r="GU4" s="792"/>
      <c r="GV4" s="792"/>
      <c r="GW4" s="792"/>
      <c r="GX4" s="792"/>
      <c r="GY4" s="792"/>
      <c r="GZ4" s="792"/>
      <c r="HA4" s="792"/>
      <c r="HB4" s="792"/>
      <c r="HC4" s="792"/>
      <c r="HD4" s="792"/>
      <c r="HE4" s="792"/>
      <c r="HF4" s="792"/>
      <c r="HG4" s="792"/>
      <c r="HH4" s="792"/>
      <c r="HI4" s="792"/>
      <c r="HJ4" s="792"/>
      <c r="HK4" s="792"/>
      <c r="HL4" s="792"/>
      <c r="HM4" s="792"/>
      <c r="HN4" s="792"/>
      <c r="HO4" s="792"/>
      <c r="HP4" s="792"/>
      <c r="HQ4" s="792"/>
      <c r="HR4" s="792"/>
      <c r="HS4" s="792"/>
      <c r="HT4" s="792"/>
      <c r="HU4" s="792"/>
      <c r="HV4" s="792"/>
      <c r="HW4" s="792"/>
      <c r="HX4" s="792"/>
      <c r="HY4" s="792"/>
      <c r="HZ4" s="792"/>
      <c r="IA4" s="792"/>
      <c r="IB4" s="792"/>
      <c r="IC4" s="792"/>
      <c r="ID4" s="792"/>
      <c r="IE4" s="792"/>
      <c r="IF4" s="792"/>
      <c r="IG4" s="792"/>
      <c r="IH4" s="792"/>
      <c r="II4" s="792"/>
      <c r="IJ4" s="792"/>
      <c r="IK4" s="792"/>
      <c r="IL4" s="792"/>
      <c r="IM4" s="792"/>
      <c r="IN4" s="792"/>
      <c r="IO4" s="792"/>
      <c r="IP4" s="792"/>
      <c r="IQ4" s="792"/>
      <c r="IR4" s="792"/>
    </row>
    <row r="5" spans="1:252" ht="19.5" customHeight="1" x14ac:dyDescent="0.25">
      <c r="A5" s="792"/>
      <c r="B5" s="2008" t="s">
        <v>1308</v>
      </c>
      <c r="C5" s="2008" t="s">
        <v>1309</v>
      </c>
      <c r="D5" s="2010" t="s">
        <v>1310</v>
      </c>
      <c r="E5" s="2011"/>
      <c r="F5" s="2012" t="s">
        <v>1074</v>
      </c>
      <c r="I5" s="408"/>
      <c r="J5" s="408" t="s">
        <v>1311</v>
      </c>
      <c r="K5" s="408" t="s">
        <v>312</v>
      </c>
      <c r="L5" s="408"/>
      <c r="M5" s="408"/>
    </row>
    <row r="6" spans="1:252" ht="19.5" customHeight="1" x14ac:dyDescent="0.25">
      <c r="A6" s="792"/>
      <c r="B6" s="2009"/>
      <c r="C6" s="2009"/>
      <c r="D6" s="1221" t="s">
        <v>1312</v>
      </c>
      <c r="E6" s="1221" t="s">
        <v>1313</v>
      </c>
      <c r="F6" s="2013"/>
      <c r="I6" s="408"/>
      <c r="J6" s="408" t="s">
        <v>327</v>
      </c>
      <c r="K6" s="408" t="s">
        <v>304</v>
      </c>
      <c r="L6" s="408" t="s">
        <v>166</v>
      </c>
      <c r="M6" s="408" t="s">
        <v>302</v>
      </c>
    </row>
    <row r="7" spans="1:252" ht="19.5" customHeight="1" x14ac:dyDescent="0.25">
      <c r="A7" s="792"/>
      <c r="B7" s="995" t="s">
        <v>1048</v>
      </c>
      <c r="C7" s="797" t="s">
        <v>1314</v>
      </c>
      <c r="D7" s="798">
        <v>1002969.5700000003</v>
      </c>
      <c r="E7" s="798">
        <v>933800.75</v>
      </c>
      <c r="F7" s="799">
        <v>1936770.3200000003</v>
      </c>
      <c r="G7" s="800"/>
      <c r="H7" s="801"/>
      <c r="I7" s="408"/>
      <c r="J7" s="408" t="s">
        <v>1315</v>
      </c>
      <c r="K7" s="408">
        <v>1002969.5700000003</v>
      </c>
      <c r="L7" s="408">
        <v>933800.75</v>
      </c>
      <c r="M7" s="408">
        <v>1936770.3200000003</v>
      </c>
      <c r="N7" s="1447">
        <v>0</v>
      </c>
    </row>
    <row r="8" spans="1:252" ht="19.5" customHeight="1" x14ac:dyDescent="0.25">
      <c r="A8" s="792"/>
      <c r="B8" s="796" t="s">
        <v>1049</v>
      </c>
      <c r="C8" s="797" t="s">
        <v>1316</v>
      </c>
      <c r="D8" s="802">
        <v>45473876.990000017</v>
      </c>
      <c r="E8" s="802"/>
      <c r="F8" s="799">
        <v>45473876.990000017</v>
      </c>
      <c r="G8" s="800"/>
      <c r="H8" s="801"/>
      <c r="I8" s="408"/>
      <c r="J8" s="408" t="s">
        <v>1317</v>
      </c>
      <c r="K8" s="408">
        <v>45473876.990000017</v>
      </c>
      <c r="L8" s="408"/>
      <c r="M8" s="408">
        <v>45473876.990000017</v>
      </c>
      <c r="N8" s="1447">
        <v>0</v>
      </c>
    </row>
    <row r="9" spans="1:252" ht="19.5" customHeight="1" x14ac:dyDescent="0.25">
      <c r="A9" s="792"/>
      <c r="B9" s="796" t="s">
        <v>1318</v>
      </c>
      <c r="C9" s="797" t="s">
        <v>1314</v>
      </c>
      <c r="D9" s="802">
        <v>48105.47</v>
      </c>
      <c r="E9" s="802">
        <v>85530.180000000008</v>
      </c>
      <c r="F9" s="799">
        <v>133635.65000000002</v>
      </c>
      <c r="G9" s="800"/>
      <c r="H9" s="801"/>
      <c r="I9" s="408"/>
      <c r="J9" s="408" t="s">
        <v>1319</v>
      </c>
      <c r="K9" s="408">
        <v>48105.47</v>
      </c>
      <c r="L9" s="408">
        <v>85530.180000000008</v>
      </c>
      <c r="M9" s="408">
        <v>133635.65000000002</v>
      </c>
      <c r="N9" s="1447">
        <v>0</v>
      </c>
    </row>
    <row r="10" spans="1:252" ht="19.5" customHeight="1" x14ac:dyDescent="0.25">
      <c r="A10" s="792"/>
      <c r="B10" s="796" t="s">
        <v>1320</v>
      </c>
      <c r="C10" s="797" t="s">
        <v>1321</v>
      </c>
      <c r="D10" s="802">
        <v>26837373.400000006</v>
      </c>
      <c r="E10" s="802">
        <v>2411935.11</v>
      </c>
      <c r="F10" s="799">
        <v>29249308.510000005</v>
      </c>
      <c r="G10" s="800"/>
      <c r="H10" s="801"/>
      <c r="I10" s="408"/>
      <c r="J10" s="408" t="s">
        <v>1322</v>
      </c>
      <c r="K10" s="408">
        <v>26837373.400000006</v>
      </c>
      <c r="L10" s="408">
        <v>2411935.11</v>
      </c>
      <c r="M10" s="408">
        <v>29249308.510000005</v>
      </c>
      <c r="N10" s="1447">
        <v>0</v>
      </c>
    </row>
    <row r="11" spans="1:252" ht="19.5" customHeight="1" x14ac:dyDescent="0.25">
      <c r="A11" s="792"/>
      <c r="B11" s="796" t="s">
        <v>1323</v>
      </c>
      <c r="C11" s="797" t="s">
        <v>1316</v>
      </c>
      <c r="D11" s="803">
        <v>4861555551.8279982</v>
      </c>
      <c r="E11" s="802">
        <v>255030059.19000003</v>
      </c>
      <c r="F11" s="804">
        <v>5116585611.0179977</v>
      </c>
      <c r="G11" s="800"/>
      <c r="H11" s="801"/>
      <c r="I11" s="408"/>
      <c r="J11" s="408" t="s">
        <v>1324</v>
      </c>
      <c r="K11" s="408">
        <v>4861555551.8279982</v>
      </c>
      <c r="L11" s="408">
        <v>255030059.19000003</v>
      </c>
      <c r="M11" s="408">
        <v>5116585611.0179977</v>
      </c>
      <c r="N11" s="1447">
        <v>0</v>
      </c>
    </row>
    <row r="12" spans="1:252" ht="19.5" customHeight="1" x14ac:dyDescent="0.25">
      <c r="A12" s="792"/>
      <c r="B12" s="796" t="s">
        <v>1325</v>
      </c>
      <c r="C12" s="797" t="s">
        <v>1321</v>
      </c>
      <c r="D12" s="802">
        <v>22017990.919999998</v>
      </c>
      <c r="E12" s="802"/>
      <c r="F12" s="799">
        <v>22017990.919999998</v>
      </c>
      <c r="G12" s="800"/>
      <c r="H12" s="801"/>
      <c r="I12" s="408"/>
      <c r="J12" s="408" t="s">
        <v>1326</v>
      </c>
      <c r="K12" s="408">
        <v>22017990.919999998</v>
      </c>
      <c r="L12" s="408">
        <v>0</v>
      </c>
      <c r="M12" s="408">
        <v>22017990.919999998</v>
      </c>
      <c r="N12" s="1447">
        <v>0</v>
      </c>
    </row>
    <row r="13" spans="1:252" ht="19.5" customHeight="1" x14ac:dyDescent="0.25">
      <c r="A13" s="792"/>
      <c r="B13" s="796" t="s">
        <v>1327</v>
      </c>
      <c r="C13" s="797" t="s">
        <v>1321</v>
      </c>
      <c r="D13" s="802">
        <v>1000650</v>
      </c>
      <c r="E13" s="802"/>
      <c r="F13" s="799">
        <v>1000650</v>
      </c>
      <c r="H13" s="801"/>
      <c r="I13" s="408"/>
      <c r="J13" s="408" t="s">
        <v>1328</v>
      </c>
      <c r="K13" s="408">
        <v>1000650</v>
      </c>
      <c r="L13" s="408"/>
      <c r="M13" s="408">
        <v>1000650</v>
      </c>
      <c r="N13" s="1447">
        <v>0</v>
      </c>
    </row>
    <row r="14" spans="1:252" ht="19.5" customHeight="1" x14ac:dyDescent="0.25">
      <c r="A14" s="792"/>
      <c r="B14" s="805" t="s">
        <v>2231</v>
      </c>
      <c r="C14" s="1332" t="s">
        <v>1316</v>
      </c>
      <c r="D14" s="806">
        <v>7448.9460000000008</v>
      </c>
      <c r="E14" s="806"/>
      <c r="F14" s="807">
        <v>7448.9460000000008</v>
      </c>
      <c r="H14" s="811"/>
      <c r="I14" s="406"/>
      <c r="J14" s="408" t="s">
        <v>2179</v>
      </c>
      <c r="K14" s="408">
        <v>7448.9460000000008</v>
      </c>
      <c r="L14" s="408"/>
      <c r="M14" s="408">
        <v>7448.9460000000008</v>
      </c>
      <c r="N14" s="1447">
        <v>0</v>
      </c>
      <c r="P14" s="911"/>
      <c r="Q14" s="911"/>
      <c r="R14" s="911"/>
      <c r="S14" s="911"/>
      <c r="T14" s="792"/>
      <c r="U14" s="792"/>
      <c r="V14" s="792"/>
      <c r="W14" s="792"/>
      <c r="X14" s="792"/>
      <c r="Y14" s="792"/>
      <c r="Z14" s="792"/>
      <c r="AA14" s="792"/>
      <c r="AB14" s="792"/>
      <c r="AC14" s="792"/>
      <c r="AD14" s="792"/>
      <c r="AE14" s="792"/>
      <c r="AF14" s="792"/>
      <c r="AG14" s="792"/>
      <c r="AH14" s="792"/>
      <c r="AI14" s="792"/>
      <c r="AJ14" s="792"/>
      <c r="AK14" s="792"/>
      <c r="AL14" s="792"/>
      <c r="AM14" s="792"/>
      <c r="AN14" s="792"/>
      <c r="AO14" s="792"/>
      <c r="AP14" s="792"/>
      <c r="AQ14" s="792"/>
      <c r="AR14" s="792"/>
      <c r="AS14" s="792"/>
      <c r="AT14" s="792"/>
      <c r="AU14" s="792"/>
      <c r="AV14" s="792"/>
      <c r="AW14" s="792"/>
      <c r="AX14" s="792"/>
      <c r="AY14" s="792"/>
      <c r="AZ14" s="792"/>
      <c r="BA14" s="792"/>
      <c r="BB14" s="792"/>
      <c r="BC14" s="792"/>
      <c r="BD14" s="792"/>
      <c r="BE14" s="792"/>
      <c r="BF14" s="792"/>
      <c r="BG14" s="792"/>
      <c r="BH14" s="792"/>
      <c r="BI14" s="792"/>
      <c r="BJ14" s="792"/>
      <c r="BK14" s="792"/>
      <c r="BL14" s="792"/>
      <c r="BM14" s="792"/>
      <c r="BN14" s="792"/>
      <c r="BO14" s="792"/>
      <c r="BP14" s="792"/>
      <c r="BQ14" s="792"/>
      <c r="BR14" s="792"/>
      <c r="BS14" s="792"/>
      <c r="BT14" s="792"/>
      <c r="BU14" s="792"/>
      <c r="BV14" s="792"/>
      <c r="BW14" s="792"/>
      <c r="BX14" s="792"/>
      <c r="BY14" s="792"/>
      <c r="BZ14" s="792"/>
      <c r="CA14" s="792"/>
      <c r="CB14" s="792"/>
      <c r="CC14" s="792"/>
      <c r="CD14" s="792"/>
      <c r="CE14" s="792"/>
      <c r="CF14" s="792"/>
      <c r="CG14" s="792"/>
      <c r="CH14" s="792"/>
      <c r="CI14" s="792"/>
      <c r="CJ14" s="792"/>
      <c r="CK14" s="792"/>
      <c r="CL14" s="792"/>
      <c r="CM14" s="792"/>
      <c r="CN14" s="792"/>
      <c r="CO14" s="792"/>
      <c r="CP14" s="792"/>
      <c r="CQ14" s="792"/>
      <c r="CR14" s="792"/>
      <c r="CS14" s="792"/>
      <c r="CT14" s="792"/>
      <c r="CU14" s="792"/>
      <c r="CV14" s="792"/>
      <c r="CW14" s="792"/>
      <c r="CX14" s="792"/>
      <c r="CY14" s="792"/>
      <c r="CZ14" s="792"/>
      <c r="DA14" s="792"/>
      <c r="DB14" s="792"/>
      <c r="DC14" s="792"/>
      <c r="DD14" s="792"/>
      <c r="DE14" s="792"/>
      <c r="DF14" s="792"/>
      <c r="DG14" s="792"/>
      <c r="DH14" s="792"/>
      <c r="DI14" s="792"/>
      <c r="DJ14" s="792"/>
      <c r="DK14" s="792"/>
      <c r="DL14" s="792"/>
      <c r="DM14" s="792"/>
      <c r="DN14" s="792"/>
      <c r="DO14" s="792"/>
      <c r="DP14" s="792"/>
      <c r="DQ14" s="792"/>
      <c r="DR14" s="792"/>
      <c r="DS14" s="792"/>
      <c r="DT14" s="792"/>
      <c r="DU14" s="792"/>
      <c r="DV14" s="792"/>
      <c r="DW14" s="792"/>
      <c r="DX14" s="792"/>
      <c r="DY14" s="792"/>
      <c r="DZ14" s="792"/>
      <c r="EA14" s="792"/>
      <c r="EB14" s="792"/>
      <c r="EC14" s="792"/>
      <c r="ED14" s="792"/>
      <c r="EE14" s="792"/>
      <c r="EF14" s="792"/>
      <c r="EG14" s="792"/>
      <c r="EH14" s="792"/>
      <c r="EI14" s="792"/>
      <c r="EJ14" s="792"/>
      <c r="EK14" s="792"/>
      <c r="EL14" s="792"/>
      <c r="EM14" s="792"/>
      <c r="EN14" s="792"/>
      <c r="EO14" s="792"/>
      <c r="EP14" s="792"/>
      <c r="EQ14" s="792"/>
      <c r="ER14" s="792"/>
      <c r="ES14" s="792"/>
      <c r="ET14" s="792"/>
      <c r="EU14" s="792"/>
      <c r="EV14" s="792"/>
      <c r="EW14" s="792"/>
      <c r="EX14" s="792"/>
      <c r="EY14" s="792"/>
      <c r="EZ14" s="792"/>
      <c r="FA14" s="792"/>
      <c r="FB14" s="792"/>
      <c r="FC14" s="792"/>
      <c r="FD14" s="792"/>
      <c r="FE14" s="792"/>
      <c r="FF14" s="792"/>
      <c r="FG14" s="792"/>
      <c r="FH14" s="792"/>
      <c r="FI14" s="792"/>
      <c r="FJ14" s="792"/>
      <c r="FK14" s="792"/>
      <c r="FL14" s="792"/>
      <c r="FM14" s="792"/>
      <c r="FN14" s="792"/>
      <c r="FO14" s="792"/>
      <c r="FP14" s="792"/>
      <c r="FQ14" s="792"/>
      <c r="FR14" s="792"/>
      <c r="FS14" s="792"/>
      <c r="FT14" s="792"/>
      <c r="FU14" s="792"/>
      <c r="FV14" s="792"/>
      <c r="FW14" s="792"/>
      <c r="FX14" s="792"/>
      <c r="FY14" s="792"/>
      <c r="FZ14" s="792"/>
      <c r="GA14" s="792"/>
      <c r="GB14" s="792"/>
      <c r="GC14" s="792"/>
      <c r="GD14" s="792"/>
      <c r="GE14" s="792"/>
      <c r="GF14" s="792"/>
      <c r="GG14" s="792"/>
      <c r="GH14" s="792"/>
      <c r="GI14" s="792"/>
      <c r="GJ14" s="792"/>
      <c r="GK14" s="792"/>
      <c r="GL14" s="792"/>
      <c r="GM14" s="792"/>
      <c r="GN14" s="792"/>
      <c r="GO14" s="792"/>
      <c r="GP14" s="792"/>
      <c r="GQ14" s="792"/>
      <c r="GR14" s="792"/>
      <c r="GS14" s="792"/>
      <c r="GT14" s="792"/>
      <c r="GU14" s="792"/>
      <c r="GV14" s="792"/>
      <c r="GW14" s="792"/>
      <c r="GX14" s="792"/>
      <c r="GY14" s="792"/>
      <c r="GZ14" s="792"/>
      <c r="HA14" s="792"/>
      <c r="HB14" s="792"/>
      <c r="HC14" s="792"/>
      <c r="HD14" s="792"/>
      <c r="HE14" s="792"/>
      <c r="HF14" s="792"/>
      <c r="HG14" s="792"/>
      <c r="HH14" s="792"/>
      <c r="HI14" s="792"/>
      <c r="HJ14" s="792"/>
      <c r="HK14" s="792"/>
      <c r="HL14" s="792"/>
      <c r="HM14" s="792"/>
      <c r="HN14" s="792"/>
      <c r="HO14" s="792"/>
      <c r="HP14" s="792"/>
      <c r="HQ14" s="792"/>
      <c r="HR14" s="792"/>
      <c r="HS14" s="792"/>
      <c r="HT14" s="792"/>
      <c r="HU14" s="792"/>
      <c r="HV14" s="792"/>
      <c r="HW14" s="792"/>
      <c r="HX14" s="792"/>
      <c r="HY14" s="792"/>
      <c r="HZ14" s="792"/>
      <c r="IA14" s="792"/>
      <c r="IB14" s="792"/>
      <c r="IC14" s="792"/>
      <c r="ID14" s="792"/>
      <c r="IE14" s="792"/>
      <c r="IF14" s="792"/>
      <c r="IG14" s="792"/>
      <c r="IH14" s="792"/>
      <c r="II14" s="792"/>
      <c r="IJ14" s="792"/>
      <c r="IK14" s="792"/>
      <c r="IL14" s="792"/>
      <c r="IM14" s="792"/>
      <c r="IN14" s="792"/>
      <c r="IO14" s="792"/>
      <c r="IP14" s="792"/>
      <c r="IQ14" s="792"/>
      <c r="IR14" s="792"/>
    </row>
    <row r="15" spans="1:252" ht="15" x14ac:dyDescent="0.25">
      <c r="A15" s="792"/>
      <c r="B15" s="815" t="s">
        <v>1329</v>
      </c>
      <c r="C15" s="808"/>
      <c r="D15" s="809"/>
      <c r="E15" s="810"/>
      <c r="F15" s="808"/>
      <c r="H15" s="811"/>
      <c r="I15" s="406"/>
      <c r="J15" s="408" t="s">
        <v>302</v>
      </c>
      <c r="K15" s="408">
        <v>4957943967.1239986</v>
      </c>
      <c r="L15" s="408">
        <v>258461325.23000002</v>
      </c>
      <c r="M15" s="408">
        <v>5216405292.3539982</v>
      </c>
      <c r="P15" s="911"/>
      <c r="Q15" s="911"/>
      <c r="R15" s="911"/>
      <c r="S15" s="911"/>
      <c r="T15" s="792"/>
      <c r="U15" s="792"/>
      <c r="V15" s="792"/>
      <c r="W15" s="792"/>
      <c r="X15" s="792"/>
      <c r="Y15" s="792"/>
      <c r="Z15" s="792"/>
      <c r="AA15" s="792"/>
      <c r="AB15" s="792"/>
      <c r="AC15" s="792"/>
      <c r="AD15" s="792"/>
      <c r="AE15" s="792"/>
      <c r="AF15" s="792"/>
      <c r="AG15" s="792"/>
      <c r="AH15" s="792"/>
      <c r="AI15" s="792"/>
      <c r="AJ15" s="792"/>
      <c r="AK15" s="792"/>
      <c r="AL15" s="792"/>
      <c r="AM15" s="792"/>
      <c r="AN15" s="792"/>
      <c r="AO15" s="792"/>
      <c r="AP15" s="792"/>
      <c r="AQ15" s="792"/>
      <c r="AR15" s="792"/>
      <c r="AS15" s="792"/>
      <c r="AT15" s="792"/>
      <c r="AU15" s="792"/>
      <c r="AV15" s="792"/>
      <c r="AW15" s="792"/>
      <c r="AX15" s="792"/>
      <c r="AY15" s="792"/>
      <c r="AZ15" s="792"/>
      <c r="BA15" s="792"/>
      <c r="BB15" s="792"/>
      <c r="BC15" s="792"/>
      <c r="BD15" s="792"/>
      <c r="BE15" s="792"/>
      <c r="BF15" s="792"/>
      <c r="BG15" s="792"/>
      <c r="BH15" s="792"/>
      <c r="BI15" s="792"/>
      <c r="BJ15" s="792"/>
      <c r="BK15" s="792"/>
      <c r="BL15" s="792"/>
      <c r="BM15" s="792"/>
      <c r="BN15" s="792"/>
      <c r="BO15" s="792"/>
      <c r="BP15" s="792"/>
      <c r="BQ15" s="792"/>
      <c r="BR15" s="792"/>
      <c r="BS15" s="792"/>
      <c r="BT15" s="792"/>
      <c r="BU15" s="792"/>
      <c r="BV15" s="792"/>
      <c r="BW15" s="792"/>
      <c r="BX15" s="792"/>
      <c r="BY15" s="792"/>
      <c r="BZ15" s="792"/>
      <c r="CA15" s="792"/>
      <c r="CB15" s="792"/>
      <c r="CC15" s="792"/>
      <c r="CD15" s="792"/>
      <c r="CE15" s="792"/>
      <c r="CF15" s="792"/>
      <c r="CG15" s="792"/>
      <c r="CH15" s="792"/>
      <c r="CI15" s="792"/>
      <c r="CJ15" s="792"/>
      <c r="CK15" s="792"/>
      <c r="CL15" s="792"/>
      <c r="CM15" s="792"/>
      <c r="CN15" s="792"/>
      <c r="CO15" s="792"/>
      <c r="CP15" s="792"/>
      <c r="CQ15" s="792"/>
      <c r="CR15" s="792"/>
      <c r="CS15" s="792"/>
      <c r="CT15" s="792"/>
      <c r="CU15" s="792"/>
      <c r="CV15" s="792"/>
      <c r="CW15" s="792"/>
      <c r="CX15" s="792"/>
      <c r="CY15" s="792"/>
      <c r="CZ15" s="792"/>
      <c r="DA15" s="792"/>
      <c r="DB15" s="792"/>
      <c r="DC15" s="792"/>
      <c r="DD15" s="792"/>
      <c r="DE15" s="792"/>
      <c r="DF15" s="792"/>
      <c r="DG15" s="792"/>
      <c r="DH15" s="792"/>
      <c r="DI15" s="792"/>
      <c r="DJ15" s="792"/>
      <c r="DK15" s="792"/>
      <c r="DL15" s="792"/>
      <c r="DM15" s="792"/>
      <c r="DN15" s="792"/>
      <c r="DO15" s="792"/>
      <c r="DP15" s="792"/>
      <c r="DQ15" s="792"/>
      <c r="DR15" s="792"/>
      <c r="DS15" s="792"/>
      <c r="DT15" s="792"/>
      <c r="DU15" s="792"/>
      <c r="DV15" s="792"/>
      <c r="DW15" s="792"/>
      <c r="DX15" s="792"/>
      <c r="DY15" s="792"/>
      <c r="DZ15" s="792"/>
      <c r="EA15" s="792"/>
      <c r="EB15" s="792"/>
      <c r="EC15" s="792"/>
      <c r="ED15" s="792"/>
      <c r="EE15" s="792"/>
      <c r="EF15" s="792"/>
      <c r="EG15" s="792"/>
      <c r="EH15" s="792"/>
      <c r="EI15" s="792"/>
      <c r="EJ15" s="792"/>
      <c r="EK15" s="792"/>
      <c r="EL15" s="792"/>
      <c r="EM15" s="792"/>
      <c r="EN15" s="792"/>
      <c r="EO15" s="792"/>
      <c r="EP15" s="792"/>
      <c r="EQ15" s="792"/>
      <c r="ER15" s="792"/>
      <c r="ES15" s="792"/>
      <c r="ET15" s="792"/>
      <c r="EU15" s="792"/>
      <c r="EV15" s="792"/>
      <c r="EW15" s="792"/>
      <c r="EX15" s="792"/>
      <c r="EY15" s="792"/>
      <c r="EZ15" s="792"/>
      <c r="FA15" s="792"/>
      <c r="FB15" s="792"/>
      <c r="FC15" s="792"/>
      <c r="FD15" s="792"/>
      <c r="FE15" s="792"/>
      <c r="FF15" s="792"/>
      <c r="FG15" s="792"/>
      <c r="FH15" s="792"/>
      <c r="FI15" s="792"/>
      <c r="FJ15" s="792"/>
      <c r="FK15" s="792"/>
      <c r="FL15" s="792"/>
      <c r="FM15" s="792"/>
      <c r="FN15" s="792"/>
      <c r="FO15" s="792"/>
      <c r="FP15" s="792"/>
      <c r="FQ15" s="792"/>
      <c r="FR15" s="792"/>
      <c r="FS15" s="792"/>
      <c r="FT15" s="792"/>
      <c r="FU15" s="792"/>
      <c r="FV15" s="792"/>
      <c r="FW15" s="792"/>
      <c r="FX15" s="792"/>
      <c r="FY15" s="792"/>
      <c r="FZ15" s="792"/>
      <c r="GA15" s="792"/>
      <c r="GB15" s="792"/>
      <c r="GC15" s="792"/>
      <c r="GD15" s="792"/>
      <c r="GE15" s="792"/>
      <c r="GF15" s="792"/>
      <c r="GG15" s="792"/>
      <c r="GH15" s="792"/>
      <c r="GI15" s="792"/>
      <c r="GJ15" s="792"/>
      <c r="GK15" s="792"/>
      <c r="GL15" s="792"/>
      <c r="GM15" s="792"/>
      <c r="GN15" s="792"/>
      <c r="GO15" s="792"/>
      <c r="GP15" s="792"/>
      <c r="GQ15" s="792"/>
      <c r="GR15" s="792"/>
      <c r="GS15" s="792"/>
      <c r="GT15" s="792"/>
      <c r="GU15" s="792"/>
      <c r="GV15" s="792"/>
      <c r="GW15" s="792"/>
      <c r="GX15" s="792"/>
      <c r="GY15" s="792"/>
      <c r="GZ15" s="792"/>
      <c r="HA15" s="792"/>
      <c r="HB15" s="792"/>
      <c r="HC15" s="792"/>
      <c r="HD15" s="792"/>
      <c r="HE15" s="792"/>
      <c r="HF15" s="792"/>
      <c r="HG15" s="792"/>
      <c r="HH15" s="792"/>
      <c r="HI15" s="792"/>
      <c r="HJ15" s="792"/>
      <c r="HK15" s="792"/>
      <c r="HL15" s="792"/>
      <c r="HM15" s="792"/>
      <c r="HN15" s="792"/>
      <c r="HO15" s="792"/>
      <c r="HP15" s="792"/>
      <c r="HQ15" s="792"/>
      <c r="HR15" s="792"/>
      <c r="HS15" s="792"/>
      <c r="HT15" s="792"/>
      <c r="HU15" s="792"/>
      <c r="HV15" s="792"/>
      <c r="HW15" s="792"/>
      <c r="HX15" s="792"/>
      <c r="HY15" s="792"/>
      <c r="HZ15" s="792"/>
      <c r="IA15" s="792"/>
      <c r="IB15" s="792"/>
      <c r="IC15" s="792"/>
      <c r="ID15" s="792"/>
      <c r="IE15" s="792"/>
      <c r="IF15" s="792"/>
      <c r="IG15" s="792"/>
      <c r="IH15" s="792"/>
      <c r="II15" s="792"/>
      <c r="IJ15" s="792"/>
      <c r="IK15" s="792"/>
      <c r="IL15" s="792"/>
      <c r="IM15" s="792"/>
      <c r="IN15" s="792"/>
      <c r="IO15" s="792"/>
      <c r="IP15" s="792"/>
      <c r="IQ15" s="792"/>
      <c r="IR15" s="792"/>
    </row>
    <row r="16" spans="1:252" ht="15" x14ac:dyDescent="0.25">
      <c r="A16" s="792"/>
      <c r="B16" s="815" t="s">
        <v>2232</v>
      </c>
      <c r="C16" s="808"/>
      <c r="D16" s="809"/>
      <c r="E16" s="810"/>
      <c r="F16" s="808"/>
      <c r="H16" s="811"/>
      <c r="J16" s="408"/>
      <c r="K16" s="408"/>
      <c r="L16" s="408"/>
      <c r="M16" s="408"/>
      <c r="N16" s="1390">
        <v>0</v>
      </c>
      <c r="P16" s="911"/>
      <c r="Q16" s="911"/>
      <c r="R16" s="911"/>
      <c r="S16" s="911"/>
      <c r="T16" s="792"/>
      <c r="U16" s="792"/>
      <c r="V16" s="792"/>
      <c r="W16" s="792"/>
      <c r="X16" s="792"/>
      <c r="Y16" s="792"/>
      <c r="Z16" s="792"/>
      <c r="AA16" s="792"/>
      <c r="AB16" s="792"/>
      <c r="AC16" s="792"/>
      <c r="AD16" s="792"/>
      <c r="AE16" s="792"/>
      <c r="AF16" s="792"/>
      <c r="AG16" s="792"/>
      <c r="AH16" s="792"/>
      <c r="AI16" s="792"/>
      <c r="AJ16" s="792"/>
      <c r="AK16" s="792"/>
      <c r="AL16" s="792"/>
      <c r="AM16" s="792"/>
      <c r="AN16" s="792"/>
      <c r="AO16" s="792"/>
      <c r="AP16" s="792"/>
      <c r="AQ16" s="792"/>
      <c r="AR16" s="792"/>
      <c r="AS16" s="792"/>
      <c r="AT16" s="792"/>
      <c r="AU16" s="792"/>
      <c r="AV16" s="792"/>
      <c r="AW16" s="792"/>
      <c r="AX16" s="792"/>
      <c r="AY16" s="792"/>
      <c r="AZ16" s="792"/>
      <c r="BA16" s="792"/>
      <c r="BB16" s="792"/>
      <c r="BC16" s="792"/>
      <c r="BD16" s="792"/>
      <c r="BE16" s="792"/>
      <c r="BF16" s="792"/>
      <c r="BG16" s="792"/>
      <c r="BH16" s="792"/>
      <c r="BI16" s="792"/>
      <c r="BJ16" s="792"/>
      <c r="BK16" s="792"/>
      <c r="BL16" s="792"/>
      <c r="BM16" s="792"/>
      <c r="BN16" s="792"/>
      <c r="BO16" s="792"/>
      <c r="BP16" s="792"/>
      <c r="BQ16" s="792"/>
      <c r="BR16" s="792"/>
      <c r="BS16" s="792"/>
      <c r="BT16" s="792"/>
      <c r="BU16" s="792"/>
      <c r="BV16" s="792"/>
      <c r="BW16" s="792"/>
      <c r="BX16" s="792"/>
      <c r="BY16" s="792"/>
      <c r="BZ16" s="792"/>
      <c r="CA16" s="792"/>
      <c r="CB16" s="792"/>
      <c r="CC16" s="792"/>
      <c r="CD16" s="792"/>
      <c r="CE16" s="792"/>
      <c r="CF16" s="792"/>
      <c r="CG16" s="792"/>
      <c r="CH16" s="792"/>
      <c r="CI16" s="792"/>
      <c r="CJ16" s="792"/>
      <c r="CK16" s="792"/>
      <c r="CL16" s="792"/>
      <c r="CM16" s="792"/>
      <c r="CN16" s="792"/>
      <c r="CO16" s="792"/>
      <c r="CP16" s="792"/>
      <c r="CQ16" s="792"/>
      <c r="CR16" s="792"/>
      <c r="CS16" s="792"/>
      <c r="CT16" s="792"/>
      <c r="CU16" s="792"/>
      <c r="CV16" s="792"/>
      <c r="CW16" s="792"/>
      <c r="CX16" s="792"/>
      <c r="CY16" s="792"/>
      <c r="CZ16" s="792"/>
      <c r="DA16" s="792"/>
      <c r="DB16" s="792"/>
      <c r="DC16" s="792"/>
      <c r="DD16" s="792"/>
      <c r="DE16" s="792"/>
      <c r="DF16" s="792"/>
      <c r="DG16" s="792"/>
      <c r="DH16" s="792"/>
      <c r="DI16" s="792"/>
      <c r="DJ16" s="792"/>
      <c r="DK16" s="792"/>
      <c r="DL16" s="792"/>
      <c r="DM16" s="792"/>
      <c r="DN16" s="792"/>
      <c r="DO16" s="792"/>
      <c r="DP16" s="792"/>
      <c r="DQ16" s="792"/>
      <c r="DR16" s="792"/>
      <c r="DS16" s="792"/>
      <c r="DT16" s="792"/>
      <c r="DU16" s="792"/>
      <c r="DV16" s="792"/>
      <c r="DW16" s="792"/>
      <c r="DX16" s="792"/>
      <c r="DY16" s="792"/>
      <c r="DZ16" s="792"/>
      <c r="EA16" s="792"/>
      <c r="EB16" s="792"/>
      <c r="EC16" s="792"/>
      <c r="ED16" s="792"/>
      <c r="EE16" s="792"/>
      <c r="EF16" s="792"/>
      <c r="EG16" s="792"/>
      <c r="EH16" s="792"/>
      <c r="EI16" s="792"/>
      <c r="EJ16" s="792"/>
      <c r="EK16" s="792"/>
      <c r="EL16" s="792"/>
      <c r="EM16" s="792"/>
      <c r="EN16" s="792"/>
      <c r="EO16" s="792"/>
      <c r="EP16" s="792"/>
      <c r="EQ16" s="792"/>
      <c r="ER16" s="792"/>
      <c r="ES16" s="792"/>
      <c r="ET16" s="792"/>
      <c r="EU16" s="792"/>
      <c r="EV16" s="792"/>
      <c r="EW16" s="792"/>
      <c r="EX16" s="792"/>
      <c r="EY16" s="792"/>
      <c r="EZ16" s="792"/>
      <c r="FA16" s="792"/>
      <c r="FB16" s="792"/>
      <c r="FC16" s="792"/>
      <c r="FD16" s="792"/>
      <c r="FE16" s="792"/>
      <c r="FF16" s="792"/>
      <c r="FG16" s="792"/>
      <c r="FH16" s="792"/>
      <c r="FI16" s="792"/>
      <c r="FJ16" s="792"/>
      <c r="FK16" s="792"/>
      <c r="FL16" s="792"/>
      <c r="FM16" s="792"/>
      <c r="FN16" s="792"/>
      <c r="FO16" s="792"/>
      <c r="FP16" s="792"/>
      <c r="FQ16" s="792"/>
      <c r="FR16" s="792"/>
      <c r="FS16" s="792"/>
      <c r="FT16" s="792"/>
      <c r="FU16" s="792"/>
      <c r="FV16" s="792"/>
      <c r="FW16" s="792"/>
      <c r="FX16" s="792"/>
      <c r="FY16" s="792"/>
      <c r="FZ16" s="792"/>
      <c r="GA16" s="792"/>
      <c r="GB16" s="792"/>
      <c r="GC16" s="792"/>
      <c r="GD16" s="792"/>
      <c r="GE16" s="792"/>
      <c r="GF16" s="792"/>
      <c r="GG16" s="792"/>
      <c r="GH16" s="792"/>
      <c r="GI16" s="792"/>
      <c r="GJ16" s="792"/>
      <c r="GK16" s="792"/>
      <c r="GL16" s="792"/>
      <c r="GM16" s="792"/>
      <c r="GN16" s="792"/>
      <c r="GO16" s="792"/>
      <c r="GP16" s="792"/>
      <c r="GQ16" s="792"/>
      <c r="GR16" s="792"/>
      <c r="GS16" s="792"/>
      <c r="GT16" s="792"/>
      <c r="GU16" s="792"/>
      <c r="GV16" s="792"/>
      <c r="GW16" s="792"/>
      <c r="GX16" s="792"/>
      <c r="GY16" s="792"/>
      <c r="GZ16" s="792"/>
      <c r="HA16" s="792"/>
      <c r="HB16" s="792"/>
      <c r="HC16" s="792"/>
      <c r="HD16" s="792"/>
      <c r="HE16" s="792"/>
      <c r="HF16" s="792"/>
      <c r="HG16" s="792"/>
      <c r="HH16" s="792"/>
      <c r="HI16" s="792"/>
      <c r="HJ16" s="792"/>
      <c r="HK16" s="792"/>
      <c r="HL16" s="792"/>
      <c r="HM16" s="792"/>
      <c r="HN16" s="792"/>
      <c r="HO16" s="792"/>
      <c r="HP16" s="792"/>
      <c r="HQ16" s="792"/>
      <c r="HR16" s="792"/>
      <c r="HS16" s="792"/>
      <c r="HT16" s="792"/>
      <c r="HU16" s="792"/>
      <c r="HV16" s="792"/>
      <c r="HW16" s="792"/>
      <c r="HX16" s="792"/>
      <c r="HY16" s="792"/>
      <c r="HZ16" s="792"/>
      <c r="IA16" s="792"/>
      <c r="IB16" s="792"/>
      <c r="IC16" s="792"/>
      <c r="ID16" s="792"/>
      <c r="IE16" s="792"/>
      <c r="IF16" s="792"/>
      <c r="IG16" s="792"/>
      <c r="IH16" s="792"/>
      <c r="II16" s="792"/>
      <c r="IJ16" s="792"/>
      <c r="IK16" s="792"/>
      <c r="IL16" s="792"/>
      <c r="IM16" s="792"/>
      <c r="IN16" s="792"/>
      <c r="IO16" s="792"/>
      <c r="IP16" s="792"/>
      <c r="IQ16" s="792"/>
      <c r="IR16" s="792"/>
    </row>
    <row r="17" spans="1:252" ht="19.5" customHeight="1" x14ac:dyDescent="0.2">
      <c r="A17" s="792"/>
      <c r="B17" s="813"/>
      <c r="C17" s="814"/>
      <c r="D17" s="815"/>
      <c r="E17" s="815"/>
      <c r="F17" s="815"/>
      <c r="P17" s="911"/>
      <c r="Q17" s="911"/>
      <c r="R17" s="911"/>
      <c r="S17" s="911"/>
      <c r="T17" s="792"/>
      <c r="U17" s="792"/>
      <c r="V17" s="792"/>
      <c r="W17" s="792"/>
      <c r="X17" s="792"/>
      <c r="Y17" s="792"/>
      <c r="Z17" s="792"/>
      <c r="AA17" s="792"/>
      <c r="AB17" s="792"/>
      <c r="AC17" s="792"/>
      <c r="AD17" s="792"/>
      <c r="AE17" s="792"/>
      <c r="AF17" s="792"/>
      <c r="AG17" s="792"/>
      <c r="AH17" s="792"/>
      <c r="AI17" s="792"/>
      <c r="AJ17" s="792"/>
      <c r="AK17" s="792"/>
      <c r="AL17" s="792"/>
      <c r="AM17" s="792"/>
      <c r="AN17" s="792"/>
      <c r="AO17" s="792"/>
      <c r="AP17" s="792"/>
      <c r="AQ17" s="792"/>
      <c r="AR17" s="792"/>
      <c r="AS17" s="792"/>
      <c r="AT17" s="792"/>
      <c r="AU17" s="792"/>
      <c r="AV17" s="792"/>
      <c r="AW17" s="792"/>
      <c r="AX17" s="792"/>
      <c r="AY17" s="792"/>
      <c r="AZ17" s="792"/>
      <c r="BA17" s="792"/>
      <c r="BB17" s="792"/>
      <c r="BC17" s="792"/>
      <c r="BD17" s="792"/>
      <c r="BE17" s="792"/>
      <c r="BF17" s="792"/>
      <c r="BG17" s="792"/>
      <c r="BH17" s="792"/>
      <c r="BI17" s="792"/>
      <c r="BJ17" s="792"/>
      <c r="BK17" s="792"/>
      <c r="BL17" s="792"/>
      <c r="BM17" s="792"/>
      <c r="BN17" s="792"/>
      <c r="BO17" s="792"/>
      <c r="BP17" s="792"/>
      <c r="BQ17" s="792"/>
      <c r="BR17" s="792"/>
      <c r="BS17" s="792"/>
      <c r="BT17" s="792"/>
      <c r="BU17" s="792"/>
      <c r="BV17" s="792"/>
      <c r="BW17" s="792"/>
      <c r="BX17" s="792"/>
      <c r="BY17" s="792"/>
      <c r="BZ17" s="792"/>
      <c r="CA17" s="792"/>
      <c r="CB17" s="792"/>
      <c r="CC17" s="792"/>
      <c r="CD17" s="792"/>
      <c r="CE17" s="792"/>
      <c r="CF17" s="792"/>
      <c r="CG17" s="792"/>
      <c r="CH17" s="792"/>
      <c r="CI17" s="792"/>
      <c r="CJ17" s="792"/>
      <c r="CK17" s="792"/>
      <c r="CL17" s="792"/>
      <c r="CM17" s="792"/>
      <c r="CN17" s="792"/>
      <c r="CO17" s="792"/>
      <c r="CP17" s="792"/>
      <c r="CQ17" s="792"/>
      <c r="CR17" s="792"/>
      <c r="CS17" s="792"/>
      <c r="CT17" s="792"/>
      <c r="CU17" s="792"/>
      <c r="CV17" s="792"/>
      <c r="CW17" s="792"/>
      <c r="CX17" s="792"/>
      <c r="CY17" s="792"/>
      <c r="CZ17" s="792"/>
      <c r="DA17" s="792"/>
      <c r="DB17" s="792"/>
      <c r="DC17" s="792"/>
      <c r="DD17" s="792"/>
      <c r="DE17" s="792"/>
      <c r="DF17" s="792"/>
      <c r="DG17" s="792"/>
      <c r="DH17" s="792"/>
      <c r="DI17" s="792"/>
      <c r="DJ17" s="792"/>
      <c r="DK17" s="792"/>
      <c r="DL17" s="792"/>
      <c r="DM17" s="792"/>
      <c r="DN17" s="792"/>
      <c r="DO17" s="792"/>
      <c r="DP17" s="792"/>
      <c r="DQ17" s="792"/>
      <c r="DR17" s="792"/>
      <c r="DS17" s="792"/>
      <c r="DT17" s="792"/>
      <c r="DU17" s="792"/>
      <c r="DV17" s="792"/>
      <c r="DW17" s="792"/>
      <c r="DX17" s="792"/>
      <c r="DY17" s="792"/>
      <c r="DZ17" s="792"/>
      <c r="EA17" s="792"/>
      <c r="EB17" s="792"/>
      <c r="EC17" s="792"/>
      <c r="ED17" s="792"/>
      <c r="EE17" s="792"/>
      <c r="EF17" s="792"/>
      <c r="EG17" s="792"/>
      <c r="EH17" s="792"/>
      <c r="EI17" s="792"/>
      <c r="EJ17" s="792"/>
      <c r="EK17" s="792"/>
      <c r="EL17" s="792"/>
      <c r="EM17" s="792"/>
      <c r="EN17" s="792"/>
      <c r="EO17" s="792"/>
      <c r="EP17" s="792"/>
      <c r="EQ17" s="792"/>
      <c r="ER17" s="792"/>
      <c r="ES17" s="792"/>
      <c r="ET17" s="792"/>
      <c r="EU17" s="792"/>
      <c r="EV17" s="792"/>
      <c r="EW17" s="792"/>
      <c r="EX17" s="792"/>
      <c r="EY17" s="792"/>
      <c r="EZ17" s="792"/>
      <c r="FA17" s="792"/>
      <c r="FB17" s="792"/>
      <c r="FC17" s="792"/>
      <c r="FD17" s="792"/>
      <c r="FE17" s="792"/>
      <c r="FF17" s="792"/>
      <c r="FG17" s="792"/>
      <c r="FH17" s="792"/>
      <c r="FI17" s="792"/>
      <c r="FJ17" s="792"/>
      <c r="FK17" s="792"/>
      <c r="FL17" s="792"/>
      <c r="FM17" s="792"/>
      <c r="FN17" s="792"/>
      <c r="FO17" s="792"/>
      <c r="FP17" s="792"/>
      <c r="FQ17" s="792"/>
      <c r="FR17" s="792"/>
      <c r="FS17" s="792"/>
      <c r="FT17" s="792"/>
      <c r="FU17" s="792"/>
      <c r="FV17" s="792"/>
      <c r="FW17" s="792"/>
      <c r="FX17" s="792"/>
      <c r="FY17" s="792"/>
      <c r="FZ17" s="792"/>
      <c r="GA17" s="792"/>
      <c r="GB17" s="792"/>
      <c r="GC17" s="792"/>
      <c r="GD17" s="792"/>
      <c r="GE17" s="792"/>
      <c r="GF17" s="792"/>
      <c r="GG17" s="792"/>
      <c r="GH17" s="792"/>
      <c r="GI17" s="792"/>
      <c r="GJ17" s="792"/>
      <c r="GK17" s="792"/>
      <c r="GL17" s="792"/>
      <c r="GM17" s="792"/>
      <c r="GN17" s="792"/>
      <c r="GO17" s="792"/>
      <c r="GP17" s="792"/>
      <c r="GQ17" s="792"/>
      <c r="GR17" s="792"/>
      <c r="GS17" s="792"/>
      <c r="GT17" s="792"/>
      <c r="GU17" s="792"/>
      <c r="GV17" s="792"/>
      <c r="GW17" s="792"/>
      <c r="GX17" s="792"/>
      <c r="GY17" s="792"/>
      <c r="GZ17" s="792"/>
      <c r="HA17" s="792"/>
      <c r="HB17" s="792"/>
      <c r="HC17" s="792"/>
      <c r="HD17" s="792"/>
      <c r="HE17" s="792"/>
      <c r="HF17" s="792"/>
      <c r="HG17" s="792"/>
      <c r="HH17" s="792"/>
      <c r="HI17" s="792"/>
      <c r="HJ17" s="792"/>
      <c r="HK17" s="792"/>
      <c r="HL17" s="792"/>
      <c r="HM17" s="792"/>
      <c r="HN17" s="792"/>
      <c r="HO17" s="792"/>
      <c r="HP17" s="792"/>
      <c r="HQ17" s="792"/>
      <c r="HR17" s="792"/>
      <c r="HS17" s="792"/>
      <c r="HT17" s="792"/>
      <c r="HU17" s="792"/>
      <c r="HV17" s="792"/>
      <c r="HW17" s="792"/>
      <c r="HX17" s="792"/>
      <c r="HY17" s="792"/>
      <c r="HZ17" s="792"/>
      <c r="IA17" s="792"/>
      <c r="IB17" s="792"/>
      <c r="IC17" s="792"/>
      <c r="ID17" s="792"/>
      <c r="IE17" s="792"/>
      <c r="IF17" s="792"/>
      <c r="IG17" s="792"/>
      <c r="IH17" s="792"/>
      <c r="II17" s="792"/>
      <c r="IJ17" s="792"/>
      <c r="IK17" s="792"/>
      <c r="IL17" s="792"/>
      <c r="IM17" s="792"/>
      <c r="IN17" s="792"/>
      <c r="IO17" s="792"/>
      <c r="IP17" s="792"/>
      <c r="IQ17" s="792"/>
      <c r="IR17" s="792"/>
    </row>
    <row r="18" spans="1:252" ht="19.5" customHeight="1" x14ac:dyDescent="0.25">
      <c r="A18" s="795" t="s">
        <v>1330</v>
      </c>
      <c r="B18" s="814"/>
      <c r="C18" s="815"/>
      <c r="D18" s="792"/>
      <c r="E18" s="792"/>
      <c r="P18" s="911"/>
      <c r="Q18" s="911"/>
      <c r="R18" s="911"/>
      <c r="S18" s="911"/>
      <c r="T18" s="792"/>
      <c r="U18" s="792"/>
      <c r="V18" s="792"/>
      <c r="W18" s="792"/>
      <c r="X18" s="792"/>
      <c r="Y18" s="792"/>
      <c r="Z18" s="792"/>
      <c r="AA18" s="792"/>
      <c r="AB18" s="792"/>
      <c r="AC18" s="792"/>
      <c r="AD18" s="792"/>
      <c r="AE18" s="792"/>
      <c r="AF18" s="792"/>
      <c r="AG18" s="792"/>
      <c r="AH18" s="792"/>
      <c r="AI18" s="792"/>
      <c r="AJ18" s="792"/>
      <c r="AK18" s="792"/>
      <c r="AL18" s="792"/>
      <c r="AM18" s="792"/>
      <c r="AN18" s="792"/>
      <c r="AO18" s="792"/>
      <c r="AP18" s="792"/>
      <c r="AQ18" s="792"/>
      <c r="AR18" s="792"/>
      <c r="AS18" s="792"/>
      <c r="AT18" s="792"/>
      <c r="AU18" s="792"/>
      <c r="AV18" s="792"/>
      <c r="AW18" s="792"/>
      <c r="AX18" s="792"/>
      <c r="AY18" s="792"/>
      <c r="AZ18" s="792"/>
      <c r="BA18" s="792"/>
      <c r="BB18" s="792"/>
      <c r="BC18" s="792"/>
      <c r="BD18" s="792"/>
      <c r="BE18" s="792"/>
      <c r="BF18" s="792"/>
      <c r="BG18" s="792"/>
      <c r="BH18" s="792"/>
      <c r="BI18" s="792"/>
      <c r="BJ18" s="792"/>
      <c r="BK18" s="792"/>
      <c r="BL18" s="792"/>
      <c r="BM18" s="792"/>
      <c r="BN18" s="792"/>
      <c r="BO18" s="792"/>
      <c r="BP18" s="792"/>
      <c r="BQ18" s="792"/>
      <c r="BR18" s="792"/>
      <c r="BS18" s="792"/>
      <c r="BT18" s="792"/>
      <c r="BU18" s="792"/>
      <c r="BV18" s="792"/>
      <c r="BW18" s="792"/>
      <c r="BX18" s="792"/>
      <c r="BY18" s="792"/>
      <c r="BZ18" s="792"/>
      <c r="CA18" s="792"/>
      <c r="CB18" s="792"/>
      <c r="CC18" s="792"/>
      <c r="CD18" s="792"/>
      <c r="CE18" s="792"/>
      <c r="CF18" s="792"/>
      <c r="CG18" s="792"/>
      <c r="CH18" s="792"/>
      <c r="CI18" s="792"/>
      <c r="CJ18" s="792"/>
      <c r="CK18" s="792"/>
      <c r="CL18" s="792"/>
      <c r="CM18" s="792"/>
      <c r="CN18" s="792"/>
      <c r="CO18" s="792"/>
      <c r="CP18" s="792"/>
      <c r="CQ18" s="792"/>
      <c r="CR18" s="792"/>
      <c r="CS18" s="792"/>
      <c r="CT18" s="792"/>
      <c r="CU18" s="792"/>
      <c r="CV18" s="792"/>
      <c r="CW18" s="792"/>
      <c r="CX18" s="792"/>
      <c r="CY18" s="792"/>
      <c r="CZ18" s="792"/>
      <c r="DA18" s="792"/>
      <c r="DB18" s="792"/>
      <c r="DC18" s="792"/>
      <c r="DD18" s="792"/>
      <c r="DE18" s="792"/>
      <c r="DF18" s="792"/>
      <c r="DG18" s="792"/>
      <c r="DH18" s="792"/>
      <c r="DI18" s="792"/>
      <c r="DJ18" s="792"/>
      <c r="DK18" s="792"/>
      <c r="DL18" s="792"/>
      <c r="DM18" s="792"/>
      <c r="DN18" s="792"/>
      <c r="DO18" s="792"/>
      <c r="DP18" s="792"/>
      <c r="DQ18" s="792"/>
      <c r="DR18" s="792"/>
      <c r="DS18" s="792"/>
      <c r="DT18" s="792"/>
      <c r="DU18" s="792"/>
      <c r="DV18" s="792"/>
      <c r="DW18" s="792"/>
      <c r="DX18" s="792"/>
      <c r="DY18" s="792"/>
      <c r="DZ18" s="792"/>
      <c r="EA18" s="792"/>
      <c r="EB18" s="792"/>
      <c r="EC18" s="792"/>
      <c r="ED18" s="792"/>
      <c r="EE18" s="792"/>
      <c r="EF18" s="792"/>
      <c r="EG18" s="792"/>
      <c r="EH18" s="792"/>
      <c r="EI18" s="792"/>
      <c r="EJ18" s="792"/>
      <c r="EK18" s="792"/>
      <c r="EL18" s="792"/>
      <c r="EM18" s="792"/>
      <c r="EN18" s="792"/>
      <c r="EO18" s="792"/>
      <c r="EP18" s="792"/>
      <c r="EQ18" s="792"/>
      <c r="ER18" s="792"/>
      <c r="ES18" s="792"/>
      <c r="ET18" s="792"/>
      <c r="EU18" s="792"/>
      <c r="EV18" s="792"/>
      <c r="EW18" s="792"/>
      <c r="EX18" s="792"/>
      <c r="EY18" s="792"/>
      <c r="EZ18" s="792"/>
      <c r="FA18" s="792"/>
      <c r="FB18" s="792"/>
      <c r="FC18" s="792"/>
      <c r="FD18" s="792"/>
      <c r="FE18" s="792"/>
      <c r="FF18" s="792"/>
      <c r="FG18" s="792"/>
      <c r="FH18" s="792"/>
      <c r="FI18" s="792"/>
      <c r="FJ18" s="792"/>
      <c r="FK18" s="792"/>
      <c r="FL18" s="792"/>
      <c r="FM18" s="792"/>
      <c r="FN18" s="792"/>
      <c r="FO18" s="792"/>
      <c r="FP18" s="792"/>
      <c r="FQ18" s="792"/>
      <c r="FR18" s="792"/>
      <c r="FS18" s="792"/>
      <c r="FT18" s="792"/>
      <c r="FU18" s="792"/>
      <c r="FV18" s="792"/>
      <c r="FW18" s="792"/>
      <c r="FX18" s="792"/>
      <c r="FY18" s="792"/>
      <c r="FZ18" s="792"/>
      <c r="GA18" s="792"/>
      <c r="GB18" s="792"/>
      <c r="GC18" s="792"/>
      <c r="GD18" s="792"/>
      <c r="GE18" s="792"/>
      <c r="GF18" s="792"/>
      <c r="GG18" s="792"/>
      <c r="GH18" s="792"/>
      <c r="GI18" s="792"/>
      <c r="GJ18" s="792"/>
      <c r="GK18" s="792"/>
      <c r="GL18" s="792"/>
      <c r="GM18" s="792"/>
      <c r="GN18" s="792"/>
      <c r="GO18" s="792"/>
      <c r="GP18" s="792"/>
      <c r="GQ18" s="792"/>
      <c r="GR18" s="792"/>
      <c r="GS18" s="792"/>
      <c r="GT18" s="792"/>
      <c r="GU18" s="792"/>
      <c r="GV18" s="792"/>
      <c r="GW18" s="792"/>
      <c r="GX18" s="792"/>
      <c r="GY18" s="792"/>
      <c r="GZ18" s="792"/>
      <c r="HA18" s="792"/>
      <c r="HB18" s="792"/>
      <c r="HC18" s="792"/>
      <c r="HD18" s="792"/>
      <c r="HE18" s="792"/>
      <c r="HF18" s="792"/>
      <c r="HG18" s="792"/>
      <c r="HH18" s="792"/>
      <c r="HI18" s="792"/>
      <c r="HJ18" s="792"/>
      <c r="HK18" s="792"/>
      <c r="HL18" s="792"/>
      <c r="HM18" s="792"/>
      <c r="HN18" s="792"/>
      <c r="HO18" s="792"/>
      <c r="HP18" s="792"/>
      <c r="HQ18" s="792"/>
      <c r="HR18" s="792"/>
      <c r="HS18" s="792"/>
      <c r="HT18" s="792"/>
      <c r="HU18" s="792"/>
      <c r="HV18" s="792"/>
      <c r="HW18" s="792"/>
      <c r="HX18" s="792"/>
      <c r="HY18" s="792"/>
      <c r="HZ18" s="792"/>
      <c r="IA18" s="792"/>
      <c r="IB18" s="792"/>
      <c r="IC18" s="792"/>
      <c r="ID18" s="792"/>
      <c r="IE18" s="792"/>
      <c r="IF18" s="792"/>
      <c r="IG18" s="792"/>
      <c r="IH18" s="792"/>
      <c r="II18" s="792"/>
      <c r="IJ18" s="792"/>
      <c r="IK18" s="792"/>
      <c r="IL18" s="792"/>
      <c r="IM18" s="792"/>
      <c r="IN18" s="792"/>
      <c r="IO18" s="792"/>
      <c r="IP18" s="792"/>
      <c r="IQ18" s="792"/>
      <c r="IR18" s="792"/>
    </row>
    <row r="19" spans="1:252" ht="19.5" customHeight="1" x14ac:dyDescent="0.25">
      <c r="A19" s="813"/>
      <c r="B19" s="808"/>
      <c r="C19" s="808"/>
      <c r="D19" s="808"/>
      <c r="E19" s="808"/>
      <c r="F19" s="808"/>
      <c r="G19" s="808"/>
      <c r="H19" s="808"/>
      <c r="J19" s="407" t="s">
        <v>163</v>
      </c>
      <c r="K19" s="408" t="s">
        <v>164</v>
      </c>
      <c r="L19" s="408"/>
      <c r="P19" s="911"/>
      <c r="Q19" s="911"/>
      <c r="R19" s="911"/>
      <c r="S19" s="911"/>
      <c r="T19" s="792"/>
      <c r="U19" s="792"/>
      <c r="V19" s="792"/>
      <c r="W19" s="792"/>
      <c r="X19" s="792"/>
      <c r="Y19" s="792"/>
      <c r="Z19" s="792"/>
      <c r="AA19" s="792"/>
      <c r="AB19" s="792"/>
      <c r="AC19" s="792"/>
      <c r="AD19" s="792"/>
      <c r="AE19" s="792"/>
      <c r="AF19" s="792"/>
      <c r="AG19" s="792"/>
      <c r="AH19" s="792"/>
      <c r="AI19" s="792"/>
      <c r="AJ19" s="792"/>
      <c r="AK19" s="792"/>
      <c r="AL19" s="792"/>
      <c r="AM19" s="792"/>
      <c r="AN19" s="792"/>
      <c r="AO19" s="792"/>
      <c r="AP19" s="792"/>
      <c r="AQ19" s="792"/>
      <c r="AR19" s="792"/>
      <c r="AS19" s="792"/>
      <c r="AT19" s="792"/>
      <c r="AU19" s="792"/>
      <c r="AV19" s="792"/>
      <c r="AW19" s="792"/>
      <c r="AX19" s="792"/>
      <c r="AY19" s="792"/>
      <c r="AZ19" s="792"/>
      <c r="BA19" s="792"/>
      <c r="BB19" s="792"/>
      <c r="BC19" s="792"/>
      <c r="BD19" s="792"/>
      <c r="BE19" s="792"/>
      <c r="BF19" s="792"/>
      <c r="BG19" s="792"/>
      <c r="BH19" s="792"/>
      <c r="BI19" s="792"/>
      <c r="BJ19" s="792"/>
      <c r="BK19" s="792"/>
      <c r="BL19" s="792"/>
      <c r="BM19" s="792"/>
      <c r="BN19" s="792"/>
      <c r="BO19" s="792"/>
      <c r="BP19" s="792"/>
      <c r="BQ19" s="792"/>
      <c r="BR19" s="792"/>
      <c r="BS19" s="792"/>
      <c r="BT19" s="792"/>
      <c r="BU19" s="792"/>
      <c r="BV19" s="792"/>
      <c r="BW19" s="792"/>
      <c r="BX19" s="792"/>
      <c r="BY19" s="792"/>
      <c r="BZ19" s="792"/>
      <c r="CA19" s="792"/>
      <c r="CB19" s="792"/>
      <c r="CC19" s="792"/>
      <c r="CD19" s="792"/>
      <c r="CE19" s="792"/>
      <c r="CF19" s="792"/>
      <c r="CG19" s="792"/>
      <c r="CH19" s="792"/>
      <c r="CI19" s="792"/>
      <c r="CJ19" s="792"/>
      <c r="CK19" s="792"/>
      <c r="CL19" s="792"/>
      <c r="CM19" s="792"/>
      <c r="CN19" s="792"/>
      <c r="CO19" s="792"/>
      <c r="CP19" s="792"/>
      <c r="CQ19" s="792"/>
      <c r="CR19" s="792"/>
      <c r="CS19" s="792"/>
      <c r="CT19" s="792"/>
      <c r="CU19" s="792"/>
      <c r="CV19" s="792"/>
      <c r="CW19" s="792"/>
      <c r="CX19" s="792"/>
      <c r="CY19" s="792"/>
      <c r="CZ19" s="792"/>
      <c r="DA19" s="792"/>
      <c r="DB19" s="792"/>
      <c r="DC19" s="792"/>
      <c r="DD19" s="792"/>
      <c r="DE19" s="792"/>
      <c r="DF19" s="792"/>
      <c r="DG19" s="792"/>
      <c r="DH19" s="792"/>
      <c r="DI19" s="792"/>
      <c r="DJ19" s="792"/>
      <c r="DK19" s="792"/>
      <c r="DL19" s="792"/>
      <c r="DM19" s="792"/>
      <c r="DN19" s="792"/>
      <c r="DO19" s="792"/>
      <c r="DP19" s="792"/>
      <c r="DQ19" s="792"/>
      <c r="DR19" s="792"/>
      <c r="DS19" s="792"/>
      <c r="DT19" s="792"/>
      <c r="DU19" s="792"/>
      <c r="DV19" s="792"/>
      <c r="DW19" s="792"/>
      <c r="DX19" s="792"/>
      <c r="DY19" s="792"/>
      <c r="DZ19" s="792"/>
      <c r="EA19" s="792"/>
      <c r="EB19" s="792"/>
      <c r="EC19" s="792"/>
      <c r="ED19" s="792"/>
      <c r="EE19" s="792"/>
      <c r="EF19" s="792"/>
      <c r="EG19" s="792"/>
      <c r="EH19" s="792"/>
      <c r="EI19" s="792"/>
      <c r="EJ19" s="792"/>
      <c r="EK19" s="792"/>
      <c r="EL19" s="792"/>
      <c r="EM19" s="792"/>
      <c r="EN19" s="792"/>
      <c r="EO19" s="792"/>
      <c r="EP19" s="792"/>
      <c r="EQ19" s="792"/>
      <c r="ER19" s="792"/>
      <c r="ES19" s="792"/>
      <c r="ET19" s="792"/>
      <c r="EU19" s="792"/>
      <c r="EV19" s="792"/>
      <c r="EW19" s="792"/>
      <c r="EX19" s="792"/>
      <c r="EY19" s="792"/>
      <c r="EZ19" s="792"/>
      <c r="FA19" s="792"/>
      <c r="FB19" s="792"/>
      <c r="FC19" s="792"/>
      <c r="FD19" s="792"/>
      <c r="FE19" s="792"/>
      <c r="FF19" s="792"/>
      <c r="FG19" s="792"/>
      <c r="FH19" s="792"/>
      <c r="FI19" s="792"/>
      <c r="FJ19" s="792"/>
      <c r="FK19" s="792"/>
      <c r="FL19" s="792"/>
      <c r="FM19" s="792"/>
      <c r="FN19" s="792"/>
      <c r="FO19" s="792"/>
      <c r="FP19" s="792"/>
      <c r="FQ19" s="792"/>
      <c r="FR19" s="792"/>
      <c r="FS19" s="792"/>
      <c r="FT19" s="792"/>
      <c r="FU19" s="792"/>
      <c r="FV19" s="792"/>
      <c r="FW19" s="792"/>
      <c r="FX19" s="792"/>
      <c r="FY19" s="792"/>
      <c r="FZ19" s="792"/>
      <c r="GA19" s="792"/>
      <c r="GB19" s="792"/>
      <c r="GC19" s="792"/>
      <c r="GD19" s="792"/>
      <c r="GE19" s="792"/>
      <c r="GF19" s="792"/>
      <c r="GG19" s="792"/>
      <c r="GH19" s="792"/>
      <c r="GI19" s="792"/>
      <c r="GJ19" s="792"/>
      <c r="GK19" s="792"/>
      <c r="GL19" s="792"/>
      <c r="GM19" s="792"/>
      <c r="GN19" s="792"/>
      <c r="GO19" s="792"/>
      <c r="GP19" s="792"/>
      <c r="GQ19" s="792"/>
      <c r="GR19" s="792"/>
      <c r="GS19" s="792"/>
      <c r="GT19" s="792"/>
      <c r="GU19" s="792"/>
      <c r="GV19" s="792"/>
      <c r="GW19" s="792"/>
      <c r="GX19" s="792"/>
      <c r="GY19" s="792"/>
      <c r="GZ19" s="792"/>
      <c r="HA19" s="792"/>
      <c r="HB19" s="792"/>
      <c r="HC19" s="792"/>
      <c r="HD19" s="792"/>
      <c r="HE19" s="792"/>
      <c r="HF19" s="792"/>
      <c r="HG19" s="792"/>
      <c r="HH19" s="792"/>
      <c r="HI19" s="792"/>
      <c r="HJ19" s="792"/>
      <c r="HK19" s="792"/>
      <c r="HL19" s="792"/>
      <c r="HM19" s="792"/>
      <c r="HN19" s="792"/>
      <c r="HO19" s="792"/>
      <c r="HP19" s="792"/>
      <c r="HQ19" s="792"/>
      <c r="HR19" s="792"/>
      <c r="HS19" s="792"/>
      <c r="HT19" s="792"/>
      <c r="HU19" s="792"/>
      <c r="HV19" s="792"/>
      <c r="HW19" s="792"/>
      <c r="HX19" s="792"/>
      <c r="HY19" s="792"/>
      <c r="HZ19" s="792"/>
      <c r="IA19" s="792"/>
      <c r="IB19" s="792"/>
      <c r="IC19" s="792"/>
      <c r="ID19" s="792"/>
      <c r="IE19" s="792"/>
      <c r="IF19" s="792"/>
      <c r="IG19" s="792"/>
      <c r="IH19" s="792"/>
      <c r="II19" s="792"/>
      <c r="IJ19" s="792"/>
      <c r="IK19" s="792"/>
      <c r="IL19" s="792"/>
      <c r="IM19" s="792"/>
      <c r="IN19" s="792"/>
      <c r="IO19" s="792"/>
      <c r="IP19" s="792"/>
      <c r="IQ19" s="792"/>
      <c r="IR19" s="792"/>
    </row>
    <row r="20" spans="1:252" ht="19.5" customHeight="1" x14ac:dyDescent="0.25">
      <c r="A20" s="792"/>
      <c r="B20" s="1219" t="s">
        <v>1333</v>
      </c>
      <c r="C20" s="1219" t="s">
        <v>1309</v>
      </c>
      <c r="D20" s="1219" t="s">
        <v>1019</v>
      </c>
      <c r="E20" s="1220" t="s">
        <v>1334</v>
      </c>
      <c r="F20" s="1220" t="s">
        <v>1134</v>
      </c>
      <c r="G20" s="808"/>
      <c r="H20" s="808"/>
      <c r="J20" s="407" t="s">
        <v>328</v>
      </c>
      <c r="K20" s="408" t="s">
        <v>318</v>
      </c>
      <c r="P20" s="911"/>
      <c r="Q20" s="911"/>
      <c r="R20" s="911"/>
      <c r="S20" s="911"/>
      <c r="T20" s="792"/>
      <c r="U20" s="792"/>
      <c r="V20" s="792"/>
      <c r="W20" s="792"/>
      <c r="X20" s="792"/>
      <c r="Y20" s="792"/>
      <c r="Z20" s="792"/>
      <c r="AA20" s="792"/>
      <c r="AB20" s="792"/>
      <c r="AC20" s="792"/>
      <c r="AD20" s="792"/>
      <c r="AE20" s="792"/>
      <c r="AF20" s="792"/>
      <c r="AG20" s="792"/>
      <c r="AH20" s="792"/>
      <c r="AI20" s="792"/>
      <c r="AJ20" s="792"/>
      <c r="AK20" s="792"/>
      <c r="AL20" s="792"/>
      <c r="AM20" s="792"/>
      <c r="AN20" s="792"/>
      <c r="AO20" s="792"/>
      <c r="AP20" s="792"/>
      <c r="AQ20" s="792"/>
      <c r="AR20" s="792"/>
      <c r="AS20" s="792"/>
      <c r="AT20" s="792"/>
      <c r="AU20" s="792"/>
      <c r="AV20" s="792"/>
      <c r="AW20" s="792"/>
      <c r="AX20" s="792"/>
      <c r="AY20" s="792"/>
      <c r="AZ20" s="792"/>
      <c r="BA20" s="792"/>
      <c r="BB20" s="792"/>
      <c r="BC20" s="792"/>
      <c r="BD20" s="792"/>
      <c r="BE20" s="792"/>
      <c r="BF20" s="792"/>
      <c r="BG20" s="792"/>
      <c r="BH20" s="792"/>
      <c r="BI20" s="792"/>
      <c r="BJ20" s="792"/>
      <c r="BK20" s="792"/>
      <c r="BL20" s="792"/>
      <c r="BM20" s="792"/>
      <c r="BN20" s="792"/>
      <c r="BO20" s="792"/>
      <c r="BP20" s="792"/>
      <c r="BQ20" s="792"/>
      <c r="BR20" s="792"/>
      <c r="BS20" s="792"/>
      <c r="BT20" s="792"/>
      <c r="BU20" s="792"/>
      <c r="BV20" s="792"/>
      <c r="BW20" s="792"/>
      <c r="BX20" s="792"/>
      <c r="BY20" s="792"/>
      <c r="BZ20" s="792"/>
      <c r="CA20" s="792"/>
      <c r="CB20" s="792"/>
      <c r="CC20" s="792"/>
      <c r="CD20" s="792"/>
      <c r="CE20" s="792"/>
      <c r="CF20" s="792"/>
      <c r="CG20" s="792"/>
      <c r="CH20" s="792"/>
      <c r="CI20" s="792"/>
      <c r="CJ20" s="792"/>
      <c r="CK20" s="792"/>
      <c r="CL20" s="792"/>
      <c r="CM20" s="792"/>
      <c r="CN20" s="792"/>
      <c r="CO20" s="792"/>
      <c r="CP20" s="792"/>
      <c r="CQ20" s="792"/>
      <c r="CR20" s="792"/>
      <c r="CS20" s="792"/>
      <c r="CT20" s="792"/>
      <c r="CU20" s="792"/>
      <c r="CV20" s="792"/>
      <c r="CW20" s="792"/>
      <c r="CX20" s="792"/>
      <c r="CY20" s="792"/>
      <c r="CZ20" s="792"/>
      <c r="DA20" s="792"/>
      <c r="DB20" s="792"/>
      <c r="DC20" s="792"/>
      <c r="DD20" s="792"/>
      <c r="DE20" s="792"/>
      <c r="DF20" s="792"/>
      <c r="DG20" s="792"/>
      <c r="DH20" s="792"/>
      <c r="DI20" s="792"/>
      <c r="DJ20" s="792"/>
      <c r="DK20" s="792"/>
      <c r="DL20" s="792"/>
      <c r="DM20" s="792"/>
      <c r="DN20" s="792"/>
      <c r="DO20" s="792"/>
      <c r="DP20" s="792"/>
      <c r="DQ20" s="792"/>
      <c r="DR20" s="792"/>
      <c r="DS20" s="792"/>
      <c r="DT20" s="792"/>
      <c r="DU20" s="792"/>
      <c r="DV20" s="792"/>
      <c r="DW20" s="792"/>
      <c r="DX20" s="792"/>
      <c r="DY20" s="792"/>
      <c r="DZ20" s="792"/>
      <c r="EA20" s="792"/>
      <c r="EB20" s="792"/>
      <c r="EC20" s="792"/>
      <c r="ED20" s="792"/>
      <c r="EE20" s="792"/>
      <c r="EF20" s="792"/>
      <c r="EG20" s="792"/>
      <c r="EH20" s="792"/>
      <c r="EI20" s="792"/>
      <c r="EJ20" s="792"/>
      <c r="EK20" s="792"/>
      <c r="EL20" s="792"/>
      <c r="EM20" s="792"/>
      <c r="EN20" s="792"/>
      <c r="EO20" s="792"/>
      <c r="EP20" s="792"/>
      <c r="EQ20" s="792"/>
      <c r="ER20" s="792"/>
      <c r="ES20" s="792"/>
      <c r="ET20" s="792"/>
      <c r="EU20" s="792"/>
      <c r="EV20" s="792"/>
      <c r="EW20" s="792"/>
      <c r="EX20" s="792"/>
      <c r="EY20" s="792"/>
      <c r="EZ20" s="792"/>
      <c r="FA20" s="792"/>
      <c r="FB20" s="792"/>
      <c r="FC20" s="792"/>
      <c r="FD20" s="792"/>
      <c r="FE20" s="792"/>
      <c r="FF20" s="792"/>
      <c r="FG20" s="792"/>
      <c r="FH20" s="792"/>
      <c r="FI20" s="792"/>
      <c r="FJ20" s="792"/>
      <c r="FK20" s="792"/>
      <c r="FL20" s="792"/>
      <c r="FM20" s="792"/>
      <c r="FN20" s="792"/>
      <c r="FO20" s="792"/>
      <c r="FP20" s="792"/>
      <c r="FQ20" s="792"/>
      <c r="FR20" s="792"/>
      <c r="FS20" s="792"/>
      <c r="FT20" s="792"/>
      <c r="FU20" s="792"/>
      <c r="FV20" s="792"/>
      <c r="FW20" s="792"/>
      <c r="FX20" s="792"/>
      <c r="FY20" s="792"/>
      <c r="FZ20" s="792"/>
      <c r="GA20" s="792"/>
      <c r="GB20" s="792"/>
      <c r="GC20" s="792"/>
      <c r="GD20" s="792"/>
      <c r="GE20" s="792"/>
      <c r="GF20" s="792"/>
      <c r="GG20" s="792"/>
      <c r="GH20" s="792"/>
      <c r="GI20" s="792"/>
      <c r="GJ20" s="792"/>
      <c r="GK20" s="792"/>
      <c r="GL20" s="792"/>
      <c r="GM20" s="792"/>
      <c r="GN20" s="792"/>
      <c r="GO20" s="792"/>
      <c r="GP20" s="792"/>
      <c r="GQ20" s="792"/>
      <c r="GR20" s="792"/>
      <c r="GS20" s="792"/>
      <c r="GT20" s="792"/>
      <c r="GU20" s="792"/>
      <c r="GV20" s="792"/>
      <c r="GW20" s="792"/>
      <c r="GX20" s="792"/>
      <c r="GY20" s="792"/>
      <c r="GZ20" s="792"/>
      <c r="HA20" s="792"/>
      <c r="HB20" s="792"/>
      <c r="HC20" s="792"/>
      <c r="HD20" s="792"/>
      <c r="HE20" s="792"/>
      <c r="HF20" s="792"/>
      <c r="HG20" s="792"/>
      <c r="HH20" s="792"/>
      <c r="HI20" s="792"/>
      <c r="HJ20" s="792"/>
      <c r="HK20" s="792"/>
      <c r="HL20" s="792"/>
      <c r="HM20" s="792"/>
      <c r="HN20" s="792"/>
      <c r="HO20" s="792"/>
      <c r="HP20" s="792"/>
      <c r="HQ20" s="792"/>
      <c r="HR20" s="792"/>
      <c r="HS20" s="792"/>
      <c r="HT20" s="792"/>
      <c r="HU20" s="792"/>
      <c r="HV20" s="792"/>
      <c r="HW20" s="792"/>
      <c r="HX20" s="792"/>
      <c r="HY20" s="792"/>
      <c r="HZ20" s="792"/>
      <c r="IA20" s="792"/>
      <c r="IB20" s="792"/>
      <c r="IC20" s="792"/>
      <c r="ID20" s="792"/>
      <c r="IE20" s="792"/>
      <c r="IF20" s="792"/>
      <c r="IG20" s="792"/>
      <c r="IH20" s="792"/>
      <c r="II20" s="792"/>
      <c r="IJ20" s="792"/>
      <c r="IK20" s="792"/>
      <c r="IL20" s="792"/>
      <c r="IM20" s="792"/>
      <c r="IN20" s="792"/>
      <c r="IO20" s="792"/>
      <c r="IP20" s="792"/>
      <c r="IQ20" s="792"/>
      <c r="IR20" s="792"/>
    </row>
    <row r="21" spans="1:252" ht="19.5" customHeight="1" x14ac:dyDescent="0.25">
      <c r="A21" s="792"/>
      <c r="B21" s="816" t="s">
        <v>1335</v>
      </c>
      <c r="C21" s="816" t="s">
        <v>1314</v>
      </c>
      <c r="D21" s="817" t="s">
        <v>939</v>
      </c>
      <c r="E21" s="818" t="s">
        <v>166</v>
      </c>
      <c r="F21" s="819">
        <v>73131</v>
      </c>
      <c r="G21" s="808"/>
      <c r="H21" s="808"/>
      <c r="J21" s="407" t="s">
        <v>313</v>
      </c>
      <c r="K21" s="408" t="s">
        <v>1996</v>
      </c>
      <c r="P21" s="911"/>
      <c r="Q21" s="911"/>
      <c r="R21" s="911"/>
      <c r="S21" s="911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792"/>
      <c r="AJ21" s="792"/>
      <c r="AK21" s="792"/>
      <c r="AL21" s="792"/>
      <c r="AM21" s="792"/>
      <c r="AN21" s="792"/>
      <c r="AO21" s="792"/>
      <c r="AP21" s="792"/>
      <c r="AQ21" s="792"/>
      <c r="AR21" s="792"/>
      <c r="AS21" s="792"/>
      <c r="AT21" s="792"/>
      <c r="AU21" s="792"/>
      <c r="AV21" s="792"/>
      <c r="AW21" s="792"/>
      <c r="AX21" s="792"/>
      <c r="AY21" s="792"/>
      <c r="AZ21" s="792"/>
      <c r="BA21" s="792"/>
      <c r="BB21" s="792"/>
      <c r="BC21" s="792"/>
      <c r="BD21" s="792"/>
      <c r="BE21" s="792"/>
      <c r="BF21" s="792"/>
      <c r="BG21" s="792"/>
      <c r="BH21" s="792"/>
      <c r="BI21" s="792"/>
      <c r="BJ21" s="792"/>
      <c r="BK21" s="792"/>
      <c r="BL21" s="792"/>
      <c r="BM21" s="792"/>
      <c r="BN21" s="792"/>
      <c r="BO21" s="792"/>
      <c r="BP21" s="792"/>
      <c r="BQ21" s="792"/>
      <c r="BR21" s="792"/>
      <c r="BS21" s="792"/>
      <c r="BT21" s="792"/>
      <c r="BU21" s="792"/>
      <c r="BV21" s="792"/>
      <c r="BW21" s="792"/>
      <c r="BX21" s="792"/>
      <c r="BY21" s="792"/>
      <c r="BZ21" s="792"/>
      <c r="CA21" s="792"/>
      <c r="CB21" s="792"/>
      <c r="CC21" s="792"/>
      <c r="CD21" s="792"/>
      <c r="CE21" s="792"/>
      <c r="CF21" s="792"/>
      <c r="CG21" s="792"/>
      <c r="CH21" s="792"/>
      <c r="CI21" s="792"/>
      <c r="CJ21" s="792"/>
      <c r="CK21" s="792"/>
      <c r="CL21" s="792"/>
      <c r="CM21" s="792"/>
      <c r="CN21" s="792"/>
      <c r="CO21" s="792"/>
      <c r="CP21" s="792"/>
      <c r="CQ21" s="792"/>
      <c r="CR21" s="792"/>
      <c r="CS21" s="792"/>
      <c r="CT21" s="792"/>
      <c r="CU21" s="792"/>
      <c r="CV21" s="792"/>
      <c r="CW21" s="792"/>
      <c r="CX21" s="792"/>
      <c r="CY21" s="792"/>
      <c r="CZ21" s="792"/>
      <c r="DA21" s="792"/>
      <c r="DB21" s="792"/>
      <c r="DC21" s="792"/>
      <c r="DD21" s="792"/>
      <c r="DE21" s="792"/>
      <c r="DF21" s="792"/>
      <c r="DG21" s="792"/>
      <c r="DH21" s="792"/>
      <c r="DI21" s="792"/>
      <c r="DJ21" s="792"/>
      <c r="DK21" s="792"/>
      <c r="DL21" s="792"/>
      <c r="DM21" s="792"/>
      <c r="DN21" s="792"/>
      <c r="DO21" s="792"/>
      <c r="DP21" s="792"/>
      <c r="DQ21" s="792"/>
      <c r="DR21" s="792"/>
      <c r="DS21" s="792"/>
      <c r="DT21" s="792"/>
      <c r="DU21" s="792"/>
      <c r="DV21" s="792"/>
      <c r="DW21" s="792"/>
      <c r="DX21" s="792"/>
      <c r="DY21" s="792"/>
      <c r="DZ21" s="792"/>
      <c r="EA21" s="792"/>
      <c r="EB21" s="792"/>
      <c r="EC21" s="792"/>
      <c r="ED21" s="792"/>
      <c r="EE21" s="792"/>
      <c r="EF21" s="792"/>
      <c r="EG21" s="792"/>
      <c r="EH21" s="792"/>
      <c r="EI21" s="792"/>
      <c r="EJ21" s="792"/>
      <c r="EK21" s="792"/>
      <c r="EL21" s="792"/>
      <c r="EM21" s="792"/>
      <c r="EN21" s="792"/>
      <c r="EO21" s="792"/>
      <c r="EP21" s="792"/>
      <c r="EQ21" s="792"/>
      <c r="ER21" s="792"/>
      <c r="ES21" s="792"/>
      <c r="ET21" s="792"/>
      <c r="EU21" s="792"/>
      <c r="EV21" s="792"/>
      <c r="EW21" s="792"/>
      <c r="EX21" s="792"/>
      <c r="EY21" s="792"/>
      <c r="EZ21" s="792"/>
      <c r="FA21" s="792"/>
      <c r="FB21" s="792"/>
      <c r="FC21" s="792"/>
      <c r="FD21" s="792"/>
      <c r="FE21" s="792"/>
      <c r="FF21" s="792"/>
      <c r="FG21" s="792"/>
      <c r="FH21" s="792"/>
      <c r="FI21" s="792"/>
      <c r="FJ21" s="792"/>
      <c r="FK21" s="792"/>
      <c r="FL21" s="792"/>
      <c r="FM21" s="792"/>
      <c r="FN21" s="792"/>
      <c r="FO21" s="792"/>
      <c r="FP21" s="792"/>
      <c r="FQ21" s="792"/>
      <c r="FR21" s="792"/>
      <c r="FS21" s="792"/>
      <c r="FT21" s="792"/>
      <c r="FU21" s="792"/>
      <c r="FV21" s="792"/>
      <c r="FW21" s="792"/>
      <c r="FX21" s="792"/>
      <c r="FY21" s="792"/>
      <c r="FZ21" s="792"/>
      <c r="GA21" s="792"/>
      <c r="GB21" s="792"/>
      <c r="GC21" s="792"/>
      <c r="GD21" s="792"/>
      <c r="GE21" s="792"/>
      <c r="GF21" s="792"/>
      <c r="GG21" s="792"/>
      <c r="GH21" s="792"/>
      <c r="GI21" s="792"/>
      <c r="GJ21" s="792"/>
      <c r="GK21" s="792"/>
      <c r="GL21" s="792"/>
      <c r="GM21" s="792"/>
      <c r="GN21" s="792"/>
      <c r="GO21" s="792"/>
      <c r="GP21" s="792"/>
      <c r="GQ21" s="792"/>
      <c r="GR21" s="792"/>
      <c r="GS21" s="792"/>
      <c r="GT21" s="792"/>
      <c r="GU21" s="792"/>
      <c r="GV21" s="792"/>
      <c r="GW21" s="792"/>
      <c r="GX21" s="792"/>
      <c r="GY21" s="792"/>
      <c r="GZ21" s="792"/>
      <c r="HA21" s="792"/>
      <c r="HB21" s="792"/>
      <c r="HC21" s="792"/>
      <c r="HD21" s="792"/>
      <c r="HE21" s="792"/>
      <c r="HF21" s="792"/>
      <c r="HG21" s="792"/>
      <c r="HH21" s="792"/>
      <c r="HI21" s="792"/>
      <c r="HJ21" s="792"/>
      <c r="HK21" s="792"/>
      <c r="HL21" s="792"/>
      <c r="HM21" s="792"/>
      <c r="HN21" s="792"/>
      <c r="HO21" s="792"/>
      <c r="HP21" s="792"/>
      <c r="HQ21" s="792"/>
      <c r="HR21" s="792"/>
      <c r="HS21" s="792"/>
      <c r="HT21" s="792"/>
      <c r="HU21" s="792"/>
      <c r="HV21" s="792"/>
      <c r="HW21" s="792"/>
      <c r="HX21" s="792"/>
      <c r="HY21" s="792"/>
      <c r="HZ21" s="792"/>
      <c r="IA21" s="792"/>
      <c r="IB21" s="792"/>
      <c r="IC21" s="792"/>
      <c r="ID21" s="792"/>
      <c r="IE21" s="792"/>
      <c r="IF21" s="792"/>
      <c r="IG21" s="792"/>
      <c r="IH21" s="792"/>
      <c r="II21" s="792"/>
      <c r="IJ21" s="792"/>
      <c r="IK21" s="792"/>
      <c r="IL21" s="792"/>
      <c r="IM21" s="792"/>
      <c r="IN21" s="792"/>
      <c r="IO21" s="792"/>
      <c r="IP21" s="792"/>
      <c r="IQ21" s="792"/>
      <c r="IR21" s="792"/>
    </row>
    <row r="22" spans="1:252" ht="19.5" customHeight="1" x14ac:dyDescent="0.25">
      <c r="A22" s="792"/>
      <c r="B22" s="816" t="s">
        <v>1335</v>
      </c>
      <c r="C22" s="816" t="s">
        <v>1314</v>
      </c>
      <c r="D22" s="817" t="s">
        <v>942</v>
      </c>
      <c r="E22" s="818" t="s">
        <v>166</v>
      </c>
      <c r="F22" s="819">
        <v>236680.97</v>
      </c>
      <c r="G22" s="808"/>
      <c r="H22" s="808"/>
      <c r="J22" s="407" t="s">
        <v>1331</v>
      </c>
      <c r="K22" s="408" t="s">
        <v>1332</v>
      </c>
      <c r="M22" s="408"/>
      <c r="P22" s="911"/>
      <c r="Q22" s="911"/>
      <c r="R22" s="911"/>
      <c r="S22" s="911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792"/>
      <c r="AJ22" s="792"/>
      <c r="AK22" s="792"/>
      <c r="AL22" s="792"/>
      <c r="AM22" s="792"/>
      <c r="AN22" s="792"/>
      <c r="AO22" s="792"/>
      <c r="AP22" s="792"/>
      <c r="AQ22" s="792"/>
      <c r="AR22" s="792"/>
      <c r="AS22" s="792"/>
      <c r="AT22" s="792"/>
      <c r="AU22" s="792"/>
      <c r="AV22" s="792"/>
      <c r="AW22" s="792"/>
      <c r="AX22" s="792"/>
      <c r="AY22" s="792"/>
      <c r="AZ22" s="792"/>
      <c r="BA22" s="792"/>
      <c r="BB22" s="792"/>
      <c r="BC22" s="792"/>
      <c r="BD22" s="792"/>
      <c r="BE22" s="792"/>
      <c r="BF22" s="792"/>
      <c r="BG22" s="792"/>
      <c r="BH22" s="792"/>
      <c r="BI22" s="792"/>
      <c r="BJ22" s="792"/>
      <c r="BK22" s="792"/>
      <c r="BL22" s="792"/>
      <c r="BM22" s="792"/>
      <c r="BN22" s="792"/>
      <c r="BO22" s="792"/>
      <c r="BP22" s="792"/>
      <c r="BQ22" s="792"/>
      <c r="BR22" s="792"/>
      <c r="BS22" s="792"/>
      <c r="BT22" s="792"/>
      <c r="BU22" s="792"/>
      <c r="BV22" s="792"/>
      <c r="BW22" s="792"/>
      <c r="BX22" s="792"/>
      <c r="BY22" s="792"/>
      <c r="BZ22" s="792"/>
      <c r="CA22" s="792"/>
      <c r="CB22" s="792"/>
      <c r="CC22" s="792"/>
      <c r="CD22" s="792"/>
      <c r="CE22" s="792"/>
      <c r="CF22" s="792"/>
      <c r="CG22" s="792"/>
      <c r="CH22" s="792"/>
      <c r="CI22" s="792"/>
      <c r="CJ22" s="792"/>
      <c r="CK22" s="792"/>
      <c r="CL22" s="792"/>
      <c r="CM22" s="792"/>
      <c r="CN22" s="792"/>
      <c r="CO22" s="792"/>
      <c r="CP22" s="792"/>
      <c r="CQ22" s="792"/>
      <c r="CR22" s="792"/>
      <c r="CS22" s="792"/>
      <c r="CT22" s="792"/>
      <c r="CU22" s="792"/>
      <c r="CV22" s="792"/>
      <c r="CW22" s="792"/>
      <c r="CX22" s="792"/>
      <c r="CY22" s="792"/>
      <c r="CZ22" s="792"/>
      <c r="DA22" s="792"/>
      <c r="DB22" s="792"/>
      <c r="DC22" s="792"/>
      <c r="DD22" s="792"/>
      <c r="DE22" s="792"/>
      <c r="DF22" s="792"/>
      <c r="DG22" s="792"/>
      <c r="DH22" s="792"/>
      <c r="DI22" s="792"/>
      <c r="DJ22" s="792"/>
      <c r="DK22" s="792"/>
      <c r="DL22" s="792"/>
      <c r="DM22" s="792"/>
      <c r="DN22" s="792"/>
      <c r="DO22" s="792"/>
      <c r="DP22" s="792"/>
      <c r="DQ22" s="792"/>
      <c r="DR22" s="792"/>
      <c r="DS22" s="792"/>
      <c r="DT22" s="792"/>
      <c r="DU22" s="792"/>
      <c r="DV22" s="792"/>
      <c r="DW22" s="792"/>
      <c r="DX22" s="792"/>
      <c r="DY22" s="792"/>
      <c r="DZ22" s="792"/>
      <c r="EA22" s="792"/>
      <c r="EB22" s="792"/>
      <c r="EC22" s="792"/>
      <c r="ED22" s="792"/>
      <c r="EE22" s="792"/>
      <c r="EF22" s="792"/>
      <c r="EG22" s="792"/>
      <c r="EH22" s="792"/>
      <c r="EI22" s="792"/>
      <c r="EJ22" s="792"/>
      <c r="EK22" s="792"/>
      <c r="EL22" s="792"/>
      <c r="EM22" s="792"/>
      <c r="EN22" s="792"/>
      <c r="EO22" s="792"/>
      <c r="EP22" s="792"/>
      <c r="EQ22" s="792"/>
      <c r="ER22" s="792"/>
      <c r="ES22" s="792"/>
      <c r="ET22" s="792"/>
      <c r="EU22" s="792"/>
      <c r="EV22" s="792"/>
      <c r="EW22" s="792"/>
      <c r="EX22" s="792"/>
      <c r="EY22" s="792"/>
      <c r="EZ22" s="792"/>
      <c r="FA22" s="792"/>
      <c r="FB22" s="792"/>
      <c r="FC22" s="792"/>
      <c r="FD22" s="792"/>
      <c r="FE22" s="792"/>
      <c r="FF22" s="792"/>
      <c r="FG22" s="792"/>
      <c r="FH22" s="792"/>
      <c r="FI22" s="792"/>
      <c r="FJ22" s="792"/>
      <c r="FK22" s="792"/>
      <c r="FL22" s="792"/>
      <c r="FM22" s="792"/>
      <c r="FN22" s="792"/>
      <c r="FO22" s="792"/>
      <c r="FP22" s="792"/>
      <c r="FQ22" s="792"/>
      <c r="FR22" s="792"/>
      <c r="FS22" s="792"/>
      <c r="FT22" s="792"/>
      <c r="FU22" s="792"/>
      <c r="FV22" s="792"/>
      <c r="FW22" s="792"/>
      <c r="FX22" s="792"/>
      <c r="FY22" s="792"/>
      <c r="FZ22" s="792"/>
      <c r="GA22" s="792"/>
      <c r="GB22" s="792"/>
      <c r="GC22" s="792"/>
      <c r="GD22" s="792"/>
      <c r="GE22" s="792"/>
      <c r="GF22" s="792"/>
      <c r="GG22" s="792"/>
      <c r="GH22" s="792"/>
      <c r="GI22" s="792"/>
      <c r="GJ22" s="792"/>
      <c r="GK22" s="792"/>
      <c r="GL22" s="792"/>
      <c r="GM22" s="792"/>
      <c r="GN22" s="792"/>
      <c r="GO22" s="792"/>
      <c r="GP22" s="792"/>
      <c r="GQ22" s="792"/>
      <c r="GR22" s="792"/>
      <c r="GS22" s="792"/>
      <c r="GT22" s="792"/>
      <c r="GU22" s="792"/>
      <c r="GV22" s="792"/>
      <c r="GW22" s="792"/>
      <c r="GX22" s="792"/>
      <c r="GY22" s="792"/>
      <c r="GZ22" s="792"/>
      <c r="HA22" s="792"/>
      <c r="HB22" s="792"/>
      <c r="HC22" s="792"/>
      <c r="HD22" s="792"/>
      <c r="HE22" s="792"/>
      <c r="HF22" s="792"/>
      <c r="HG22" s="792"/>
      <c r="HH22" s="792"/>
      <c r="HI22" s="792"/>
      <c r="HJ22" s="792"/>
      <c r="HK22" s="792"/>
      <c r="HL22" s="792"/>
      <c r="HM22" s="792"/>
      <c r="HN22" s="792"/>
      <c r="HO22" s="792"/>
      <c r="HP22" s="792"/>
      <c r="HQ22" s="792"/>
      <c r="HR22" s="792"/>
      <c r="HS22" s="792"/>
      <c r="HT22" s="792"/>
      <c r="HU22" s="792"/>
      <c r="HV22" s="792"/>
      <c r="HW22" s="792"/>
      <c r="HX22" s="792"/>
      <c r="HY22" s="792"/>
      <c r="HZ22" s="792"/>
      <c r="IA22" s="792"/>
      <c r="IB22" s="792"/>
      <c r="IC22" s="792"/>
      <c r="ID22" s="792"/>
      <c r="IE22" s="792"/>
      <c r="IF22" s="792"/>
      <c r="IG22" s="792"/>
      <c r="IH22" s="792"/>
      <c r="II22" s="792"/>
      <c r="IJ22" s="792"/>
      <c r="IK22" s="792"/>
      <c r="IL22" s="792"/>
      <c r="IM22" s="792"/>
      <c r="IN22" s="792"/>
      <c r="IO22" s="792"/>
      <c r="IP22" s="792"/>
      <c r="IQ22" s="792"/>
      <c r="IR22" s="792"/>
    </row>
    <row r="23" spans="1:252" ht="19.5" customHeight="1" x14ac:dyDescent="0.25">
      <c r="A23" s="792"/>
      <c r="B23" s="816" t="s">
        <v>1335</v>
      </c>
      <c r="C23" s="816" t="s">
        <v>1314</v>
      </c>
      <c r="D23" s="817" t="s">
        <v>831</v>
      </c>
      <c r="E23" s="818" t="s">
        <v>166</v>
      </c>
      <c r="F23" s="819">
        <v>3192.26</v>
      </c>
      <c r="G23" s="808"/>
      <c r="H23" s="808"/>
      <c r="J23" s="408"/>
      <c r="K23" s="408"/>
      <c r="M23" s="408"/>
      <c r="P23" s="911"/>
      <c r="Q23" s="911"/>
      <c r="R23" s="911"/>
      <c r="S23" s="911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792"/>
      <c r="AJ23" s="792"/>
      <c r="AK23" s="792"/>
      <c r="AL23" s="792"/>
      <c r="AM23" s="792"/>
      <c r="AN23" s="792"/>
      <c r="AO23" s="792"/>
      <c r="AP23" s="792"/>
      <c r="AQ23" s="792"/>
      <c r="AR23" s="792"/>
      <c r="AS23" s="792"/>
      <c r="AT23" s="792"/>
      <c r="AU23" s="792"/>
      <c r="AV23" s="792"/>
      <c r="AW23" s="792"/>
      <c r="AX23" s="792"/>
      <c r="AY23" s="792"/>
      <c r="AZ23" s="792"/>
      <c r="BA23" s="792"/>
      <c r="BB23" s="792"/>
      <c r="BC23" s="792"/>
      <c r="BD23" s="792"/>
      <c r="BE23" s="792"/>
      <c r="BF23" s="792"/>
      <c r="BG23" s="792"/>
      <c r="BH23" s="792"/>
      <c r="BI23" s="792"/>
      <c r="BJ23" s="792"/>
      <c r="BK23" s="792"/>
      <c r="BL23" s="792"/>
      <c r="BM23" s="792"/>
      <c r="BN23" s="792"/>
      <c r="BO23" s="792"/>
      <c r="BP23" s="792"/>
      <c r="BQ23" s="792"/>
      <c r="BR23" s="792"/>
      <c r="BS23" s="792"/>
      <c r="BT23" s="792"/>
      <c r="BU23" s="792"/>
      <c r="BV23" s="792"/>
      <c r="BW23" s="792"/>
      <c r="BX23" s="792"/>
      <c r="BY23" s="792"/>
      <c r="BZ23" s="792"/>
      <c r="CA23" s="792"/>
      <c r="CB23" s="792"/>
      <c r="CC23" s="792"/>
      <c r="CD23" s="792"/>
      <c r="CE23" s="792"/>
      <c r="CF23" s="792"/>
      <c r="CG23" s="792"/>
      <c r="CH23" s="792"/>
      <c r="CI23" s="792"/>
      <c r="CJ23" s="792"/>
      <c r="CK23" s="792"/>
      <c r="CL23" s="792"/>
      <c r="CM23" s="792"/>
      <c r="CN23" s="792"/>
      <c r="CO23" s="792"/>
      <c r="CP23" s="792"/>
      <c r="CQ23" s="792"/>
      <c r="CR23" s="792"/>
      <c r="CS23" s="792"/>
      <c r="CT23" s="792"/>
      <c r="CU23" s="792"/>
      <c r="CV23" s="792"/>
      <c r="CW23" s="792"/>
      <c r="CX23" s="792"/>
      <c r="CY23" s="792"/>
      <c r="CZ23" s="792"/>
      <c r="DA23" s="792"/>
      <c r="DB23" s="792"/>
      <c r="DC23" s="792"/>
      <c r="DD23" s="792"/>
      <c r="DE23" s="792"/>
      <c r="DF23" s="792"/>
      <c r="DG23" s="792"/>
      <c r="DH23" s="792"/>
      <c r="DI23" s="792"/>
      <c r="DJ23" s="792"/>
      <c r="DK23" s="792"/>
      <c r="DL23" s="792"/>
      <c r="DM23" s="792"/>
      <c r="DN23" s="792"/>
      <c r="DO23" s="792"/>
      <c r="DP23" s="792"/>
      <c r="DQ23" s="792"/>
      <c r="DR23" s="792"/>
      <c r="DS23" s="792"/>
      <c r="DT23" s="792"/>
      <c r="DU23" s="792"/>
      <c r="DV23" s="792"/>
      <c r="DW23" s="792"/>
      <c r="DX23" s="792"/>
      <c r="DY23" s="792"/>
      <c r="DZ23" s="792"/>
      <c r="EA23" s="792"/>
      <c r="EB23" s="792"/>
      <c r="EC23" s="792"/>
      <c r="ED23" s="792"/>
      <c r="EE23" s="792"/>
      <c r="EF23" s="792"/>
      <c r="EG23" s="792"/>
      <c r="EH23" s="792"/>
      <c r="EI23" s="792"/>
      <c r="EJ23" s="792"/>
      <c r="EK23" s="792"/>
      <c r="EL23" s="792"/>
      <c r="EM23" s="792"/>
      <c r="EN23" s="792"/>
      <c r="EO23" s="792"/>
      <c r="EP23" s="792"/>
      <c r="EQ23" s="792"/>
      <c r="ER23" s="792"/>
      <c r="ES23" s="792"/>
      <c r="ET23" s="792"/>
      <c r="EU23" s="792"/>
      <c r="EV23" s="792"/>
      <c r="EW23" s="792"/>
      <c r="EX23" s="792"/>
      <c r="EY23" s="792"/>
      <c r="EZ23" s="792"/>
      <c r="FA23" s="792"/>
      <c r="FB23" s="792"/>
      <c r="FC23" s="792"/>
      <c r="FD23" s="792"/>
      <c r="FE23" s="792"/>
      <c r="FF23" s="792"/>
      <c r="FG23" s="792"/>
      <c r="FH23" s="792"/>
      <c r="FI23" s="792"/>
      <c r="FJ23" s="792"/>
      <c r="FK23" s="792"/>
      <c r="FL23" s="792"/>
      <c r="FM23" s="792"/>
      <c r="FN23" s="792"/>
      <c r="FO23" s="792"/>
      <c r="FP23" s="792"/>
      <c r="FQ23" s="792"/>
      <c r="FR23" s="792"/>
      <c r="FS23" s="792"/>
      <c r="FT23" s="792"/>
      <c r="FU23" s="792"/>
      <c r="FV23" s="792"/>
      <c r="FW23" s="792"/>
      <c r="FX23" s="792"/>
      <c r="FY23" s="792"/>
      <c r="FZ23" s="792"/>
      <c r="GA23" s="792"/>
      <c r="GB23" s="792"/>
      <c r="GC23" s="792"/>
      <c r="GD23" s="792"/>
      <c r="GE23" s="792"/>
      <c r="GF23" s="792"/>
      <c r="GG23" s="792"/>
      <c r="GH23" s="792"/>
      <c r="GI23" s="792"/>
      <c r="GJ23" s="792"/>
      <c r="GK23" s="792"/>
      <c r="GL23" s="792"/>
      <c r="GM23" s="792"/>
      <c r="GN23" s="792"/>
      <c r="GO23" s="792"/>
      <c r="GP23" s="792"/>
      <c r="GQ23" s="792"/>
      <c r="GR23" s="792"/>
      <c r="GS23" s="792"/>
      <c r="GT23" s="792"/>
      <c r="GU23" s="792"/>
      <c r="GV23" s="792"/>
      <c r="GW23" s="792"/>
      <c r="GX23" s="792"/>
      <c r="GY23" s="792"/>
      <c r="GZ23" s="792"/>
      <c r="HA23" s="792"/>
      <c r="HB23" s="792"/>
      <c r="HC23" s="792"/>
      <c r="HD23" s="792"/>
      <c r="HE23" s="792"/>
      <c r="HF23" s="792"/>
      <c r="HG23" s="792"/>
      <c r="HH23" s="792"/>
      <c r="HI23" s="792"/>
      <c r="HJ23" s="792"/>
      <c r="HK23" s="792"/>
      <c r="HL23" s="792"/>
      <c r="HM23" s="792"/>
      <c r="HN23" s="792"/>
      <c r="HO23" s="792"/>
      <c r="HP23" s="792"/>
      <c r="HQ23" s="792"/>
      <c r="HR23" s="792"/>
      <c r="HS23" s="792"/>
      <c r="HT23" s="792"/>
      <c r="HU23" s="792"/>
      <c r="HV23" s="792"/>
      <c r="HW23" s="792"/>
      <c r="HX23" s="792"/>
      <c r="HY23" s="792"/>
      <c r="HZ23" s="792"/>
      <c r="IA23" s="792"/>
      <c r="IB23" s="792"/>
      <c r="IC23" s="792"/>
      <c r="ID23" s="792"/>
      <c r="IE23" s="792"/>
      <c r="IF23" s="792"/>
      <c r="IG23" s="792"/>
      <c r="IH23" s="792"/>
      <c r="II23" s="792"/>
      <c r="IJ23" s="792"/>
      <c r="IK23" s="792"/>
      <c r="IL23" s="792"/>
      <c r="IM23" s="792"/>
      <c r="IN23" s="792"/>
      <c r="IO23" s="792"/>
      <c r="IP23" s="792"/>
      <c r="IQ23" s="792"/>
      <c r="IR23" s="792"/>
    </row>
    <row r="24" spans="1:252" ht="19.5" customHeight="1" x14ac:dyDescent="0.25">
      <c r="A24" s="792"/>
      <c r="B24" s="812" t="s">
        <v>1329</v>
      </c>
      <c r="C24" s="808"/>
      <c r="D24" s="808"/>
      <c r="E24" s="808"/>
      <c r="F24" s="820"/>
      <c r="G24" s="808"/>
      <c r="H24" s="808"/>
      <c r="J24" s="408" t="s">
        <v>165</v>
      </c>
      <c r="K24" s="408" t="s">
        <v>329</v>
      </c>
      <c r="L24" s="408" t="s">
        <v>1311</v>
      </c>
      <c r="M24" s="408"/>
      <c r="P24" s="911"/>
      <c r="Q24" s="911"/>
      <c r="R24" s="911"/>
      <c r="S24" s="911"/>
      <c r="T24" s="792"/>
      <c r="U24" s="792"/>
      <c r="V24" s="792"/>
      <c r="W24" s="792"/>
      <c r="X24" s="792"/>
      <c r="Y24" s="792"/>
      <c r="Z24" s="792"/>
      <c r="AA24" s="792"/>
      <c r="AB24" s="792"/>
      <c r="AC24" s="792"/>
      <c r="AD24" s="792"/>
      <c r="AE24" s="792"/>
      <c r="AF24" s="792"/>
      <c r="AG24" s="792"/>
      <c r="AH24" s="792"/>
      <c r="AI24" s="792"/>
      <c r="AJ24" s="792"/>
      <c r="AK24" s="792"/>
      <c r="AL24" s="792"/>
      <c r="AM24" s="792"/>
      <c r="AN24" s="792"/>
      <c r="AO24" s="792"/>
      <c r="AP24" s="792"/>
      <c r="AQ24" s="792"/>
      <c r="AR24" s="792"/>
      <c r="AS24" s="792"/>
      <c r="AT24" s="792"/>
      <c r="AU24" s="792"/>
      <c r="AV24" s="792"/>
      <c r="AW24" s="792"/>
      <c r="AX24" s="792"/>
      <c r="AY24" s="792"/>
      <c r="AZ24" s="792"/>
      <c r="BA24" s="792"/>
      <c r="BB24" s="792"/>
      <c r="BC24" s="792"/>
      <c r="BD24" s="792"/>
      <c r="BE24" s="792"/>
      <c r="BF24" s="792"/>
      <c r="BG24" s="792"/>
      <c r="BH24" s="792"/>
      <c r="BI24" s="792"/>
      <c r="BJ24" s="792"/>
      <c r="BK24" s="792"/>
      <c r="BL24" s="792"/>
      <c r="BM24" s="792"/>
      <c r="BN24" s="792"/>
      <c r="BO24" s="792"/>
      <c r="BP24" s="792"/>
      <c r="BQ24" s="792"/>
      <c r="BR24" s="792"/>
      <c r="BS24" s="792"/>
      <c r="BT24" s="792"/>
      <c r="BU24" s="792"/>
      <c r="BV24" s="792"/>
      <c r="BW24" s="792"/>
      <c r="BX24" s="792"/>
      <c r="BY24" s="792"/>
      <c r="BZ24" s="792"/>
      <c r="CA24" s="792"/>
      <c r="CB24" s="792"/>
      <c r="CC24" s="792"/>
      <c r="CD24" s="792"/>
      <c r="CE24" s="792"/>
      <c r="CF24" s="792"/>
      <c r="CG24" s="792"/>
      <c r="CH24" s="792"/>
      <c r="CI24" s="792"/>
      <c r="CJ24" s="792"/>
      <c r="CK24" s="792"/>
      <c r="CL24" s="792"/>
      <c r="CM24" s="792"/>
      <c r="CN24" s="792"/>
      <c r="CO24" s="792"/>
      <c r="CP24" s="792"/>
      <c r="CQ24" s="792"/>
      <c r="CR24" s="792"/>
      <c r="CS24" s="792"/>
      <c r="CT24" s="792"/>
      <c r="CU24" s="792"/>
      <c r="CV24" s="792"/>
      <c r="CW24" s="792"/>
      <c r="CX24" s="792"/>
      <c r="CY24" s="792"/>
      <c r="CZ24" s="792"/>
      <c r="DA24" s="792"/>
      <c r="DB24" s="792"/>
      <c r="DC24" s="792"/>
      <c r="DD24" s="792"/>
      <c r="DE24" s="792"/>
      <c r="DF24" s="792"/>
      <c r="DG24" s="792"/>
      <c r="DH24" s="792"/>
      <c r="DI24" s="792"/>
      <c r="DJ24" s="792"/>
      <c r="DK24" s="792"/>
      <c r="DL24" s="792"/>
      <c r="DM24" s="792"/>
      <c r="DN24" s="792"/>
      <c r="DO24" s="792"/>
      <c r="DP24" s="792"/>
      <c r="DQ24" s="792"/>
      <c r="DR24" s="792"/>
      <c r="DS24" s="792"/>
      <c r="DT24" s="792"/>
      <c r="DU24" s="792"/>
      <c r="DV24" s="792"/>
      <c r="DW24" s="792"/>
      <c r="DX24" s="792"/>
      <c r="DY24" s="792"/>
      <c r="DZ24" s="792"/>
      <c r="EA24" s="792"/>
      <c r="EB24" s="792"/>
      <c r="EC24" s="792"/>
      <c r="ED24" s="792"/>
      <c r="EE24" s="792"/>
      <c r="EF24" s="792"/>
      <c r="EG24" s="792"/>
      <c r="EH24" s="792"/>
      <c r="EI24" s="792"/>
      <c r="EJ24" s="792"/>
      <c r="EK24" s="792"/>
      <c r="EL24" s="792"/>
      <c r="EM24" s="792"/>
      <c r="EN24" s="792"/>
      <c r="EO24" s="792"/>
      <c r="EP24" s="792"/>
      <c r="EQ24" s="792"/>
      <c r="ER24" s="792"/>
      <c r="ES24" s="792"/>
      <c r="ET24" s="792"/>
      <c r="EU24" s="792"/>
      <c r="EV24" s="792"/>
      <c r="EW24" s="792"/>
      <c r="EX24" s="792"/>
      <c r="EY24" s="792"/>
      <c r="EZ24" s="792"/>
      <c r="FA24" s="792"/>
      <c r="FB24" s="792"/>
      <c r="FC24" s="792"/>
      <c r="FD24" s="792"/>
      <c r="FE24" s="792"/>
      <c r="FF24" s="792"/>
      <c r="FG24" s="792"/>
      <c r="FH24" s="792"/>
      <c r="FI24" s="792"/>
      <c r="FJ24" s="792"/>
      <c r="FK24" s="792"/>
      <c r="FL24" s="792"/>
      <c r="FM24" s="792"/>
      <c r="FN24" s="792"/>
      <c r="FO24" s="792"/>
      <c r="FP24" s="792"/>
      <c r="FQ24" s="792"/>
      <c r="FR24" s="792"/>
      <c r="FS24" s="792"/>
      <c r="FT24" s="792"/>
      <c r="FU24" s="792"/>
      <c r="FV24" s="792"/>
      <c r="FW24" s="792"/>
      <c r="FX24" s="792"/>
      <c r="FY24" s="792"/>
      <c r="FZ24" s="792"/>
      <c r="GA24" s="792"/>
      <c r="GB24" s="792"/>
      <c r="GC24" s="792"/>
      <c r="GD24" s="792"/>
      <c r="GE24" s="792"/>
      <c r="GF24" s="792"/>
      <c r="GG24" s="792"/>
      <c r="GH24" s="792"/>
      <c r="GI24" s="792"/>
      <c r="GJ24" s="792"/>
      <c r="GK24" s="792"/>
      <c r="GL24" s="792"/>
      <c r="GM24" s="792"/>
      <c r="GN24" s="792"/>
      <c r="GO24" s="792"/>
      <c r="GP24" s="792"/>
      <c r="GQ24" s="792"/>
      <c r="GR24" s="792"/>
      <c r="GS24" s="792"/>
      <c r="GT24" s="792"/>
      <c r="GU24" s="792"/>
      <c r="GV24" s="792"/>
      <c r="GW24" s="792"/>
      <c r="GX24" s="792"/>
      <c r="GY24" s="792"/>
      <c r="GZ24" s="792"/>
      <c r="HA24" s="792"/>
      <c r="HB24" s="792"/>
      <c r="HC24" s="792"/>
      <c r="HD24" s="792"/>
      <c r="HE24" s="792"/>
      <c r="HF24" s="792"/>
      <c r="HG24" s="792"/>
      <c r="HH24" s="792"/>
      <c r="HI24" s="792"/>
      <c r="HJ24" s="792"/>
      <c r="HK24" s="792"/>
      <c r="HL24" s="792"/>
      <c r="HM24" s="792"/>
      <c r="HN24" s="792"/>
      <c r="HO24" s="792"/>
      <c r="HP24" s="792"/>
      <c r="HQ24" s="792"/>
      <c r="HR24" s="792"/>
      <c r="HS24" s="792"/>
      <c r="HT24" s="792"/>
      <c r="HU24" s="792"/>
      <c r="HV24" s="792"/>
      <c r="HW24" s="792"/>
      <c r="HX24" s="792"/>
      <c r="HY24" s="792"/>
      <c r="HZ24" s="792"/>
      <c r="IA24" s="792"/>
      <c r="IB24" s="792"/>
      <c r="IC24" s="792"/>
      <c r="ID24" s="792"/>
      <c r="IE24" s="792"/>
      <c r="IF24" s="792"/>
      <c r="IG24" s="792"/>
      <c r="IH24" s="792"/>
      <c r="II24" s="792"/>
      <c r="IJ24" s="792"/>
      <c r="IK24" s="792"/>
      <c r="IL24" s="792"/>
      <c r="IM24" s="792"/>
      <c r="IN24" s="792"/>
      <c r="IO24" s="792"/>
      <c r="IP24" s="792"/>
      <c r="IQ24" s="792"/>
      <c r="IR24" s="792"/>
    </row>
    <row r="25" spans="1:252" ht="19.5" customHeight="1" x14ac:dyDescent="0.25">
      <c r="B25" s="821" t="s">
        <v>1336</v>
      </c>
      <c r="C25" s="822"/>
      <c r="D25" s="823"/>
      <c r="E25" s="823"/>
      <c r="F25" s="808"/>
      <c r="G25" s="808"/>
      <c r="H25" s="824"/>
      <c r="J25" s="408" t="s">
        <v>166</v>
      </c>
      <c r="K25" s="408" t="s">
        <v>939</v>
      </c>
      <c r="L25" s="408">
        <v>73131</v>
      </c>
      <c r="M25" s="408"/>
    </row>
    <row r="26" spans="1:252" ht="19.5" customHeight="1" x14ac:dyDescent="0.25">
      <c r="A26" s="812"/>
      <c r="B26" s="808"/>
      <c r="C26" s="808"/>
      <c r="D26" s="808"/>
      <c r="E26" s="808"/>
      <c r="F26" s="808"/>
      <c r="G26" s="808"/>
      <c r="H26" s="808"/>
      <c r="J26" s="408"/>
      <c r="K26" s="408" t="s">
        <v>942</v>
      </c>
      <c r="L26" s="408">
        <v>236680.97</v>
      </c>
      <c r="M26" s="408"/>
      <c r="P26" s="911"/>
      <c r="Q26" s="911"/>
      <c r="R26" s="911"/>
      <c r="S26" s="911"/>
      <c r="T26" s="792"/>
      <c r="U26" s="792"/>
      <c r="V26" s="792"/>
      <c r="W26" s="792"/>
      <c r="X26" s="792"/>
      <c r="Y26" s="792"/>
      <c r="Z26" s="792"/>
      <c r="AA26" s="792"/>
      <c r="AB26" s="792"/>
      <c r="AC26" s="792"/>
      <c r="AD26" s="792"/>
      <c r="AE26" s="792"/>
      <c r="AF26" s="792"/>
      <c r="AG26" s="792"/>
      <c r="AH26" s="792"/>
      <c r="AI26" s="792"/>
      <c r="AJ26" s="792"/>
      <c r="AK26" s="792"/>
      <c r="AL26" s="792"/>
      <c r="AM26" s="792"/>
      <c r="AN26" s="792"/>
      <c r="AO26" s="792"/>
      <c r="AP26" s="792"/>
      <c r="AQ26" s="792"/>
      <c r="AR26" s="792"/>
      <c r="AS26" s="792"/>
      <c r="AT26" s="792"/>
      <c r="AU26" s="792"/>
      <c r="AV26" s="792"/>
      <c r="AW26" s="792"/>
      <c r="AX26" s="792"/>
      <c r="AY26" s="792"/>
      <c r="AZ26" s="792"/>
      <c r="BA26" s="792"/>
      <c r="BB26" s="792"/>
      <c r="BC26" s="792"/>
      <c r="BD26" s="792"/>
      <c r="BE26" s="792"/>
      <c r="BF26" s="792"/>
      <c r="BG26" s="792"/>
      <c r="BH26" s="792"/>
      <c r="BI26" s="792"/>
      <c r="BJ26" s="792"/>
      <c r="BK26" s="792"/>
      <c r="BL26" s="792"/>
      <c r="BM26" s="792"/>
      <c r="BN26" s="792"/>
      <c r="BO26" s="792"/>
      <c r="BP26" s="792"/>
      <c r="BQ26" s="792"/>
      <c r="BR26" s="792"/>
      <c r="BS26" s="792"/>
      <c r="BT26" s="792"/>
      <c r="BU26" s="792"/>
      <c r="BV26" s="792"/>
      <c r="BW26" s="792"/>
      <c r="BX26" s="792"/>
      <c r="BY26" s="792"/>
      <c r="BZ26" s="792"/>
      <c r="CA26" s="792"/>
      <c r="CB26" s="792"/>
      <c r="CC26" s="792"/>
      <c r="CD26" s="792"/>
      <c r="CE26" s="792"/>
      <c r="CF26" s="792"/>
      <c r="CG26" s="792"/>
      <c r="CH26" s="792"/>
      <c r="CI26" s="792"/>
      <c r="CJ26" s="792"/>
      <c r="CK26" s="792"/>
      <c r="CL26" s="792"/>
      <c r="CM26" s="792"/>
      <c r="CN26" s="792"/>
      <c r="CO26" s="792"/>
      <c r="CP26" s="792"/>
      <c r="CQ26" s="792"/>
      <c r="CR26" s="792"/>
      <c r="CS26" s="792"/>
      <c r="CT26" s="792"/>
      <c r="CU26" s="792"/>
      <c r="CV26" s="792"/>
      <c r="CW26" s="792"/>
      <c r="CX26" s="792"/>
      <c r="CY26" s="792"/>
      <c r="CZ26" s="792"/>
      <c r="DA26" s="792"/>
      <c r="DB26" s="792"/>
      <c r="DC26" s="792"/>
      <c r="DD26" s="792"/>
      <c r="DE26" s="792"/>
      <c r="DF26" s="792"/>
      <c r="DG26" s="792"/>
      <c r="DH26" s="792"/>
      <c r="DI26" s="792"/>
      <c r="DJ26" s="792"/>
      <c r="DK26" s="792"/>
      <c r="DL26" s="792"/>
      <c r="DM26" s="792"/>
      <c r="DN26" s="792"/>
      <c r="DO26" s="792"/>
      <c r="DP26" s="792"/>
      <c r="DQ26" s="792"/>
      <c r="DR26" s="792"/>
      <c r="DS26" s="792"/>
      <c r="DT26" s="792"/>
      <c r="DU26" s="792"/>
      <c r="DV26" s="792"/>
      <c r="DW26" s="792"/>
      <c r="DX26" s="792"/>
      <c r="DY26" s="792"/>
      <c r="DZ26" s="792"/>
      <c r="EA26" s="792"/>
      <c r="EB26" s="792"/>
      <c r="EC26" s="792"/>
      <c r="ED26" s="792"/>
      <c r="EE26" s="792"/>
      <c r="EF26" s="792"/>
      <c r="EG26" s="792"/>
      <c r="EH26" s="792"/>
      <c r="EI26" s="792"/>
      <c r="EJ26" s="792"/>
      <c r="EK26" s="792"/>
      <c r="EL26" s="792"/>
      <c r="EM26" s="792"/>
      <c r="EN26" s="792"/>
      <c r="EO26" s="792"/>
      <c r="EP26" s="792"/>
      <c r="EQ26" s="792"/>
      <c r="ER26" s="792"/>
      <c r="ES26" s="792"/>
      <c r="ET26" s="792"/>
      <c r="EU26" s="792"/>
      <c r="EV26" s="792"/>
      <c r="EW26" s="792"/>
      <c r="EX26" s="792"/>
      <c r="EY26" s="792"/>
      <c r="EZ26" s="792"/>
      <c r="FA26" s="792"/>
      <c r="FB26" s="792"/>
      <c r="FC26" s="792"/>
      <c r="FD26" s="792"/>
      <c r="FE26" s="792"/>
      <c r="FF26" s="792"/>
      <c r="FG26" s="792"/>
      <c r="FH26" s="792"/>
      <c r="FI26" s="792"/>
      <c r="FJ26" s="792"/>
      <c r="FK26" s="792"/>
      <c r="FL26" s="792"/>
      <c r="FM26" s="792"/>
      <c r="FN26" s="792"/>
      <c r="FO26" s="792"/>
      <c r="FP26" s="792"/>
      <c r="FQ26" s="792"/>
      <c r="FR26" s="792"/>
      <c r="FS26" s="792"/>
      <c r="FT26" s="792"/>
      <c r="FU26" s="792"/>
      <c r="FV26" s="792"/>
      <c r="FW26" s="792"/>
      <c r="FX26" s="792"/>
      <c r="FY26" s="792"/>
      <c r="FZ26" s="792"/>
      <c r="GA26" s="792"/>
      <c r="GB26" s="792"/>
      <c r="GC26" s="792"/>
      <c r="GD26" s="792"/>
      <c r="GE26" s="792"/>
      <c r="GF26" s="792"/>
      <c r="GG26" s="792"/>
      <c r="GH26" s="792"/>
      <c r="GI26" s="792"/>
      <c r="GJ26" s="792"/>
      <c r="GK26" s="792"/>
      <c r="GL26" s="792"/>
      <c r="GM26" s="792"/>
      <c r="GN26" s="792"/>
      <c r="GO26" s="792"/>
      <c r="GP26" s="792"/>
      <c r="GQ26" s="792"/>
      <c r="GR26" s="792"/>
      <c r="GS26" s="792"/>
      <c r="GT26" s="792"/>
      <c r="GU26" s="792"/>
      <c r="GV26" s="792"/>
      <c r="GW26" s="792"/>
      <c r="GX26" s="792"/>
      <c r="GY26" s="792"/>
      <c r="GZ26" s="792"/>
      <c r="HA26" s="792"/>
      <c r="HB26" s="792"/>
      <c r="HC26" s="792"/>
      <c r="HD26" s="792"/>
      <c r="HE26" s="792"/>
      <c r="HF26" s="792"/>
      <c r="HG26" s="792"/>
      <c r="HH26" s="792"/>
      <c r="HI26" s="792"/>
      <c r="HJ26" s="792"/>
      <c r="HK26" s="792"/>
      <c r="HL26" s="792"/>
      <c r="HM26" s="792"/>
      <c r="HN26" s="792"/>
      <c r="HO26" s="792"/>
      <c r="HP26" s="792"/>
      <c r="HQ26" s="792"/>
      <c r="HR26" s="792"/>
      <c r="HS26" s="792"/>
      <c r="HT26" s="792"/>
      <c r="HU26" s="792"/>
      <c r="HV26" s="792"/>
      <c r="HW26" s="792"/>
      <c r="HX26" s="792"/>
      <c r="HY26" s="792"/>
      <c r="HZ26" s="792"/>
      <c r="IA26" s="792"/>
      <c r="IB26" s="792"/>
      <c r="IC26" s="792"/>
      <c r="ID26" s="792"/>
      <c r="IE26" s="792"/>
      <c r="IF26" s="792"/>
      <c r="IG26" s="792"/>
      <c r="IH26" s="792"/>
      <c r="II26" s="792"/>
      <c r="IJ26" s="792"/>
      <c r="IK26" s="792"/>
      <c r="IL26" s="792"/>
      <c r="IM26" s="792"/>
      <c r="IN26" s="792"/>
      <c r="IO26" s="792"/>
      <c r="IP26" s="792"/>
      <c r="IQ26" s="792"/>
      <c r="IR26" s="792"/>
    </row>
    <row r="27" spans="1:252" ht="19.5" customHeight="1" x14ac:dyDescent="0.25">
      <c r="A27" s="792"/>
      <c r="B27" s="808"/>
      <c r="C27" s="808"/>
      <c r="D27" s="808"/>
      <c r="E27" s="808"/>
      <c r="F27" s="808"/>
      <c r="G27" s="808"/>
      <c r="H27" s="808"/>
      <c r="J27" s="408"/>
      <c r="K27" s="408" t="s">
        <v>831</v>
      </c>
      <c r="L27" s="408">
        <v>3192.26</v>
      </c>
      <c r="M27" s="408"/>
      <c r="P27" s="911"/>
      <c r="Q27" s="911"/>
      <c r="R27" s="911"/>
      <c r="S27" s="911"/>
      <c r="T27" s="792"/>
      <c r="U27" s="792"/>
      <c r="V27" s="792"/>
      <c r="W27" s="792"/>
      <c r="X27" s="792"/>
      <c r="Y27" s="792"/>
      <c r="Z27" s="792"/>
      <c r="AA27" s="792"/>
      <c r="AB27" s="792"/>
      <c r="AC27" s="792"/>
      <c r="AD27" s="792"/>
      <c r="AE27" s="792"/>
      <c r="AF27" s="792"/>
      <c r="AG27" s="792"/>
      <c r="AH27" s="792"/>
      <c r="AI27" s="792"/>
      <c r="AJ27" s="792"/>
      <c r="AK27" s="792"/>
      <c r="AL27" s="792"/>
      <c r="AM27" s="792"/>
      <c r="AN27" s="792"/>
      <c r="AO27" s="792"/>
      <c r="AP27" s="792"/>
      <c r="AQ27" s="792"/>
      <c r="AR27" s="792"/>
      <c r="AS27" s="792"/>
      <c r="AT27" s="792"/>
      <c r="AU27" s="792"/>
      <c r="AV27" s="792"/>
      <c r="AW27" s="792"/>
      <c r="AX27" s="792"/>
      <c r="AY27" s="792"/>
      <c r="AZ27" s="792"/>
      <c r="BA27" s="792"/>
      <c r="BB27" s="792"/>
      <c r="BC27" s="792"/>
      <c r="BD27" s="792"/>
      <c r="BE27" s="792"/>
      <c r="BF27" s="792"/>
      <c r="BG27" s="792"/>
      <c r="BH27" s="792"/>
      <c r="BI27" s="792"/>
      <c r="BJ27" s="792"/>
      <c r="BK27" s="792"/>
      <c r="BL27" s="792"/>
      <c r="BM27" s="792"/>
      <c r="BN27" s="792"/>
      <c r="BO27" s="792"/>
      <c r="BP27" s="792"/>
      <c r="BQ27" s="792"/>
      <c r="BR27" s="792"/>
      <c r="BS27" s="792"/>
      <c r="BT27" s="792"/>
      <c r="BU27" s="792"/>
      <c r="BV27" s="792"/>
      <c r="BW27" s="792"/>
      <c r="BX27" s="792"/>
      <c r="BY27" s="792"/>
      <c r="BZ27" s="792"/>
      <c r="CA27" s="792"/>
      <c r="CB27" s="792"/>
      <c r="CC27" s="792"/>
      <c r="CD27" s="792"/>
      <c r="CE27" s="792"/>
      <c r="CF27" s="792"/>
      <c r="CG27" s="792"/>
      <c r="CH27" s="792"/>
      <c r="CI27" s="792"/>
      <c r="CJ27" s="792"/>
      <c r="CK27" s="792"/>
      <c r="CL27" s="792"/>
      <c r="CM27" s="792"/>
      <c r="CN27" s="792"/>
      <c r="CO27" s="792"/>
      <c r="CP27" s="792"/>
      <c r="CQ27" s="792"/>
      <c r="CR27" s="792"/>
      <c r="CS27" s="792"/>
      <c r="CT27" s="792"/>
      <c r="CU27" s="792"/>
      <c r="CV27" s="792"/>
      <c r="CW27" s="792"/>
      <c r="CX27" s="792"/>
      <c r="CY27" s="792"/>
      <c r="CZ27" s="792"/>
      <c r="DA27" s="792"/>
      <c r="DB27" s="792"/>
      <c r="DC27" s="792"/>
      <c r="DD27" s="792"/>
      <c r="DE27" s="792"/>
      <c r="DF27" s="792"/>
      <c r="DG27" s="792"/>
      <c r="DH27" s="792"/>
      <c r="DI27" s="792"/>
      <c r="DJ27" s="792"/>
      <c r="DK27" s="792"/>
      <c r="DL27" s="792"/>
      <c r="DM27" s="792"/>
      <c r="DN27" s="792"/>
      <c r="DO27" s="792"/>
      <c r="DP27" s="792"/>
      <c r="DQ27" s="792"/>
      <c r="DR27" s="792"/>
      <c r="DS27" s="792"/>
      <c r="DT27" s="792"/>
      <c r="DU27" s="792"/>
      <c r="DV27" s="792"/>
      <c r="DW27" s="792"/>
      <c r="DX27" s="792"/>
      <c r="DY27" s="792"/>
      <c r="DZ27" s="792"/>
      <c r="EA27" s="792"/>
      <c r="EB27" s="792"/>
      <c r="EC27" s="792"/>
      <c r="ED27" s="792"/>
      <c r="EE27" s="792"/>
      <c r="EF27" s="792"/>
      <c r="EG27" s="792"/>
      <c r="EH27" s="792"/>
      <c r="EI27" s="792"/>
      <c r="EJ27" s="792"/>
      <c r="EK27" s="792"/>
      <c r="EL27" s="792"/>
      <c r="EM27" s="792"/>
      <c r="EN27" s="792"/>
      <c r="EO27" s="792"/>
      <c r="EP27" s="792"/>
      <c r="EQ27" s="792"/>
      <c r="ER27" s="792"/>
      <c r="ES27" s="792"/>
      <c r="ET27" s="792"/>
      <c r="EU27" s="792"/>
      <c r="EV27" s="792"/>
      <c r="EW27" s="792"/>
      <c r="EX27" s="792"/>
      <c r="EY27" s="792"/>
      <c r="EZ27" s="792"/>
      <c r="FA27" s="792"/>
      <c r="FB27" s="792"/>
      <c r="FC27" s="792"/>
      <c r="FD27" s="792"/>
      <c r="FE27" s="792"/>
      <c r="FF27" s="792"/>
      <c r="FG27" s="792"/>
      <c r="FH27" s="792"/>
      <c r="FI27" s="792"/>
      <c r="FJ27" s="792"/>
      <c r="FK27" s="792"/>
      <c r="FL27" s="792"/>
      <c r="FM27" s="792"/>
      <c r="FN27" s="792"/>
      <c r="FO27" s="792"/>
      <c r="FP27" s="792"/>
      <c r="FQ27" s="792"/>
      <c r="FR27" s="792"/>
      <c r="FS27" s="792"/>
      <c r="FT27" s="792"/>
      <c r="FU27" s="792"/>
      <c r="FV27" s="792"/>
      <c r="FW27" s="792"/>
      <c r="FX27" s="792"/>
      <c r="FY27" s="792"/>
      <c r="FZ27" s="792"/>
      <c r="GA27" s="792"/>
      <c r="GB27" s="792"/>
      <c r="GC27" s="792"/>
      <c r="GD27" s="792"/>
      <c r="GE27" s="792"/>
      <c r="GF27" s="792"/>
      <c r="GG27" s="792"/>
      <c r="GH27" s="792"/>
      <c r="GI27" s="792"/>
      <c r="GJ27" s="792"/>
      <c r="GK27" s="792"/>
      <c r="GL27" s="792"/>
      <c r="GM27" s="792"/>
      <c r="GN27" s="792"/>
      <c r="GO27" s="792"/>
      <c r="GP27" s="792"/>
      <c r="GQ27" s="792"/>
      <c r="GR27" s="792"/>
      <c r="GS27" s="792"/>
      <c r="GT27" s="792"/>
      <c r="GU27" s="792"/>
      <c r="GV27" s="792"/>
      <c r="GW27" s="792"/>
      <c r="GX27" s="792"/>
      <c r="GY27" s="792"/>
      <c r="GZ27" s="792"/>
      <c r="HA27" s="792"/>
      <c r="HB27" s="792"/>
      <c r="HC27" s="792"/>
      <c r="HD27" s="792"/>
      <c r="HE27" s="792"/>
      <c r="HF27" s="792"/>
      <c r="HG27" s="792"/>
      <c r="HH27" s="792"/>
      <c r="HI27" s="792"/>
      <c r="HJ27" s="792"/>
      <c r="HK27" s="792"/>
      <c r="HL27" s="792"/>
      <c r="HM27" s="792"/>
      <c r="HN27" s="792"/>
      <c r="HO27" s="792"/>
      <c r="HP27" s="792"/>
      <c r="HQ27" s="792"/>
      <c r="HR27" s="792"/>
      <c r="HS27" s="792"/>
      <c r="HT27" s="792"/>
      <c r="HU27" s="792"/>
      <c r="HV27" s="792"/>
      <c r="HW27" s="792"/>
      <c r="HX27" s="792"/>
      <c r="HY27" s="792"/>
      <c r="HZ27" s="792"/>
      <c r="IA27" s="792"/>
      <c r="IB27" s="792"/>
      <c r="IC27" s="792"/>
      <c r="ID27" s="792"/>
      <c r="IE27" s="792"/>
      <c r="IF27" s="792"/>
      <c r="IG27" s="792"/>
      <c r="IH27" s="792"/>
      <c r="II27" s="792"/>
      <c r="IJ27" s="792"/>
      <c r="IK27" s="792"/>
      <c r="IL27" s="792"/>
      <c r="IM27" s="792"/>
      <c r="IN27" s="792"/>
      <c r="IO27" s="792"/>
      <c r="IP27" s="792"/>
      <c r="IQ27" s="792"/>
      <c r="IR27" s="792"/>
    </row>
    <row r="28" spans="1:252" ht="15" x14ac:dyDescent="0.25">
      <c r="A28" s="792"/>
      <c r="B28" s="825" t="s">
        <v>1337</v>
      </c>
      <c r="C28" s="826"/>
      <c r="D28" s="826"/>
      <c r="E28" s="826"/>
      <c r="F28" s="826"/>
      <c r="G28" s="826"/>
      <c r="H28" s="808"/>
      <c r="J28" s="408" t="s">
        <v>1263</v>
      </c>
      <c r="K28" s="408"/>
      <c r="L28" s="408">
        <v>313004.23</v>
      </c>
      <c r="M28" s="408"/>
      <c r="P28" s="911"/>
      <c r="Q28" s="911"/>
      <c r="R28" s="911"/>
      <c r="S28" s="911"/>
      <c r="T28" s="792"/>
      <c r="U28" s="792"/>
      <c r="V28" s="792"/>
      <c r="W28" s="792"/>
      <c r="X28" s="792"/>
      <c r="Y28" s="792"/>
      <c r="Z28" s="792"/>
      <c r="AA28" s="792"/>
      <c r="AB28" s="792"/>
      <c r="AC28" s="792"/>
      <c r="AD28" s="792"/>
      <c r="AE28" s="792"/>
      <c r="AF28" s="792"/>
      <c r="AG28" s="792"/>
      <c r="AH28" s="792"/>
      <c r="AI28" s="792"/>
      <c r="AJ28" s="792"/>
      <c r="AK28" s="792"/>
      <c r="AL28" s="792"/>
      <c r="AM28" s="792"/>
      <c r="AN28" s="792"/>
      <c r="AO28" s="792"/>
      <c r="AP28" s="792"/>
      <c r="AQ28" s="792"/>
      <c r="AR28" s="792"/>
      <c r="AS28" s="792"/>
      <c r="AT28" s="792"/>
      <c r="AU28" s="792"/>
      <c r="AV28" s="792"/>
      <c r="AW28" s="792"/>
      <c r="AX28" s="792"/>
      <c r="AY28" s="792"/>
      <c r="AZ28" s="792"/>
      <c r="BA28" s="792"/>
      <c r="BB28" s="792"/>
      <c r="BC28" s="792"/>
      <c r="BD28" s="792"/>
      <c r="BE28" s="792"/>
      <c r="BF28" s="792"/>
      <c r="BG28" s="792"/>
      <c r="BH28" s="792"/>
      <c r="BI28" s="792"/>
      <c r="BJ28" s="792"/>
      <c r="BK28" s="792"/>
      <c r="BL28" s="792"/>
      <c r="BM28" s="792"/>
      <c r="BN28" s="792"/>
      <c r="BO28" s="792"/>
      <c r="BP28" s="792"/>
      <c r="BQ28" s="792"/>
      <c r="BR28" s="792"/>
      <c r="BS28" s="792"/>
      <c r="BT28" s="792"/>
      <c r="BU28" s="792"/>
      <c r="BV28" s="792"/>
      <c r="BW28" s="792"/>
      <c r="BX28" s="792"/>
      <c r="BY28" s="792"/>
      <c r="BZ28" s="792"/>
      <c r="CA28" s="792"/>
      <c r="CB28" s="792"/>
      <c r="CC28" s="792"/>
      <c r="CD28" s="792"/>
      <c r="CE28" s="792"/>
      <c r="CF28" s="792"/>
      <c r="CG28" s="792"/>
      <c r="CH28" s="792"/>
      <c r="CI28" s="792"/>
      <c r="CJ28" s="792"/>
      <c r="CK28" s="792"/>
      <c r="CL28" s="792"/>
      <c r="CM28" s="792"/>
      <c r="CN28" s="792"/>
      <c r="CO28" s="792"/>
      <c r="CP28" s="792"/>
      <c r="CQ28" s="792"/>
      <c r="CR28" s="792"/>
      <c r="CS28" s="792"/>
      <c r="CT28" s="792"/>
      <c r="CU28" s="792"/>
      <c r="CV28" s="792"/>
      <c r="CW28" s="792"/>
      <c r="CX28" s="792"/>
      <c r="CY28" s="792"/>
      <c r="CZ28" s="792"/>
      <c r="DA28" s="792"/>
      <c r="DB28" s="792"/>
      <c r="DC28" s="792"/>
      <c r="DD28" s="792"/>
      <c r="DE28" s="792"/>
      <c r="DF28" s="792"/>
      <c r="DG28" s="792"/>
      <c r="DH28" s="792"/>
      <c r="DI28" s="792"/>
      <c r="DJ28" s="792"/>
      <c r="DK28" s="792"/>
      <c r="DL28" s="792"/>
      <c r="DM28" s="792"/>
      <c r="DN28" s="792"/>
      <c r="DO28" s="792"/>
      <c r="DP28" s="792"/>
      <c r="DQ28" s="792"/>
      <c r="DR28" s="792"/>
      <c r="DS28" s="792"/>
      <c r="DT28" s="792"/>
      <c r="DU28" s="792"/>
      <c r="DV28" s="792"/>
      <c r="DW28" s="792"/>
      <c r="DX28" s="792"/>
      <c r="DY28" s="792"/>
      <c r="DZ28" s="792"/>
      <c r="EA28" s="792"/>
      <c r="EB28" s="792"/>
      <c r="EC28" s="792"/>
      <c r="ED28" s="792"/>
      <c r="EE28" s="792"/>
      <c r="EF28" s="792"/>
      <c r="EG28" s="792"/>
      <c r="EH28" s="792"/>
      <c r="EI28" s="792"/>
      <c r="EJ28" s="792"/>
      <c r="EK28" s="792"/>
      <c r="EL28" s="792"/>
      <c r="EM28" s="792"/>
      <c r="EN28" s="792"/>
      <c r="EO28" s="792"/>
      <c r="EP28" s="792"/>
      <c r="EQ28" s="792"/>
      <c r="ER28" s="792"/>
      <c r="ES28" s="792"/>
      <c r="ET28" s="792"/>
      <c r="EU28" s="792"/>
      <c r="EV28" s="792"/>
      <c r="EW28" s="792"/>
      <c r="EX28" s="792"/>
      <c r="EY28" s="792"/>
      <c r="EZ28" s="792"/>
      <c r="FA28" s="792"/>
      <c r="FB28" s="792"/>
      <c r="FC28" s="792"/>
      <c r="FD28" s="792"/>
      <c r="FE28" s="792"/>
      <c r="FF28" s="792"/>
      <c r="FG28" s="792"/>
      <c r="FH28" s="792"/>
      <c r="FI28" s="792"/>
      <c r="FJ28" s="792"/>
      <c r="FK28" s="792"/>
      <c r="FL28" s="792"/>
      <c r="FM28" s="792"/>
      <c r="FN28" s="792"/>
      <c r="FO28" s="792"/>
      <c r="FP28" s="792"/>
      <c r="FQ28" s="792"/>
      <c r="FR28" s="792"/>
      <c r="FS28" s="792"/>
      <c r="FT28" s="792"/>
      <c r="FU28" s="792"/>
      <c r="FV28" s="792"/>
      <c r="FW28" s="792"/>
      <c r="FX28" s="792"/>
      <c r="FY28" s="792"/>
      <c r="FZ28" s="792"/>
      <c r="GA28" s="792"/>
      <c r="GB28" s="792"/>
      <c r="GC28" s="792"/>
      <c r="GD28" s="792"/>
      <c r="GE28" s="792"/>
      <c r="GF28" s="792"/>
      <c r="GG28" s="792"/>
      <c r="GH28" s="792"/>
      <c r="GI28" s="792"/>
      <c r="GJ28" s="792"/>
      <c r="GK28" s="792"/>
      <c r="GL28" s="792"/>
      <c r="GM28" s="792"/>
      <c r="GN28" s="792"/>
      <c r="GO28" s="792"/>
      <c r="GP28" s="792"/>
      <c r="GQ28" s="792"/>
      <c r="GR28" s="792"/>
      <c r="GS28" s="792"/>
      <c r="GT28" s="792"/>
      <c r="GU28" s="792"/>
      <c r="GV28" s="792"/>
      <c r="GW28" s="792"/>
      <c r="GX28" s="792"/>
      <c r="GY28" s="792"/>
      <c r="GZ28" s="792"/>
      <c r="HA28" s="792"/>
      <c r="HB28" s="792"/>
      <c r="HC28" s="792"/>
      <c r="HD28" s="792"/>
      <c r="HE28" s="792"/>
      <c r="HF28" s="792"/>
      <c r="HG28" s="792"/>
      <c r="HH28" s="792"/>
      <c r="HI28" s="792"/>
      <c r="HJ28" s="792"/>
      <c r="HK28" s="792"/>
      <c r="HL28" s="792"/>
      <c r="HM28" s="792"/>
      <c r="HN28" s="792"/>
      <c r="HO28" s="792"/>
      <c r="HP28" s="792"/>
      <c r="HQ28" s="792"/>
      <c r="HR28" s="792"/>
      <c r="HS28" s="792"/>
      <c r="HT28" s="792"/>
      <c r="HU28" s="792"/>
      <c r="HV28" s="792"/>
      <c r="HW28" s="792"/>
      <c r="HX28" s="792"/>
      <c r="HY28" s="792"/>
      <c r="HZ28" s="792"/>
      <c r="IA28" s="792"/>
      <c r="IB28" s="792"/>
      <c r="IC28" s="792"/>
      <c r="ID28" s="792"/>
      <c r="IE28" s="792"/>
      <c r="IF28" s="792"/>
      <c r="IG28" s="792"/>
      <c r="IH28" s="792"/>
      <c r="II28" s="792"/>
      <c r="IJ28" s="792"/>
      <c r="IK28" s="792"/>
      <c r="IL28" s="792"/>
      <c r="IM28" s="792"/>
      <c r="IN28" s="792"/>
      <c r="IO28" s="792"/>
      <c r="IP28" s="792"/>
      <c r="IQ28" s="792"/>
      <c r="IR28" s="792"/>
    </row>
    <row r="29" spans="1:252" ht="15" x14ac:dyDescent="0.25">
      <c r="A29" s="815"/>
      <c r="B29" s="826"/>
      <c r="C29" s="826"/>
      <c r="D29" s="826"/>
      <c r="E29" s="826"/>
      <c r="F29" s="826"/>
      <c r="G29" s="826"/>
      <c r="H29" s="808"/>
      <c r="J29" s="408" t="s">
        <v>302</v>
      </c>
      <c r="K29" s="408"/>
      <c r="L29" s="408">
        <v>313004.23</v>
      </c>
      <c r="M29" s="408"/>
      <c r="P29" s="911"/>
      <c r="Q29" s="911"/>
      <c r="R29" s="911"/>
      <c r="S29" s="911"/>
      <c r="T29" s="792"/>
      <c r="U29" s="792"/>
      <c r="V29" s="792"/>
      <c r="W29" s="792"/>
      <c r="X29" s="792"/>
      <c r="Y29" s="792"/>
      <c r="Z29" s="792"/>
      <c r="AA29" s="792"/>
      <c r="AB29" s="792"/>
      <c r="AC29" s="792"/>
      <c r="AD29" s="792"/>
      <c r="AE29" s="792"/>
      <c r="AF29" s="792"/>
      <c r="AG29" s="792"/>
      <c r="AH29" s="792"/>
      <c r="AI29" s="792"/>
      <c r="AJ29" s="792"/>
      <c r="AK29" s="792"/>
      <c r="AL29" s="792"/>
      <c r="AM29" s="792"/>
      <c r="AN29" s="792"/>
      <c r="AO29" s="792"/>
      <c r="AP29" s="792"/>
      <c r="AQ29" s="792"/>
      <c r="AR29" s="792"/>
      <c r="AS29" s="792"/>
      <c r="AT29" s="792"/>
      <c r="AU29" s="792"/>
      <c r="AV29" s="792"/>
      <c r="AW29" s="792"/>
      <c r="AX29" s="792"/>
      <c r="AY29" s="792"/>
      <c r="AZ29" s="792"/>
      <c r="BA29" s="792"/>
      <c r="BB29" s="792"/>
      <c r="BC29" s="792"/>
      <c r="BD29" s="792"/>
      <c r="BE29" s="792"/>
      <c r="BF29" s="792"/>
      <c r="BG29" s="792"/>
      <c r="BH29" s="792"/>
      <c r="BI29" s="792"/>
      <c r="BJ29" s="792"/>
      <c r="BK29" s="792"/>
      <c r="BL29" s="792"/>
      <c r="BM29" s="792"/>
      <c r="BN29" s="792"/>
      <c r="BO29" s="792"/>
      <c r="BP29" s="792"/>
      <c r="BQ29" s="792"/>
      <c r="BR29" s="792"/>
      <c r="BS29" s="792"/>
      <c r="BT29" s="792"/>
      <c r="BU29" s="792"/>
      <c r="BV29" s="792"/>
      <c r="BW29" s="792"/>
      <c r="BX29" s="792"/>
      <c r="BY29" s="792"/>
      <c r="BZ29" s="792"/>
      <c r="CA29" s="792"/>
      <c r="CB29" s="792"/>
      <c r="CC29" s="792"/>
      <c r="CD29" s="792"/>
      <c r="CE29" s="792"/>
      <c r="CF29" s="792"/>
      <c r="CG29" s="792"/>
      <c r="CH29" s="792"/>
      <c r="CI29" s="792"/>
      <c r="CJ29" s="792"/>
      <c r="CK29" s="792"/>
      <c r="CL29" s="792"/>
      <c r="CM29" s="792"/>
      <c r="CN29" s="792"/>
      <c r="CO29" s="792"/>
      <c r="CP29" s="792"/>
      <c r="CQ29" s="792"/>
      <c r="CR29" s="792"/>
      <c r="CS29" s="792"/>
      <c r="CT29" s="792"/>
      <c r="CU29" s="792"/>
      <c r="CV29" s="792"/>
      <c r="CW29" s="792"/>
      <c r="CX29" s="792"/>
      <c r="CY29" s="792"/>
      <c r="CZ29" s="792"/>
      <c r="DA29" s="792"/>
      <c r="DB29" s="792"/>
      <c r="DC29" s="792"/>
      <c r="DD29" s="792"/>
      <c r="DE29" s="792"/>
      <c r="DF29" s="792"/>
      <c r="DG29" s="792"/>
      <c r="DH29" s="792"/>
      <c r="DI29" s="792"/>
      <c r="DJ29" s="792"/>
      <c r="DK29" s="792"/>
      <c r="DL29" s="792"/>
      <c r="DM29" s="792"/>
      <c r="DN29" s="792"/>
      <c r="DO29" s="792"/>
      <c r="DP29" s="792"/>
      <c r="DQ29" s="792"/>
      <c r="DR29" s="792"/>
      <c r="DS29" s="792"/>
      <c r="DT29" s="792"/>
      <c r="DU29" s="792"/>
      <c r="DV29" s="792"/>
      <c r="DW29" s="792"/>
      <c r="DX29" s="792"/>
      <c r="DY29" s="792"/>
      <c r="DZ29" s="792"/>
      <c r="EA29" s="792"/>
      <c r="EB29" s="792"/>
      <c r="EC29" s="792"/>
      <c r="ED29" s="792"/>
      <c r="EE29" s="792"/>
      <c r="EF29" s="792"/>
      <c r="EG29" s="792"/>
      <c r="EH29" s="792"/>
      <c r="EI29" s="792"/>
      <c r="EJ29" s="792"/>
      <c r="EK29" s="792"/>
      <c r="EL29" s="792"/>
      <c r="EM29" s="792"/>
      <c r="EN29" s="792"/>
      <c r="EO29" s="792"/>
      <c r="EP29" s="792"/>
      <c r="EQ29" s="792"/>
      <c r="ER29" s="792"/>
      <c r="ES29" s="792"/>
      <c r="ET29" s="792"/>
      <c r="EU29" s="792"/>
      <c r="EV29" s="792"/>
      <c r="EW29" s="792"/>
      <c r="EX29" s="792"/>
      <c r="EY29" s="792"/>
      <c r="EZ29" s="792"/>
      <c r="FA29" s="792"/>
      <c r="FB29" s="792"/>
      <c r="FC29" s="792"/>
      <c r="FD29" s="792"/>
      <c r="FE29" s="792"/>
      <c r="FF29" s="792"/>
      <c r="FG29" s="792"/>
      <c r="FH29" s="792"/>
      <c r="FI29" s="792"/>
      <c r="FJ29" s="792"/>
      <c r="FK29" s="792"/>
      <c r="FL29" s="792"/>
      <c r="FM29" s="792"/>
      <c r="FN29" s="792"/>
      <c r="FO29" s="792"/>
      <c r="FP29" s="792"/>
      <c r="FQ29" s="792"/>
      <c r="FR29" s="792"/>
      <c r="FS29" s="792"/>
      <c r="FT29" s="792"/>
      <c r="FU29" s="792"/>
      <c r="FV29" s="792"/>
      <c r="FW29" s="792"/>
      <c r="FX29" s="792"/>
      <c r="FY29" s="792"/>
      <c r="FZ29" s="792"/>
      <c r="GA29" s="792"/>
      <c r="GB29" s="792"/>
      <c r="GC29" s="792"/>
      <c r="GD29" s="792"/>
      <c r="GE29" s="792"/>
      <c r="GF29" s="792"/>
      <c r="GG29" s="792"/>
      <c r="GH29" s="792"/>
      <c r="GI29" s="792"/>
      <c r="GJ29" s="792"/>
      <c r="GK29" s="792"/>
      <c r="GL29" s="792"/>
      <c r="GM29" s="792"/>
      <c r="GN29" s="792"/>
      <c r="GO29" s="792"/>
      <c r="GP29" s="792"/>
      <c r="GQ29" s="792"/>
      <c r="GR29" s="792"/>
      <c r="GS29" s="792"/>
      <c r="GT29" s="792"/>
      <c r="GU29" s="792"/>
      <c r="GV29" s="792"/>
      <c r="GW29" s="792"/>
      <c r="GX29" s="792"/>
      <c r="GY29" s="792"/>
      <c r="GZ29" s="792"/>
      <c r="HA29" s="792"/>
      <c r="HB29" s="792"/>
      <c r="HC29" s="792"/>
      <c r="HD29" s="792"/>
      <c r="HE29" s="792"/>
      <c r="HF29" s="792"/>
      <c r="HG29" s="792"/>
      <c r="HH29" s="792"/>
      <c r="HI29" s="792"/>
      <c r="HJ29" s="792"/>
      <c r="HK29" s="792"/>
      <c r="HL29" s="792"/>
      <c r="HM29" s="792"/>
      <c r="HN29" s="792"/>
      <c r="HO29" s="792"/>
      <c r="HP29" s="792"/>
      <c r="HQ29" s="792"/>
      <c r="HR29" s="792"/>
      <c r="HS29" s="792"/>
      <c r="HT29" s="792"/>
      <c r="HU29" s="792"/>
      <c r="HV29" s="792"/>
      <c r="HW29" s="792"/>
      <c r="HX29" s="792"/>
      <c r="HY29" s="792"/>
      <c r="HZ29" s="792"/>
      <c r="IA29" s="792"/>
      <c r="IB29" s="792"/>
      <c r="IC29" s="792"/>
      <c r="ID29" s="792"/>
      <c r="IE29" s="792"/>
      <c r="IF29" s="792"/>
      <c r="IG29" s="792"/>
      <c r="IH29" s="792"/>
      <c r="II29" s="792"/>
      <c r="IJ29" s="792"/>
      <c r="IK29" s="792"/>
      <c r="IL29" s="792"/>
      <c r="IM29" s="792"/>
      <c r="IN29" s="792"/>
      <c r="IO29" s="792"/>
      <c r="IP29" s="792"/>
      <c r="IQ29" s="792"/>
      <c r="IR29" s="792"/>
    </row>
    <row r="30" spans="1:252" ht="15" x14ac:dyDescent="0.25">
      <c r="A30" s="792"/>
      <c r="B30" s="827" t="s">
        <v>1338</v>
      </c>
      <c r="C30" s="828" t="s">
        <v>1339</v>
      </c>
      <c r="D30" s="827" t="s">
        <v>1340</v>
      </c>
      <c r="E30" s="828" t="s">
        <v>1341</v>
      </c>
      <c r="J30" s="408"/>
      <c r="K30" s="408"/>
      <c r="L30" s="1448"/>
      <c r="M30" s="408"/>
      <c r="N30" s="1390">
        <v>0</v>
      </c>
      <c r="P30" s="911"/>
      <c r="Q30" s="911"/>
      <c r="R30" s="911"/>
      <c r="S30" s="911"/>
      <c r="T30" s="792"/>
      <c r="U30" s="792"/>
      <c r="V30" s="792"/>
      <c r="W30" s="792"/>
      <c r="X30" s="792"/>
      <c r="Y30" s="792"/>
      <c r="Z30" s="792"/>
      <c r="AA30" s="792"/>
      <c r="AB30" s="792"/>
      <c r="AC30" s="792"/>
      <c r="AD30" s="792"/>
      <c r="AE30" s="792"/>
      <c r="AF30" s="792"/>
      <c r="AG30" s="792"/>
      <c r="AH30" s="792"/>
      <c r="AI30" s="792"/>
      <c r="AJ30" s="792"/>
      <c r="AK30" s="792"/>
      <c r="AL30" s="792"/>
      <c r="AM30" s="792"/>
      <c r="AN30" s="792"/>
      <c r="AO30" s="792"/>
      <c r="AP30" s="792"/>
      <c r="AQ30" s="792"/>
      <c r="AR30" s="792"/>
      <c r="AS30" s="792"/>
      <c r="AT30" s="792"/>
      <c r="AU30" s="792"/>
      <c r="AV30" s="792"/>
      <c r="AW30" s="792"/>
      <c r="AX30" s="792"/>
      <c r="AY30" s="792"/>
      <c r="AZ30" s="792"/>
      <c r="BA30" s="792"/>
      <c r="BB30" s="792"/>
      <c r="BC30" s="792"/>
      <c r="BD30" s="792"/>
      <c r="BE30" s="792"/>
      <c r="BF30" s="792"/>
      <c r="BG30" s="792"/>
      <c r="BH30" s="792"/>
      <c r="BI30" s="792"/>
      <c r="BJ30" s="792"/>
      <c r="BK30" s="792"/>
      <c r="BL30" s="792"/>
      <c r="BM30" s="792"/>
      <c r="BN30" s="792"/>
      <c r="BO30" s="792"/>
      <c r="BP30" s="792"/>
      <c r="BQ30" s="792"/>
      <c r="BR30" s="792"/>
      <c r="BS30" s="792"/>
      <c r="BT30" s="792"/>
      <c r="BU30" s="792"/>
      <c r="BV30" s="792"/>
      <c r="BW30" s="792"/>
      <c r="BX30" s="792"/>
      <c r="BY30" s="792"/>
      <c r="BZ30" s="792"/>
      <c r="CA30" s="792"/>
      <c r="CB30" s="792"/>
      <c r="CC30" s="792"/>
      <c r="CD30" s="792"/>
      <c r="CE30" s="792"/>
      <c r="CF30" s="792"/>
      <c r="CG30" s="792"/>
      <c r="CH30" s="792"/>
      <c r="CI30" s="792"/>
      <c r="CJ30" s="792"/>
      <c r="CK30" s="792"/>
      <c r="CL30" s="792"/>
      <c r="CM30" s="792"/>
      <c r="CN30" s="792"/>
      <c r="CO30" s="792"/>
      <c r="CP30" s="792"/>
      <c r="CQ30" s="792"/>
      <c r="CR30" s="792"/>
      <c r="CS30" s="792"/>
      <c r="CT30" s="792"/>
      <c r="CU30" s="792"/>
      <c r="CV30" s="792"/>
      <c r="CW30" s="792"/>
      <c r="CX30" s="792"/>
      <c r="CY30" s="792"/>
      <c r="CZ30" s="792"/>
      <c r="DA30" s="792"/>
      <c r="DB30" s="792"/>
      <c r="DC30" s="792"/>
      <c r="DD30" s="792"/>
      <c r="DE30" s="792"/>
      <c r="DF30" s="792"/>
      <c r="DG30" s="792"/>
      <c r="DH30" s="792"/>
      <c r="DI30" s="792"/>
      <c r="DJ30" s="792"/>
      <c r="DK30" s="792"/>
      <c r="DL30" s="792"/>
      <c r="DM30" s="792"/>
      <c r="DN30" s="792"/>
      <c r="DO30" s="792"/>
      <c r="DP30" s="792"/>
      <c r="DQ30" s="792"/>
      <c r="DR30" s="792"/>
      <c r="DS30" s="792"/>
      <c r="DT30" s="792"/>
      <c r="DU30" s="792"/>
      <c r="DV30" s="792"/>
      <c r="DW30" s="792"/>
      <c r="DX30" s="792"/>
      <c r="DY30" s="792"/>
      <c r="DZ30" s="792"/>
      <c r="EA30" s="792"/>
      <c r="EB30" s="792"/>
      <c r="EC30" s="792"/>
      <c r="ED30" s="792"/>
      <c r="EE30" s="792"/>
      <c r="EF30" s="792"/>
      <c r="EG30" s="792"/>
      <c r="EH30" s="792"/>
      <c r="EI30" s="792"/>
      <c r="EJ30" s="792"/>
      <c r="EK30" s="792"/>
      <c r="EL30" s="792"/>
      <c r="EM30" s="792"/>
      <c r="EN30" s="792"/>
      <c r="EO30" s="792"/>
      <c r="EP30" s="792"/>
      <c r="EQ30" s="792"/>
      <c r="ER30" s="792"/>
      <c r="ES30" s="792"/>
      <c r="ET30" s="792"/>
      <c r="EU30" s="792"/>
      <c r="EV30" s="792"/>
      <c r="EW30" s="792"/>
      <c r="EX30" s="792"/>
      <c r="EY30" s="792"/>
      <c r="EZ30" s="792"/>
      <c r="FA30" s="792"/>
      <c r="FB30" s="792"/>
      <c r="FC30" s="792"/>
      <c r="FD30" s="792"/>
      <c r="FE30" s="792"/>
      <c r="FF30" s="792"/>
      <c r="FG30" s="792"/>
      <c r="FH30" s="792"/>
      <c r="FI30" s="792"/>
      <c r="FJ30" s="792"/>
      <c r="FK30" s="792"/>
      <c r="FL30" s="792"/>
      <c r="FM30" s="792"/>
      <c r="FN30" s="792"/>
      <c r="FO30" s="792"/>
      <c r="FP30" s="792"/>
      <c r="FQ30" s="792"/>
      <c r="FR30" s="792"/>
      <c r="FS30" s="792"/>
      <c r="FT30" s="792"/>
      <c r="FU30" s="792"/>
      <c r="FV30" s="792"/>
      <c r="FW30" s="792"/>
      <c r="FX30" s="792"/>
      <c r="FY30" s="792"/>
      <c r="FZ30" s="792"/>
      <c r="GA30" s="792"/>
      <c r="GB30" s="792"/>
      <c r="GC30" s="792"/>
      <c r="GD30" s="792"/>
      <c r="GE30" s="792"/>
      <c r="GF30" s="792"/>
      <c r="GG30" s="792"/>
      <c r="GH30" s="792"/>
      <c r="GI30" s="792"/>
      <c r="GJ30" s="792"/>
      <c r="GK30" s="792"/>
      <c r="GL30" s="792"/>
      <c r="GM30" s="792"/>
      <c r="GN30" s="792"/>
      <c r="GO30" s="792"/>
      <c r="GP30" s="792"/>
      <c r="GQ30" s="792"/>
      <c r="GR30" s="792"/>
      <c r="GS30" s="792"/>
      <c r="GT30" s="792"/>
      <c r="GU30" s="792"/>
      <c r="GV30" s="792"/>
      <c r="GW30" s="792"/>
      <c r="GX30" s="792"/>
      <c r="GY30" s="792"/>
      <c r="GZ30" s="792"/>
      <c r="HA30" s="792"/>
      <c r="HB30" s="792"/>
      <c r="HC30" s="792"/>
      <c r="HD30" s="792"/>
      <c r="HE30" s="792"/>
      <c r="HF30" s="792"/>
      <c r="HG30" s="792"/>
      <c r="HH30" s="792"/>
      <c r="HI30" s="792"/>
      <c r="HJ30" s="792"/>
      <c r="HK30" s="792"/>
      <c r="HL30" s="792"/>
      <c r="HM30" s="792"/>
      <c r="HN30" s="792"/>
      <c r="HO30" s="792"/>
      <c r="HP30" s="792"/>
      <c r="HQ30" s="792"/>
      <c r="HR30" s="792"/>
      <c r="HS30" s="792"/>
      <c r="HT30" s="792"/>
      <c r="HU30" s="792"/>
      <c r="HV30" s="792"/>
      <c r="HW30" s="792"/>
      <c r="HX30" s="792"/>
      <c r="HY30" s="792"/>
      <c r="HZ30" s="792"/>
      <c r="IA30" s="792"/>
      <c r="IB30" s="792"/>
      <c r="IC30" s="792"/>
      <c r="ID30" s="792"/>
      <c r="IE30" s="792"/>
      <c r="IF30" s="792"/>
      <c r="IG30" s="792"/>
      <c r="IH30" s="792"/>
      <c r="II30" s="792"/>
      <c r="IJ30" s="792"/>
      <c r="IK30" s="792"/>
      <c r="IL30" s="792"/>
      <c r="IM30" s="792"/>
      <c r="IN30" s="792"/>
      <c r="IO30" s="792"/>
      <c r="IP30" s="792"/>
      <c r="IQ30" s="792"/>
      <c r="IR30" s="792"/>
    </row>
    <row r="31" spans="1:252" ht="15" x14ac:dyDescent="0.25">
      <c r="A31" s="829"/>
      <c r="B31" s="827" t="s">
        <v>1342</v>
      </c>
      <c r="C31" s="828" t="s">
        <v>1343</v>
      </c>
      <c r="D31" s="827" t="s">
        <v>1344</v>
      </c>
      <c r="E31" s="828" t="s">
        <v>1345</v>
      </c>
      <c r="J31" s="408"/>
      <c r="K31" s="408"/>
      <c r="L31" s="408"/>
      <c r="M31" s="408"/>
      <c r="P31" s="911"/>
      <c r="Q31" s="911"/>
      <c r="R31" s="911"/>
      <c r="S31" s="911"/>
      <c r="T31" s="792"/>
      <c r="U31" s="792"/>
      <c r="V31" s="792"/>
      <c r="W31" s="792"/>
      <c r="X31" s="792"/>
      <c r="Y31" s="792"/>
      <c r="Z31" s="792"/>
      <c r="AA31" s="792"/>
      <c r="AB31" s="792"/>
      <c r="AC31" s="792"/>
      <c r="AD31" s="792"/>
      <c r="AE31" s="792"/>
      <c r="AF31" s="792"/>
      <c r="AG31" s="792"/>
      <c r="AH31" s="792"/>
      <c r="AI31" s="792"/>
      <c r="AJ31" s="792"/>
      <c r="AK31" s="792"/>
      <c r="AL31" s="792"/>
      <c r="AM31" s="792"/>
      <c r="AN31" s="792"/>
      <c r="AO31" s="792"/>
      <c r="AP31" s="792"/>
      <c r="AQ31" s="792"/>
      <c r="AR31" s="792"/>
      <c r="AS31" s="792"/>
      <c r="AT31" s="792"/>
      <c r="AU31" s="792"/>
      <c r="AV31" s="792"/>
      <c r="AW31" s="792"/>
      <c r="AX31" s="792"/>
      <c r="AY31" s="792"/>
      <c r="AZ31" s="792"/>
      <c r="BA31" s="792"/>
      <c r="BB31" s="792"/>
      <c r="BC31" s="792"/>
      <c r="BD31" s="792"/>
      <c r="BE31" s="792"/>
      <c r="BF31" s="792"/>
      <c r="BG31" s="792"/>
      <c r="BH31" s="792"/>
      <c r="BI31" s="792"/>
      <c r="BJ31" s="792"/>
      <c r="BK31" s="792"/>
      <c r="BL31" s="792"/>
      <c r="BM31" s="792"/>
      <c r="BN31" s="792"/>
      <c r="BO31" s="792"/>
      <c r="BP31" s="792"/>
      <c r="BQ31" s="792"/>
      <c r="BR31" s="792"/>
      <c r="BS31" s="792"/>
      <c r="BT31" s="792"/>
      <c r="BU31" s="792"/>
      <c r="BV31" s="792"/>
      <c r="BW31" s="792"/>
      <c r="BX31" s="792"/>
      <c r="BY31" s="792"/>
      <c r="BZ31" s="792"/>
      <c r="CA31" s="792"/>
      <c r="CB31" s="792"/>
      <c r="CC31" s="792"/>
      <c r="CD31" s="792"/>
      <c r="CE31" s="792"/>
      <c r="CF31" s="792"/>
      <c r="CG31" s="792"/>
      <c r="CH31" s="792"/>
      <c r="CI31" s="792"/>
      <c r="CJ31" s="792"/>
      <c r="CK31" s="792"/>
      <c r="CL31" s="792"/>
      <c r="CM31" s="792"/>
      <c r="CN31" s="792"/>
      <c r="CO31" s="792"/>
      <c r="CP31" s="792"/>
      <c r="CQ31" s="792"/>
      <c r="CR31" s="792"/>
      <c r="CS31" s="792"/>
      <c r="CT31" s="792"/>
      <c r="CU31" s="792"/>
      <c r="CV31" s="792"/>
      <c r="CW31" s="792"/>
      <c r="CX31" s="792"/>
      <c r="CY31" s="792"/>
      <c r="CZ31" s="792"/>
      <c r="DA31" s="792"/>
      <c r="DB31" s="792"/>
      <c r="DC31" s="792"/>
      <c r="DD31" s="792"/>
      <c r="DE31" s="792"/>
      <c r="DF31" s="792"/>
      <c r="DG31" s="792"/>
      <c r="DH31" s="792"/>
      <c r="DI31" s="792"/>
      <c r="DJ31" s="792"/>
      <c r="DK31" s="792"/>
      <c r="DL31" s="792"/>
      <c r="DM31" s="792"/>
      <c r="DN31" s="792"/>
      <c r="DO31" s="792"/>
      <c r="DP31" s="792"/>
      <c r="DQ31" s="792"/>
      <c r="DR31" s="792"/>
      <c r="DS31" s="792"/>
      <c r="DT31" s="792"/>
      <c r="DU31" s="792"/>
      <c r="DV31" s="792"/>
      <c r="DW31" s="792"/>
      <c r="DX31" s="792"/>
      <c r="DY31" s="792"/>
      <c r="DZ31" s="792"/>
      <c r="EA31" s="792"/>
      <c r="EB31" s="792"/>
      <c r="EC31" s="792"/>
      <c r="ED31" s="792"/>
      <c r="EE31" s="792"/>
      <c r="EF31" s="792"/>
      <c r="EG31" s="792"/>
      <c r="EH31" s="792"/>
      <c r="EI31" s="792"/>
      <c r="EJ31" s="792"/>
      <c r="EK31" s="792"/>
      <c r="EL31" s="792"/>
      <c r="EM31" s="792"/>
      <c r="EN31" s="792"/>
      <c r="EO31" s="792"/>
      <c r="EP31" s="792"/>
      <c r="EQ31" s="792"/>
      <c r="ER31" s="792"/>
      <c r="ES31" s="792"/>
      <c r="ET31" s="792"/>
      <c r="EU31" s="792"/>
      <c r="EV31" s="792"/>
      <c r="EW31" s="792"/>
      <c r="EX31" s="792"/>
      <c r="EY31" s="792"/>
      <c r="EZ31" s="792"/>
      <c r="FA31" s="792"/>
      <c r="FB31" s="792"/>
      <c r="FC31" s="792"/>
      <c r="FD31" s="792"/>
      <c r="FE31" s="792"/>
      <c r="FF31" s="792"/>
      <c r="FG31" s="792"/>
      <c r="FH31" s="792"/>
      <c r="FI31" s="792"/>
      <c r="FJ31" s="792"/>
      <c r="FK31" s="792"/>
      <c r="FL31" s="792"/>
      <c r="FM31" s="792"/>
      <c r="FN31" s="792"/>
      <c r="FO31" s="792"/>
      <c r="FP31" s="792"/>
      <c r="FQ31" s="792"/>
      <c r="FR31" s="792"/>
      <c r="FS31" s="792"/>
      <c r="FT31" s="792"/>
      <c r="FU31" s="792"/>
      <c r="FV31" s="792"/>
      <c r="FW31" s="792"/>
      <c r="FX31" s="792"/>
      <c r="FY31" s="792"/>
      <c r="FZ31" s="792"/>
      <c r="GA31" s="792"/>
      <c r="GB31" s="792"/>
      <c r="GC31" s="792"/>
      <c r="GD31" s="792"/>
      <c r="GE31" s="792"/>
      <c r="GF31" s="792"/>
      <c r="GG31" s="792"/>
      <c r="GH31" s="792"/>
      <c r="GI31" s="792"/>
      <c r="GJ31" s="792"/>
      <c r="GK31" s="792"/>
      <c r="GL31" s="792"/>
      <c r="GM31" s="792"/>
      <c r="GN31" s="792"/>
      <c r="GO31" s="792"/>
      <c r="GP31" s="792"/>
      <c r="GQ31" s="792"/>
      <c r="GR31" s="792"/>
      <c r="GS31" s="792"/>
      <c r="GT31" s="792"/>
      <c r="GU31" s="792"/>
      <c r="GV31" s="792"/>
      <c r="GW31" s="792"/>
      <c r="GX31" s="792"/>
      <c r="GY31" s="792"/>
      <c r="GZ31" s="792"/>
      <c r="HA31" s="792"/>
      <c r="HB31" s="792"/>
      <c r="HC31" s="792"/>
      <c r="HD31" s="792"/>
      <c r="HE31" s="792"/>
      <c r="HF31" s="792"/>
      <c r="HG31" s="792"/>
      <c r="HH31" s="792"/>
      <c r="HI31" s="792"/>
      <c r="HJ31" s="792"/>
      <c r="HK31" s="792"/>
      <c r="HL31" s="792"/>
      <c r="HM31" s="792"/>
      <c r="HN31" s="792"/>
      <c r="HO31" s="792"/>
      <c r="HP31" s="792"/>
      <c r="HQ31" s="792"/>
      <c r="HR31" s="792"/>
      <c r="HS31" s="792"/>
      <c r="HT31" s="792"/>
      <c r="HU31" s="792"/>
      <c r="HV31" s="792"/>
      <c r="HW31" s="792"/>
      <c r="HX31" s="792"/>
      <c r="HY31" s="792"/>
      <c r="HZ31" s="792"/>
      <c r="IA31" s="792"/>
      <c r="IB31" s="792"/>
      <c r="IC31" s="792"/>
      <c r="ID31" s="792"/>
      <c r="IE31" s="792"/>
      <c r="IF31" s="792"/>
      <c r="IG31" s="792"/>
      <c r="IH31" s="792"/>
      <c r="II31" s="792"/>
      <c r="IJ31" s="792"/>
      <c r="IK31" s="792"/>
      <c r="IL31" s="792"/>
      <c r="IM31" s="792"/>
      <c r="IN31" s="792"/>
      <c r="IO31" s="792"/>
      <c r="IP31" s="792"/>
      <c r="IQ31" s="792"/>
      <c r="IR31" s="792"/>
    </row>
    <row r="32" spans="1:252" ht="15" x14ac:dyDescent="0.25">
      <c r="A32" s="829"/>
      <c r="B32" s="827" t="s">
        <v>1346</v>
      </c>
      <c r="C32" s="828" t="s">
        <v>1347</v>
      </c>
      <c r="D32" s="827" t="s">
        <v>1348</v>
      </c>
      <c r="E32" s="828" t="s">
        <v>1349</v>
      </c>
      <c r="J32" s="408"/>
      <c r="K32" s="408"/>
      <c r="L32" s="408"/>
      <c r="M32" s="408"/>
      <c r="P32" s="911"/>
      <c r="Q32" s="911"/>
      <c r="R32" s="911"/>
      <c r="S32" s="911"/>
      <c r="T32" s="792"/>
      <c r="U32" s="792"/>
      <c r="V32" s="792"/>
      <c r="W32" s="792"/>
      <c r="X32" s="792"/>
      <c r="Y32" s="792"/>
      <c r="Z32" s="792"/>
      <c r="AA32" s="792"/>
      <c r="AB32" s="792"/>
      <c r="AC32" s="792"/>
      <c r="AD32" s="792"/>
      <c r="AE32" s="792"/>
      <c r="AF32" s="792"/>
      <c r="AG32" s="792"/>
      <c r="AH32" s="792"/>
      <c r="AI32" s="792"/>
      <c r="AJ32" s="792"/>
      <c r="AK32" s="792"/>
      <c r="AL32" s="792"/>
      <c r="AM32" s="792"/>
      <c r="AN32" s="792"/>
      <c r="AO32" s="792"/>
      <c r="AP32" s="792"/>
      <c r="AQ32" s="792"/>
      <c r="AR32" s="792"/>
      <c r="AS32" s="792"/>
      <c r="AT32" s="792"/>
      <c r="AU32" s="792"/>
      <c r="AV32" s="792"/>
      <c r="AW32" s="792"/>
      <c r="AX32" s="792"/>
      <c r="AY32" s="792"/>
      <c r="AZ32" s="792"/>
      <c r="BA32" s="792"/>
      <c r="BB32" s="792"/>
      <c r="BC32" s="792"/>
      <c r="BD32" s="792"/>
      <c r="BE32" s="792"/>
      <c r="BF32" s="792"/>
      <c r="BG32" s="792"/>
      <c r="BH32" s="792"/>
      <c r="BI32" s="792"/>
      <c r="BJ32" s="792"/>
      <c r="BK32" s="792"/>
      <c r="BL32" s="792"/>
      <c r="BM32" s="792"/>
      <c r="BN32" s="792"/>
      <c r="BO32" s="792"/>
      <c r="BP32" s="792"/>
      <c r="BQ32" s="792"/>
      <c r="BR32" s="792"/>
      <c r="BS32" s="792"/>
      <c r="BT32" s="792"/>
      <c r="BU32" s="792"/>
      <c r="BV32" s="792"/>
      <c r="BW32" s="792"/>
      <c r="BX32" s="792"/>
      <c r="BY32" s="792"/>
      <c r="BZ32" s="792"/>
      <c r="CA32" s="792"/>
      <c r="CB32" s="792"/>
      <c r="CC32" s="792"/>
      <c r="CD32" s="792"/>
      <c r="CE32" s="792"/>
      <c r="CF32" s="792"/>
      <c r="CG32" s="792"/>
      <c r="CH32" s="792"/>
      <c r="CI32" s="792"/>
      <c r="CJ32" s="792"/>
      <c r="CK32" s="792"/>
      <c r="CL32" s="792"/>
      <c r="CM32" s="792"/>
      <c r="CN32" s="792"/>
      <c r="CO32" s="792"/>
      <c r="CP32" s="792"/>
      <c r="CQ32" s="792"/>
      <c r="CR32" s="792"/>
      <c r="CS32" s="792"/>
      <c r="CT32" s="792"/>
      <c r="CU32" s="792"/>
      <c r="CV32" s="792"/>
      <c r="CW32" s="792"/>
      <c r="CX32" s="792"/>
      <c r="CY32" s="792"/>
      <c r="CZ32" s="792"/>
      <c r="DA32" s="792"/>
      <c r="DB32" s="792"/>
      <c r="DC32" s="792"/>
      <c r="DD32" s="792"/>
      <c r="DE32" s="792"/>
      <c r="DF32" s="792"/>
      <c r="DG32" s="792"/>
      <c r="DH32" s="792"/>
      <c r="DI32" s="792"/>
      <c r="DJ32" s="792"/>
      <c r="DK32" s="792"/>
      <c r="DL32" s="792"/>
      <c r="DM32" s="792"/>
      <c r="DN32" s="792"/>
      <c r="DO32" s="792"/>
      <c r="DP32" s="792"/>
      <c r="DQ32" s="792"/>
      <c r="DR32" s="792"/>
      <c r="DS32" s="792"/>
      <c r="DT32" s="792"/>
      <c r="DU32" s="792"/>
      <c r="DV32" s="792"/>
      <c r="DW32" s="792"/>
      <c r="DX32" s="792"/>
      <c r="DY32" s="792"/>
      <c r="DZ32" s="792"/>
      <c r="EA32" s="792"/>
      <c r="EB32" s="792"/>
      <c r="EC32" s="792"/>
      <c r="ED32" s="792"/>
      <c r="EE32" s="792"/>
      <c r="EF32" s="792"/>
      <c r="EG32" s="792"/>
      <c r="EH32" s="792"/>
      <c r="EI32" s="792"/>
      <c r="EJ32" s="792"/>
      <c r="EK32" s="792"/>
      <c r="EL32" s="792"/>
      <c r="EM32" s="792"/>
      <c r="EN32" s="792"/>
      <c r="EO32" s="792"/>
      <c r="EP32" s="792"/>
      <c r="EQ32" s="792"/>
      <c r="ER32" s="792"/>
      <c r="ES32" s="792"/>
      <c r="ET32" s="792"/>
      <c r="EU32" s="792"/>
      <c r="EV32" s="792"/>
      <c r="EW32" s="792"/>
      <c r="EX32" s="792"/>
      <c r="EY32" s="792"/>
      <c r="EZ32" s="792"/>
      <c r="FA32" s="792"/>
      <c r="FB32" s="792"/>
      <c r="FC32" s="792"/>
      <c r="FD32" s="792"/>
      <c r="FE32" s="792"/>
      <c r="FF32" s="792"/>
      <c r="FG32" s="792"/>
      <c r="FH32" s="792"/>
      <c r="FI32" s="792"/>
      <c r="FJ32" s="792"/>
      <c r="FK32" s="792"/>
      <c r="FL32" s="792"/>
      <c r="FM32" s="792"/>
      <c r="FN32" s="792"/>
      <c r="FO32" s="792"/>
      <c r="FP32" s="792"/>
      <c r="FQ32" s="792"/>
      <c r="FR32" s="792"/>
      <c r="FS32" s="792"/>
      <c r="FT32" s="792"/>
      <c r="FU32" s="792"/>
      <c r="FV32" s="792"/>
      <c r="FW32" s="792"/>
      <c r="FX32" s="792"/>
      <c r="FY32" s="792"/>
      <c r="FZ32" s="792"/>
      <c r="GA32" s="792"/>
      <c r="GB32" s="792"/>
      <c r="GC32" s="792"/>
      <c r="GD32" s="792"/>
      <c r="GE32" s="792"/>
      <c r="GF32" s="792"/>
      <c r="GG32" s="792"/>
      <c r="GH32" s="792"/>
      <c r="GI32" s="792"/>
      <c r="GJ32" s="792"/>
      <c r="GK32" s="792"/>
      <c r="GL32" s="792"/>
      <c r="GM32" s="792"/>
      <c r="GN32" s="792"/>
      <c r="GO32" s="792"/>
      <c r="GP32" s="792"/>
      <c r="GQ32" s="792"/>
      <c r="GR32" s="792"/>
      <c r="GS32" s="792"/>
      <c r="GT32" s="792"/>
      <c r="GU32" s="792"/>
      <c r="GV32" s="792"/>
      <c r="GW32" s="792"/>
      <c r="GX32" s="792"/>
      <c r="GY32" s="792"/>
      <c r="GZ32" s="792"/>
      <c r="HA32" s="792"/>
      <c r="HB32" s="792"/>
      <c r="HC32" s="792"/>
      <c r="HD32" s="792"/>
      <c r="HE32" s="792"/>
      <c r="HF32" s="792"/>
      <c r="HG32" s="792"/>
      <c r="HH32" s="792"/>
      <c r="HI32" s="792"/>
      <c r="HJ32" s="792"/>
      <c r="HK32" s="792"/>
      <c r="HL32" s="792"/>
      <c r="HM32" s="792"/>
      <c r="HN32" s="792"/>
      <c r="HO32" s="792"/>
      <c r="HP32" s="792"/>
      <c r="HQ32" s="792"/>
      <c r="HR32" s="792"/>
      <c r="HS32" s="792"/>
      <c r="HT32" s="792"/>
      <c r="HU32" s="792"/>
      <c r="HV32" s="792"/>
      <c r="HW32" s="792"/>
      <c r="HX32" s="792"/>
      <c r="HY32" s="792"/>
      <c r="HZ32" s="792"/>
      <c r="IA32" s="792"/>
      <c r="IB32" s="792"/>
      <c r="IC32" s="792"/>
      <c r="ID32" s="792"/>
      <c r="IE32" s="792"/>
      <c r="IF32" s="792"/>
      <c r="IG32" s="792"/>
      <c r="IH32" s="792"/>
      <c r="II32" s="792"/>
      <c r="IJ32" s="792"/>
      <c r="IK32" s="792"/>
      <c r="IL32" s="792"/>
      <c r="IM32" s="792"/>
      <c r="IN32" s="792"/>
      <c r="IO32" s="792"/>
      <c r="IP32" s="792"/>
      <c r="IQ32" s="792"/>
      <c r="IR32" s="792"/>
    </row>
    <row r="33" spans="1:252" ht="15" x14ac:dyDescent="0.25">
      <c r="A33" s="792"/>
      <c r="B33" s="827" t="s">
        <v>1350</v>
      </c>
      <c r="C33" s="828" t="s">
        <v>1351</v>
      </c>
      <c r="D33" s="792"/>
      <c r="E33" s="792"/>
      <c r="F33" s="830"/>
      <c r="G33" s="828"/>
      <c r="J33" s="408"/>
      <c r="K33" s="408"/>
      <c r="L33" s="408"/>
      <c r="M33" s="408"/>
      <c r="P33" s="911"/>
      <c r="Q33" s="911"/>
      <c r="R33" s="911"/>
      <c r="S33" s="911"/>
      <c r="T33" s="792"/>
      <c r="U33" s="792"/>
      <c r="V33" s="792"/>
      <c r="W33" s="792"/>
      <c r="X33" s="792"/>
      <c r="Y33" s="792"/>
      <c r="Z33" s="792"/>
      <c r="AA33" s="792"/>
      <c r="AB33" s="792"/>
      <c r="AC33" s="792"/>
      <c r="AD33" s="792"/>
      <c r="AE33" s="792"/>
      <c r="AF33" s="792"/>
      <c r="AG33" s="792"/>
      <c r="AH33" s="792"/>
      <c r="AI33" s="792"/>
      <c r="AJ33" s="792"/>
      <c r="AK33" s="792"/>
      <c r="AL33" s="792"/>
      <c r="AM33" s="792"/>
      <c r="AN33" s="792"/>
      <c r="AO33" s="792"/>
      <c r="AP33" s="792"/>
      <c r="AQ33" s="792"/>
      <c r="AR33" s="792"/>
      <c r="AS33" s="792"/>
      <c r="AT33" s="792"/>
      <c r="AU33" s="792"/>
      <c r="AV33" s="792"/>
      <c r="AW33" s="792"/>
      <c r="AX33" s="792"/>
      <c r="AY33" s="792"/>
      <c r="AZ33" s="792"/>
      <c r="BA33" s="792"/>
      <c r="BB33" s="792"/>
      <c r="BC33" s="792"/>
      <c r="BD33" s="792"/>
      <c r="BE33" s="792"/>
      <c r="BF33" s="792"/>
      <c r="BG33" s="792"/>
      <c r="BH33" s="792"/>
      <c r="BI33" s="792"/>
      <c r="BJ33" s="792"/>
      <c r="BK33" s="792"/>
      <c r="BL33" s="792"/>
      <c r="BM33" s="792"/>
      <c r="BN33" s="792"/>
      <c r="BO33" s="792"/>
      <c r="BP33" s="792"/>
      <c r="BQ33" s="792"/>
      <c r="BR33" s="792"/>
      <c r="BS33" s="792"/>
      <c r="BT33" s="792"/>
      <c r="BU33" s="792"/>
      <c r="BV33" s="792"/>
      <c r="BW33" s="792"/>
      <c r="BX33" s="792"/>
      <c r="BY33" s="792"/>
      <c r="BZ33" s="792"/>
      <c r="CA33" s="792"/>
      <c r="CB33" s="792"/>
      <c r="CC33" s="792"/>
      <c r="CD33" s="792"/>
      <c r="CE33" s="792"/>
      <c r="CF33" s="792"/>
      <c r="CG33" s="792"/>
      <c r="CH33" s="792"/>
      <c r="CI33" s="792"/>
      <c r="CJ33" s="792"/>
      <c r="CK33" s="792"/>
      <c r="CL33" s="792"/>
      <c r="CM33" s="792"/>
      <c r="CN33" s="792"/>
      <c r="CO33" s="792"/>
      <c r="CP33" s="792"/>
      <c r="CQ33" s="792"/>
      <c r="CR33" s="792"/>
      <c r="CS33" s="792"/>
      <c r="CT33" s="792"/>
      <c r="CU33" s="792"/>
      <c r="CV33" s="792"/>
      <c r="CW33" s="792"/>
      <c r="CX33" s="792"/>
      <c r="CY33" s="792"/>
      <c r="CZ33" s="792"/>
      <c r="DA33" s="792"/>
      <c r="DB33" s="792"/>
      <c r="DC33" s="792"/>
      <c r="DD33" s="792"/>
      <c r="DE33" s="792"/>
      <c r="DF33" s="792"/>
      <c r="DG33" s="792"/>
      <c r="DH33" s="792"/>
      <c r="DI33" s="792"/>
      <c r="DJ33" s="792"/>
      <c r="DK33" s="792"/>
      <c r="DL33" s="792"/>
      <c r="DM33" s="792"/>
      <c r="DN33" s="792"/>
      <c r="DO33" s="792"/>
      <c r="DP33" s="792"/>
      <c r="DQ33" s="792"/>
      <c r="DR33" s="792"/>
      <c r="DS33" s="792"/>
      <c r="DT33" s="792"/>
      <c r="DU33" s="792"/>
      <c r="DV33" s="792"/>
      <c r="DW33" s="792"/>
      <c r="DX33" s="792"/>
      <c r="DY33" s="792"/>
      <c r="DZ33" s="792"/>
      <c r="EA33" s="792"/>
      <c r="EB33" s="792"/>
      <c r="EC33" s="792"/>
      <c r="ED33" s="792"/>
      <c r="EE33" s="792"/>
      <c r="EF33" s="792"/>
      <c r="EG33" s="792"/>
      <c r="EH33" s="792"/>
      <c r="EI33" s="792"/>
      <c r="EJ33" s="792"/>
      <c r="EK33" s="792"/>
      <c r="EL33" s="792"/>
      <c r="EM33" s="792"/>
      <c r="EN33" s="792"/>
      <c r="EO33" s="792"/>
      <c r="EP33" s="792"/>
      <c r="EQ33" s="792"/>
      <c r="ER33" s="792"/>
      <c r="ES33" s="792"/>
      <c r="ET33" s="792"/>
      <c r="EU33" s="792"/>
      <c r="EV33" s="792"/>
      <c r="EW33" s="792"/>
      <c r="EX33" s="792"/>
      <c r="EY33" s="792"/>
      <c r="EZ33" s="792"/>
      <c r="FA33" s="792"/>
      <c r="FB33" s="792"/>
      <c r="FC33" s="792"/>
      <c r="FD33" s="792"/>
      <c r="FE33" s="792"/>
      <c r="FF33" s="792"/>
      <c r="FG33" s="792"/>
      <c r="FH33" s="792"/>
      <c r="FI33" s="792"/>
      <c r="FJ33" s="792"/>
      <c r="FK33" s="792"/>
      <c r="FL33" s="792"/>
      <c r="FM33" s="792"/>
      <c r="FN33" s="792"/>
      <c r="FO33" s="792"/>
      <c r="FP33" s="792"/>
      <c r="FQ33" s="792"/>
      <c r="FR33" s="792"/>
      <c r="FS33" s="792"/>
      <c r="FT33" s="792"/>
      <c r="FU33" s="792"/>
      <c r="FV33" s="792"/>
      <c r="FW33" s="792"/>
      <c r="FX33" s="792"/>
      <c r="FY33" s="792"/>
      <c r="FZ33" s="792"/>
      <c r="GA33" s="792"/>
      <c r="GB33" s="792"/>
      <c r="GC33" s="792"/>
      <c r="GD33" s="792"/>
      <c r="GE33" s="792"/>
      <c r="GF33" s="792"/>
      <c r="GG33" s="792"/>
      <c r="GH33" s="792"/>
      <c r="GI33" s="792"/>
      <c r="GJ33" s="792"/>
      <c r="GK33" s="792"/>
      <c r="GL33" s="792"/>
      <c r="GM33" s="792"/>
      <c r="GN33" s="792"/>
      <c r="GO33" s="792"/>
      <c r="GP33" s="792"/>
      <c r="GQ33" s="792"/>
      <c r="GR33" s="792"/>
      <c r="GS33" s="792"/>
      <c r="GT33" s="792"/>
      <c r="GU33" s="792"/>
      <c r="GV33" s="792"/>
      <c r="GW33" s="792"/>
      <c r="GX33" s="792"/>
      <c r="GY33" s="792"/>
      <c r="GZ33" s="792"/>
      <c r="HA33" s="792"/>
      <c r="HB33" s="792"/>
      <c r="HC33" s="792"/>
      <c r="HD33" s="792"/>
      <c r="HE33" s="792"/>
      <c r="HF33" s="792"/>
      <c r="HG33" s="792"/>
      <c r="HH33" s="792"/>
      <c r="HI33" s="792"/>
      <c r="HJ33" s="792"/>
      <c r="HK33" s="792"/>
      <c r="HL33" s="792"/>
      <c r="HM33" s="792"/>
      <c r="HN33" s="792"/>
      <c r="HO33" s="792"/>
      <c r="HP33" s="792"/>
      <c r="HQ33" s="792"/>
      <c r="HR33" s="792"/>
      <c r="HS33" s="792"/>
      <c r="HT33" s="792"/>
      <c r="HU33" s="792"/>
      <c r="HV33" s="792"/>
      <c r="HW33" s="792"/>
      <c r="HX33" s="792"/>
      <c r="HY33" s="792"/>
      <c r="HZ33" s="792"/>
      <c r="IA33" s="792"/>
      <c r="IB33" s="792"/>
      <c r="IC33" s="792"/>
      <c r="ID33" s="792"/>
      <c r="IE33" s="792"/>
      <c r="IF33" s="792"/>
      <c r="IG33" s="792"/>
      <c r="IH33" s="792"/>
      <c r="II33" s="792"/>
      <c r="IJ33" s="792"/>
      <c r="IK33" s="792"/>
      <c r="IL33" s="792"/>
      <c r="IM33" s="792"/>
      <c r="IN33" s="792"/>
      <c r="IO33" s="792"/>
      <c r="IP33" s="792"/>
      <c r="IQ33" s="792"/>
      <c r="IR33" s="792"/>
    </row>
    <row r="34" spans="1:252" ht="15" x14ac:dyDescent="0.25">
      <c r="A34" s="792"/>
      <c r="B34" s="827" t="s">
        <v>1352</v>
      </c>
      <c r="C34" s="828" t="s">
        <v>1353</v>
      </c>
      <c r="D34" s="792"/>
      <c r="E34" s="792"/>
      <c r="F34" s="808"/>
      <c r="G34" s="808"/>
      <c r="H34" s="808"/>
      <c r="J34" s="408"/>
      <c r="K34" s="408"/>
    </row>
    <row r="35" spans="1:252" ht="15" x14ac:dyDescent="0.25">
      <c r="A35" s="792"/>
      <c r="B35" s="827" t="s">
        <v>2180</v>
      </c>
      <c r="C35" s="828" t="s">
        <v>2181</v>
      </c>
      <c r="D35" s="792"/>
      <c r="E35" s="792"/>
      <c r="G35" s="808"/>
      <c r="H35" s="808"/>
      <c r="J35" s="408"/>
      <c r="K35" s="408"/>
    </row>
    <row r="36" spans="1:252" ht="15" x14ac:dyDescent="0.25">
      <c r="A36" s="792"/>
      <c r="B36" s="792"/>
      <c r="C36" s="792"/>
      <c r="D36" s="792"/>
      <c r="E36" s="792"/>
      <c r="G36" s="808"/>
      <c r="H36" s="808"/>
      <c r="J36" s="408"/>
      <c r="K36" s="408"/>
    </row>
    <row r="37" spans="1:252" ht="15" x14ac:dyDescent="0.25">
      <c r="A37" s="792"/>
      <c r="J37" s="408"/>
      <c r="K37" s="408"/>
    </row>
    <row r="38" spans="1:252" ht="15" x14ac:dyDescent="0.25">
      <c r="A38" s="792"/>
      <c r="J38" s="408"/>
      <c r="K38" s="408"/>
    </row>
    <row r="39" spans="1:252" ht="15" x14ac:dyDescent="0.25">
      <c r="J39" s="408"/>
      <c r="K39" s="408"/>
    </row>
    <row r="40" spans="1:252" ht="15" x14ac:dyDescent="0.25">
      <c r="J40" s="408"/>
      <c r="K40" s="408"/>
    </row>
    <row r="41" spans="1:252" ht="15" x14ac:dyDescent="0.25">
      <c r="J41" s="408"/>
      <c r="K41" s="408"/>
    </row>
    <row r="42" spans="1:252" ht="15" x14ac:dyDescent="0.25">
      <c r="J42" s="408"/>
      <c r="K42" s="408"/>
    </row>
    <row r="43" spans="1:252" ht="15" x14ac:dyDescent="0.25">
      <c r="E43" s="827"/>
      <c r="F43" s="828"/>
      <c r="J43" s="408"/>
      <c r="K43" s="408"/>
    </row>
    <row r="44" spans="1:252" ht="15" x14ac:dyDescent="0.25">
      <c r="J44" s="408"/>
      <c r="K44" s="408"/>
    </row>
    <row r="45" spans="1:252" ht="15" x14ac:dyDescent="0.25">
      <c r="J45" s="408"/>
      <c r="K45" s="408"/>
    </row>
    <row r="46" spans="1:252" ht="15" x14ac:dyDescent="0.25">
      <c r="J46" s="408"/>
      <c r="K46" s="408"/>
    </row>
    <row r="47" spans="1:252" ht="15" x14ac:dyDescent="0.25">
      <c r="J47" s="408"/>
      <c r="K47" s="408"/>
    </row>
    <row r="48" spans="1:252" ht="15" x14ac:dyDescent="0.25">
      <c r="J48" s="408"/>
      <c r="K48" s="408"/>
    </row>
    <row r="49" spans="10:11" ht="15" x14ac:dyDescent="0.25">
      <c r="J49" s="408"/>
      <c r="K49" s="408"/>
    </row>
    <row r="50" spans="10:11" ht="15" x14ac:dyDescent="0.25">
      <c r="J50" s="408"/>
      <c r="K50" s="408"/>
    </row>
    <row r="51" spans="10:11" ht="15" x14ac:dyDescent="0.25">
      <c r="J51" s="408"/>
      <c r="K51" s="408"/>
    </row>
    <row r="52" spans="10:11" ht="15" x14ac:dyDescent="0.25">
      <c r="J52" s="408"/>
      <c r="K52" s="408"/>
    </row>
    <row r="53" spans="10:11" ht="15" x14ac:dyDescent="0.25">
      <c r="J53" s="408"/>
      <c r="K53" s="408"/>
    </row>
    <row r="54" spans="10:11" ht="15" x14ac:dyDescent="0.25">
      <c r="J54" s="408"/>
      <c r="K54" s="408"/>
    </row>
    <row r="55" spans="10:11" ht="15" x14ac:dyDescent="0.25">
      <c r="J55" s="408"/>
      <c r="K55" s="408"/>
    </row>
    <row r="56" spans="10:11" ht="15" x14ac:dyDescent="0.25">
      <c r="J56" s="408"/>
      <c r="K56" s="408"/>
    </row>
    <row r="57" spans="10:11" ht="15" x14ac:dyDescent="0.25">
      <c r="J57" s="408"/>
      <c r="K57" s="408"/>
    </row>
    <row r="58" spans="10:11" ht="15" x14ac:dyDescent="0.25">
      <c r="J58" s="408"/>
      <c r="K58" s="408"/>
    </row>
    <row r="59" spans="10:11" ht="15" x14ac:dyDescent="0.25">
      <c r="J59" s="408"/>
      <c r="K59" s="408"/>
    </row>
    <row r="60" spans="10:11" ht="15" x14ac:dyDescent="0.25">
      <c r="J60" s="408"/>
      <c r="K60" s="408"/>
    </row>
    <row r="61" spans="10:11" ht="15" x14ac:dyDescent="0.25">
      <c r="J61" s="408"/>
      <c r="K61" s="408"/>
    </row>
    <row r="62" spans="10:11" ht="15" x14ac:dyDescent="0.25">
      <c r="J62" s="408"/>
      <c r="K62" s="408"/>
    </row>
    <row r="63" spans="10:11" ht="15" x14ac:dyDescent="0.25">
      <c r="J63" s="408"/>
      <c r="K63" s="408"/>
    </row>
    <row r="64" spans="10:11" ht="15" x14ac:dyDescent="0.25">
      <c r="J64" s="408"/>
      <c r="K64" s="408"/>
    </row>
    <row r="65" spans="10:11" ht="15" x14ac:dyDescent="0.25">
      <c r="J65" s="408"/>
      <c r="K65" s="408"/>
    </row>
    <row r="66" spans="10:11" ht="15" x14ac:dyDescent="0.25">
      <c r="J66" s="408"/>
      <c r="K66" s="408"/>
    </row>
    <row r="67" spans="10:11" ht="15" x14ac:dyDescent="0.25">
      <c r="J67" s="408"/>
      <c r="K67" s="408"/>
    </row>
    <row r="68" spans="10:11" ht="15" x14ac:dyDescent="0.25">
      <c r="J68" s="408"/>
      <c r="K68" s="408"/>
    </row>
    <row r="69" spans="10:11" ht="15" x14ac:dyDescent="0.25">
      <c r="J69" s="408"/>
      <c r="K69" s="408"/>
    </row>
    <row r="70" spans="10:11" ht="15" x14ac:dyDescent="0.25">
      <c r="J70" s="408"/>
      <c r="K70" s="408"/>
    </row>
    <row r="71" spans="10:11" ht="15" x14ac:dyDescent="0.25">
      <c r="J71" s="408"/>
      <c r="K71" s="408"/>
    </row>
    <row r="72" spans="10:11" ht="15" x14ac:dyDescent="0.25">
      <c r="J72" s="408"/>
      <c r="K72" s="408"/>
    </row>
    <row r="73" spans="10:11" ht="15" x14ac:dyDescent="0.25">
      <c r="J73" s="408"/>
      <c r="K73" s="408"/>
    </row>
    <row r="74" spans="10:11" ht="15" x14ac:dyDescent="0.25">
      <c r="J74" s="408"/>
      <c r="K74" s="408"/>
    </row>
    <row r="75" spans="10:11" ht="15" x14ac:dyDescent="0.25">
      <c r="J75" s="408"/>
      <c r="K75" s="408"/>
    </row>
    <row r="76" spans="10:11" ht="15" x14ac:dyDescent="0.25">
      <c r="J76" s="408"/>
      <c r="K76" s="408"/>
    </row>
    <row r="77" spans="10:11" ht="15" x14ac:dyDescent="0.25">
      <c r="J77" s="408"/>
      <c r="K77" s="408"/>
    </row>
    <row r="78" spans="10:11" ht="15" x14ac:dyDescent="0.25">
      <c r="J78" s="408"/>
      <c r="K78" s="408"/>
    </row>
    <row r="79" spans="10:11" ht="15" x14ac:dyDescent="0.25">
      <c r="J79" s="408"/>
      <c r="K79" s="408"/>
    </row>
    <row r="80" spans="10:11" ht="15" x14ac:dyDescent="0.25">
      <c r="J80" s="408"/>
      <c r="K80" s="408"/>
    </row>
    <row r="81" spans="10:11" ht="15" x14ac:dyDescent="0.25">
      <c r="J81" s="408"/>
      <c r="K81" s="408"/>
    </row>
    <row r="82" spans="10:11" ht="15" x14ac:dyDescent="0.25">
      <c r="J82" s="408"/>
      <c r="K82" s="408"/>
    </row>
    <row r="83" spans="10:11" ht="15" x14ac:dyDescent="0.25">
      <c r="J83" s="408"/>
      <c r="K83" s="408"/>
    </row>
    <row r="84" spans="10:11" ht="15" x14ac:dyDescent="0.25">
      <c r="J84" s="408"/>
      <c r="K84" s="408"/>
    </row>
    <row r="85" spans="10:11" ht="15" x14ac:dyDescent="0.25">
      <c r="J85" s="408"/>
      <c r="K85" s="408"/>
    </row>
    <row r="86" spans="10:11" ht="15" x14ac:dyDescent="0.25">
      <c r="J86" s="408"/>
      <c r="K86" s="408"/>
    </row>
    <row r="87" spans="10:11" ht="15" x14ac:dyDescent="0.25">
      <c r="J87" s="408"/>
      <c r="K87" s="408"/>
    </row>
    <row r="88" spans="10:11" ht="15" x14ac:dyDescent="0.25">
      <c r="J88" s="408"/>
      <c r="K88" s="408"/>
    </row>
    <row r="89" spans="10:11" ht="15" x14ac:dyDescent="0.25">
      <c r="J89" s="408"/>
      <c r="K89" s="408"/>
    </row>
    <row r="90" spans="10:11" ht="15" x14ac:dyDescent="0.25">
      <c r="J90" s="408"/>
      <c r="K90" s="408"/>
    </row>
    <row r="91" spans="10:11" ht="15" x14ac:dyDescent="0.25">
      <c r="J91" s="408"/>
      <c r="K91" s="408"/>
    </row>
    <row r="92" spans="10:11" ht="15" x14ac:dyDescent="0.25">
      <c r="J92" s="408"/>
      <c r="K92" s="408"/>
    </row>
    <row r="93" spans="10:11" ht="15" x14ac:dyDescent="0.25">
      <c r="J93" s="408"/>
      <c r="K93" s="408"/>
    </row>
    <row r="94" spans="10:11" ht="15" x14ac:dyDescent="0.25">
      <c r="J94" s="408"/>
      <c r="K94" s="408"/>
    </row>
    <row r="95" spans="10:11" ht="15" x14ac:dyDescent="0.25">
      <c r="J95" s="408"/>
      <c r="K95" s="408"/>
    </row>
    <row r="96" spans="10:11" ht="15" x14ac:dyDescent="0.25">
      <c r="J96" s="408"/>
      <c r="K96" s="408"/>
    </row>
    <row r="97" spans="10:11" ht="15" x14ac:dyDescent="0.25">
      <c r="J97" s="408"/>
      <c r="K97" s="408"/>
    </row>
    <row r="98" spans="10:11" ht="15" x14ac:dyDescent="0.25">
      <c r="J98" s="408"/>
      <c r="K98" s="408"/>
    </row>
    <row r="99" spans="10:11" ht="15" x14ac:dyDescent="0.25">
      <c r="J99" s="408"/>
      <c r="K99" s="408"/>
    </row>
    <row r="100" spans="10:11" ht="15" x14ac:dyDescent="0.25">
      <c r="J100" s="408"/>
      <c r="K100" s="408"/>
    </row>
    <row r="101" spans="10:11" ht="15" x14ac:dyDescent="0.25">
      <c r="J101" s="408"/>
      <c r="K101" s="408"/>
    </row>
    <row r="102" spans="10:11" ht="15" x14ac:dyDescent="0.25">
      <c r="J102" s="408"/>
      <c r="K102" s="408"/>
    </row>
    <row r="103" spans="10:11" ht="15" x14ac:dyDescent="0.25">
      <c r="J103" s="408"/>
      <c r="K103" s="408"/>
    </row>
    <row r="104" spans="10:11" ht="15" x14ac:dyDescent="0.25">
      <c r="J104" s="408"/>
      <c r="K104" s="408"/>
    </row>
    <row r="105" spans="10:11" ht="15" x14ac:dyDescent="0.25">
      <c r="J105" s="408"/>
      <c r="K105" s="408"/>
    </row>
    <row r="106" spans="10:11" ht="15" x14ac:dyDescent="0.25">
      <c r="J106" s="408"/>
      <c r="K106" s="408"/>
    </row>
    <row r="107" spans="10:11" ht="15" x14ac:dyDescent="0.25">
      <c r="J107" s="408"/>
      <c r="K107" s="408"/>
    </row>
    <row r="108" spans="10:11" ht="15" x14ac:dyDescent="0.25">
      <c r="J108" s="408"/>
      <c r="K108" s="408"/>
    </row>
    <row r="109" spans="10:11" ht="15" x14ac:dyDescent="0.25">
      <c r="J109" s="408"/>
      <c r="K109" s="408"/>
    </row>
    <row r="110" spans="10:11" ht="15" x14ac:dyDescent="0.25">
      <c r="J110" s="408"/>
      <c r="K110" s="408"/>
    </row>
    <row r="111" spans="10:11" ht="15" x14ac:dyDescent="0.25">
      <c r="J111" s="408"/>
      <c r="K111" s="408"/>
    </row>
    <row r="112" spans="10:11" ht="15" x14ac:dyDescent="0.25">
      <c r="J112" s="408"/>
      <c r="K112" s="408"/>
    </row>
    <row r="113" spans="10:11" ht="15" x14ac:dyDescent="0.25">
      <c r="J113" s="408"/>
      <c r="K113" s="408"/>
    </row>
    <row r="114" spans="10:11" ht="15" x14ac:dyDescent="0.25">
      <c r="J114" s="408"/>
      <c r="K114" s="408"/>
    </row>
    <row r="115" spans="10:11" ht="15" x14ac:dyDescent="0.25">
      <c r="J115" s="408"/>
      <c r="K115" s="408"/>
    </row>
    <row r="116" spans="10:11" ht="15" x14ac:dyDescent="0.25">
      <c r="J116" s="408"/>
      <c r="K116" s="408"/>
    </row>
    <row r="117" spans="10:11" ht="15" x14ac:dyDescent="0.25">
      <c r="J117" s="408"/>
      <c r="K117" s="408"/>
    </row>
    <row r="118" spans="10:11" ht="15" x14ac:dyDescent="0.25">
      <c r="J118" s="408"/>
      <c r="K118" s="408"/>
    </row>
    <row r="119" spans="10:11" ht="15" x14ac:dyDescent="0.25">
      <c r="J119" s="408"/>
      <c r="K119" s="408"/>
    </row>
    <row r="120" spans="10:11" ht="15" x14ac:dyDescent="0.25">
      <c r="J120" s="408"/>
      <c r="K120" s="408"/>
    </row>
    <row r="121" spans="10:11" ht="15" x14ac:dyDescent="0.25">
      <c r="J121" s="408"/>
      <c r="K121" s="408"/>
    </row>
    <row r="122" spans="10:11" ht="15" x14ac:dyDescent="0.25">
      <c r="J122" s="408"/>
      <c r="K122" s="408"/>
    </row>
    <row r="123" spans="10:11" ht="15" x14ac:dyDescent="0.25">
      <c r="J123" s="408"/>
      <c r="K123" s="408"/>
    </row>
    <row r="124" spans="10:11" ht="15" x14ac:dyDescent="0.25">
      <c r="J124" s="408"/>
      <c r="K124" s="408"/>
    </row>
    <row r="125" spans="10:11" ht="15" x14ac:dyDescent="0.25">
      <c r="J125" s="408"/>
      <c r="K125" s="408"/>
    </row>
    <row r="126" spans="10:11" ht="15" x14ac:dyDescent="0.25">
      <c r="J126" s="408"/>
      <c r="K126" s="408"/>
    </row>
    <row r="127" spans="10:11" ht="15" x14ac:dyDescent="0.25">
      <c r="J127" s="408"/>
      <c r="K127" s="408"/>
    </row>
    <row r="128" spans="10:11" ht="15" x14ac:dyDescent="0.25">
      <c r="J128" s="408"/>
      <c r="K128" s="408"/>
    </row>
    <row r="129" spans="10:11" ht="15" x14ac:dyDescent="0.25">
      <c r="J129" s="408"/>
      <c r="K129" s="408"/>
    </row>
    <row r="130" spans="10:11" ht="15" x14ac:dyDescent="0.25">
      <c r="J130" s="408"/>
      <c r="K130" s="408"/>
    </row>
    <row r="131" spans="10:11" ht="15" x14ac:dyDescent="0.25">
      <c r="J131" s="408"/>
      <c r="K131" s="408"/>
    </row>
    <row r="132" spans="10:11" ht="15" x14ac:dyDescent="0.25">
      <c r="J132" s="408"/>
      <c r="K132" s="408"/>
    </row>
    <row r="133" spans="10:11" ht="15" x14ac:dyDescent="0.25">
      <c r="J133" s="408"/>
      <c r="K133" s="408"/>
    </row>
    <row r="134" spans="10:11" ht="15" x14ac:dyDescent="0.25">
      <c r="J134" s="408"/>
      <c r="K134" s="408"/>
    </row>
    <row r="135" spans="10:11" ht="15" x14ac:dyDescent="0.25">
      <c r="J135" s="408"/>
      <c r="K135" s="408"/>
    </row>
    <row r="136" spans="10:11" ht="15" x14ac:dyDescent="0.25">
      <c r="J136" s="408"/>
      <c r="K136" s="408"/>
    </row>
    <row r="137" spans="10:11" ht="15" x14ac:dyDescent="0.25">
      <c r="J137" s="408"/>
      <c r="K137" s="408"/>
    </row>
    <row r="138" spans="10:11" ht="15" x14ac:dyDescent="0.25">
      <c r="J138" s="408"/>
      <c r="K138" s="408"/>
    </row>
    <row r="139" spans="10:11" ht="15" x14ac:dyDescent="0.25">
      <c r="J139" s="408"/>
      <c r="K139" s="408"/>
    </row>
    <row r="140" spans="10:11" ht="15" x14ac:dyDescent="0.25">
      <c r="J140" s="408"/>
      <c r="K140" s="408"/>
    </row>
    <row r="141" spans="10:11" ht="15" x14ac:dyDescent="0.25">
      <c r="J141" s="408"/>
      <c r="K141" s="408"/>
    </row>
    <row r="142" spans="10:11" ht="15" x14ac:dyDescent="0.25">
      <c r="J142" s="408"/>
      <c r="K142" s="408"/>
    </row>
    <row r="143" spans="10:11" ht="15" x14ac:dyDescent="0.25">
      <c r="J143" s="408"/>
      <c r="K143" s="408"/>
    </row>
    <row r="144" spans="10:11" ht="15" x14ac:dyDescent="0.25">
      <c r="J144" s="408"/>
      <c r="K144" s="408"/>
    </row>
    <row r="145" spans="10:11" ht="15" x14ac:dyDescent="0.25">
      <c r="J145" s="408"/>
      <c r="K145" s="408"/>
    </row>
    <row r="146" spans="10:11" ht="15" x14ac:dyDescent="0.25">
      <c r="J146" s="408"/>
      <c r="K146" s="408"/>
    </row>
    <row r="147" spans="10:11" ht="15" x14ac:dyDescent="0.25">
      <c r="J147" s="408"/>
      <c r="K147" s="408"/>
    </row>
    <row r="148" spans="10:11" ht="15" x14ac:dyDescent="0.25">
      <c r="J148" s="408"/>
      <c r="K148" s="408"/>
    </row>
    <row r="149" spans="10:11" ht="15" x14ac:dyDescent="0.25">
      <c r="J149" s="408"/>
      <c r="K149" s="408"/>
    </row>
    <row r="150" spans="10:11" ht="15" x14ac:dyDescent="0.25">
      <c r="J150" s="408"/>
      <c r="K150" s="408"/>
    </row>
    <row r="151" spans="10:11" ht="15" x14ac:dyDescent="0.25">
      <c r="J151" s="408"/>
      <c r="K151" s="408"/>
    </row>
    <row r="152" spans="10:11" ht="15" x14ac:dyDescent="0.25">
      <c r="J152" s="408"/>
      <c r="K152" s="408"/>
    </row>
    <row r="153" spans="10:11" ht="15" x14ac:dyDescent="0.25">
      <c r="J153" s="408"/>
      <c r="K153" s="408"/>
    </row>
    <row r="154" spans="10:11" ht="15" x14ac:dyDescent="0.25">
      <c r="J154" s="408"/>
      <c r="K154" s="408"/>
    </row>
    <row r="155" spans="10:11" ht="15" x14ac:dyDescent="0.25">
      <c r="J155" s="408"/>
      <c r="K155" s="408"/>
    </row>
    <row r="156" spans="10:11" ht="15" x14ac:dyDescent="0.25">
      <c r="J156" s="408"/>
      <c r="K156" s="408"/>
    </row>
    <row r="157" spans="10:11" ht="15" x14ac:dyDescent="0.25">
      <c r="J157" s="408"/>
      <c r="K157" s="408"/>
    </row>
    <row r="158" spans="10:11" ht="15" x14ac:dyDescent="0.25">
      <c r="J158" s="408"/>
      <c r="K158" s="408"/>
    </row>
    <row r="159" spans="10:11" ht="15" x14ac:dyDescent="0.25">
      <c r="J159" s="408"/>
      <c r="K159" s="408"/>
    </row>
    <row r="160" spans="10:11" ht="15" x14ac:dyDescent="0.25">
      <c r="J160" s="408"/>
      <c r="K160" s="408"/>
    </row>
    <row r="161" spans="10:11" ht="15" x14ac:dyDescent="0.25">
      <c r="J161" s="408"/>
      <c r="K161" s="408"/>
    </row>
    <row r="162" spans="10:11" ht="15" x14ac:dyDescent="0.25">
      <c r="J162" s="408"/>
      <c r="K162" s="408"/>
    </row>
    <row r="163" spans="10:11" ht="15" x14ac:dyDescent="0.25">
      <c r="J163" s="408"/>
      <c r="K163" s="408"/>
    </row>
    <row r="164" spans="10:11" ht="15" x14ac:dyDescent="0.25">
      <c r="J164" s="408"/>
      <c r="K164" s="408"/>
    </row>
    <row r="165" spans="10:11" ht="15" x14ac:dyDescent="0.25">
      <c r="J165" s="408"/>
      <c r="K165" s="408"/>
    </row>
    <row r="166" spans="10:11" ht="15" x14ac:dyDescent="0.25">
      <c r="J166" s="408"/>
      <c r="K166" s="408"/>
    </row>
    <row r="167" spans="10:11" ht="15" x14ac:dyDescent="0.25">
      <c r="J167" s="408"/>
      <c r="K167" s="408"/>
    </row>
    <row r="168" spans="10:11" ht="15" x14ac:dyDescent="0.25">
      <c r="J168" s="408"/>
      <c r="K168" s="408"/>
    </row>
    <row r="169" spans="10:11" ht="15" x14ac:dyDescent="0.25">
      <c r="J169" s="408"/>
      <c r="K169" s="408"/>
    </row>
    <row r="170" spans="10:11" ht="15" x14ac:dyDescent="0.25">
      <c r="J170" s="408"/>
      <c r="K170" s="408"/>
    </row>
    <row r="171" spans="10:11" ht="15" x14ac:dyDescent="0.25">
      <c r="J171" s="408"/>
      <c r="K171" s="408"/>
    </row>
    <row r="172" spans="10:11" ht="15" x14ac:dyDescent="0.25">
      <c r="J172" s="408"/>
      <c r="K172" s="408"/>
    </row>
    <row r="173" spans="10:11" ht="15" x14ac:dyDescent="0.25">
      <c r="J173" s="408"/>
      <c r="K173" s="408"/>
    </row>
    <row r="174" spans="10:11" ht="15" x14ac:dyDescent="0.25">
      <c r="J174" s="408"/>
      <c r="K174" s="408"/>
    </row>
    <row r="175" spans="10:11" ht="15" x14ac:dyDescent="0.25">
      <c r="J175" s="408"/>
      <c r="K175" s="408"/>
    </row>
    <row r="176" spans="10:11" ht="15" x14ac:dyDescent="0.25">
      <c r="J176" s="408"/>
      <c r="K176" s="408"/>
    </row>
    <row r="177" spans="10:11" ht="15" x14ac:dyDescent="0.25">
      <c r="J177" s="408"/>
      <c r="K177" s="408"/>
    </row>
    <row r="178" spans="10:11" ht="15" x14ac:dyDescent="0.25">
      <c r="J178" s="408"/>
      <c r="K178" s="408"/>
    </row>
    <row r="179" spans="10:11" ht="15" x14ac:dyDescent="0.25">
      <c r="J179" s="408"/>
      <c r="K179" s="408"/>
    </row>
    <row r="180" spans="10:11" ht="15" x14ac:dyDescent="0.25">
      <c r="J180" s="408"/>
      <c r="K180" s="408"/>
    </row>
    <row r="181" spans="10:11" ht="15" x14ac:dyDescent="0.25">
      <c r="J181" s="408"/>
      <c r="K181" s="408"/>
    </row>
    <row r="182" spans="10:11" ht="15" x14ac:dyDescent="0.25">
      <c r="J182" s="408"/>
      <c r="K182" s="408"/>
    </row>
    <row r="183" spans="10:11" ht="15" x14ac:dyDescent="0.25">
      <c r="J183" s="408"/>
      <c r="K183" s="408"/>
    </row>
    <row r="184" spans="10:11" ht="15" x14ac:dyDescent="0.25">
      <c r="J184" s="408"/>
      <c r="K184" s="408"/>
    </row>
    <row r="185" spans="10:11" ht="15" x14ac:dyDescent="0.25">
      <c r="J185" s="408"/>
      <c r="K185" s="408"/>
    </row>
    <row r="186" spans="10:11" ht="15" x14ac:dyDescent="0.25">
      <c r="J186" s="408"/>
      <c r="K186" s="408"/>
    </row>
    <row r="187" spans="10:11" ht="15" x14ac:dyDescent="0.25">
      <c r="J187" s="408"/>
      <c r="K187" s="408"/>
    </row>
    <row r="188" spans="10:11" ht="15" x14ac:dyDescent="0.25">
      <c r="J188" s="408"/>
      <c r="K188" s="408"/>
    </row>
    <row r="189" spans="10:11" ht="15" x14ac:dyDescent="0.25">
      <c r="J189" s="408"/>
      <c r="K189" s="408"/>
    </row>
    <row r="190" spans="10:11" ht="15" x14ac:dyDescent="0.25">
      <c r="J190" s="408"/>
      <c r="K190" s="408"/>
    </row>
    <row r="191" spans="10:11" ht="15" x14ac:dyDescent="0.25">
      <c r="J191" s="408"/>
      <c r="K191" s="408"/>
    </row>
    <row r="192" spans="10:11" ht="15" x14ac:dyDescent="0.25">
      <c r="J192" s="408"/>
      <c r="K192" s="408"/>
    </row>
    <row r="193" spans="10:11" ht="15" x14ac:dyDescent="0.25">
      <c r="J193" s="408"/>
      <c r="K193" s="408"/>
    </row>
    <row r="194" spans="10:11" ht="15" x14ac:dyDescent="0.25">
      <c r="J194" s="408"/>
      <c r="K194" s="408"/>
    </row>
    <row r="195" spans="10:11" ht="15" x14ac:dyDescent="0.25">
      <c r="J195" s="408"/>
      <c r="K195" s="408"/>
    </row>
    <row r="196" spans="10:11" ht="15" x14ac:dyDescent="0.25">
      <c r="J196" s="408"/>
      <c r="K196" s="408"/>
    </row>
    <row r="197" spans="10:11" ht="15" x14ac:dyDescent="0.25">
      <c r="J197" s="408"/>
      <c r="K197" s="408"/>
    </row>
    <row r="198" spans="10:11" ht="15" x14ac:dyDescent="0.25">
      <c r="J198" s="408"/>
      <c r="K198" s="408"/>
    </row>
    <row r="199" spans="10:11" ht="15" x14ac:dyDescent="0.25">
      <c r="J199" s="408"/>
      <c r="K199" s="408"/>
    </row>
    <row r="200" spans="10:11" ht="15" x14ac:dyDescent="0.25">
      <c r="J200" s="408"/>
      <c r="K200" s="408"/>
    </row>
    <row r="201" spans="10:11" ht="15" x14ac:dyDescent="0.25">
      <c r="J201" s="408"/>
      <c r="K201" s="408"/>
    </row>
    <row r="202" spans="10:11" ht="15" x14ac:dyDescent="0.25">
      <c r="J202" s="408"/>
      <c r="K202" s="408"/>
    </row>
    <row r="203" spans="10:11" ht="15" x14ac:dyDescent="0.25">
      <c r="J203" s="408"/>
      <c r="K203" s="408"/>
    </row>
    <row r="204" spans="10:11" ht="15" x14ac:dyDescent="0.25">
      <c r="J204" s="408"/>
      <c r="K204" s="408"/>
    </row>
    <row r="205" spans="10:11" ht="15" x14ac:dyDescent="0.25">
      <c r="J205" s="408"/>
      <c r="K205" s="408"/>
    </row>
    <row r="206" spans="10:11" ht="15" x14ac:dyDescent="0.25">
      <c r="J206" s="408"/>
      <c r="K206" s="408"/>
    </row>
    <row r="207" spans="10:11" ht="15" x14ac:dyDescent="0.25">
      <c r="J207" s="408"/>
      <c r="K207" s="408"/>
    </row>
    <row r="208" spans="10:11" ht="15" x14ac:dyDescent="0.25">
      <c r="J208" s="408"/>
      <c r="K208" s="408"/>
    </row>
    <row r="209" spans="10:11" ht="15" x14ac:dyDescent="0.25">
      <c r="J209" s="408"/>
      <c r="K209" s="408"/>
    </row>
    <row r="210" spans="10:11" ht="15" x14ac:dyDescent="0.25">
      <c r="J210" s="408"/>
      <c r="K210" s="408"/>
    </row>
    <row r="211" spans="10:11" ht="15" x14ac:dyDescent="0.25">
      <c r="J211" s="408"/>
      <c r="K211" s="408"/>
    </row>
    <row r="212" spans="10:11" ht="15" x14ac:dyDescent="0.25">
      <c r="J212" s="408"/>
      <c r="K212" s="408"/>
    </row>
    <row r="213" spans="10:11" ht="15" x14ac:dyDescent="0.25">
      <c r="J213" s="408"/>
      <c r="K213" s="408"/>
    </row>
    <row r="214" spans="10:11" ht="15" x14ac:dyDescent="0.25">
      <c r="J214" s="408"/>
      <c r="K214" s="408"/>
    </row>
    <row r="215" spans="10:11" ht="15" x14ac:dyDescent="0.25">
      <c r="J215" s="408"/>
      <c r="K215" s="408"/>
    </row>
    <row r="216" spans="10:11" ht="15" x14ac:dyDescent="0.25">
      <c r="J216" s="408"/>
      <c r="K216" s="408"/>
    </row>
    <row r="217" spans="10:11" ht="15" x14ac:dyDescent="0.25">
      <c r="J217" s="408"/>
      <c r="K217" s="408"/>
    </row>
    <row r="218" spans="10:11" ht="15" x14ac:dyDescent="0.25">
      <c r="J218" s="408"/>
      <c r="K218" s="408"/>
    </row>
    <row r="219" spans="10:11" ht="15" x14ac:dyDescent="0.25">
      <c r="J219" s="408"/>
      <c r="K219" s="408"/>
    </row>
    <row r="220" spans="10:11" ht="15" x14ac:dyDescent="0.25">
      <c r="J220" s="408"/>
      <c r="K220" s="408"/>
    </row>
    <row r="221" spans="10:11" ht="15" x14ac:dyDescent="0.25">
      <c r="J221" s="408"/>
      <c r="K221" s="408"/>
    </row>
    <row r="222" spans="10:11" ht="15" x14ac:dyDescent="0.25">
      <c r="J222" s="408"/>
      <c r="K222" s="408"/>
    </row>
    <row r="223" spans="10:11" ht="15" x14ac:dyDescent="0.25">
      <c r="J223" s="408"/>
      <c r="K223" s="408"/>
    </row>
    <row r="224" spans="10:11" ht="15" x14ac:dyDescent="0.25">
      <c r="J224" s="408"/>
      <c r="K224" s="408"/>
    </row>
    <row r="225" spans="10:11" ht="15" x14ac:dyDescent="0.25">
      <c r="J225" s="408"/>
      <c r="K225" s="408"/>
    </row>
    <row r="226" spans="10:11" ht="15" x14ac:dyDescent="0.25">
      <c r="J226" s="408"/>
      <c r="K226" s="408"/>
    </row>
    <row r="227" spans="10:11" ht="15" x14ac:dyDescent="0.25">
      <c r="J227" s="408"/>
      <c r="K227" s="408"/>
    </row>
    <row r="228" spans="10:11" ht="15" x14ac:dyDescent="0.25">
      <c r="J228" s="408"/>
      <c r="K228" s="408"/>
    </row>
    <row r="229" spans="10:11" ht="15" x14ac:dyDescent="0.25">
      <c r="J229" s="408"/>
      <c r="K229" s="408"/>
    </row>
    <row r="230" spans="10:11" ht="15" x14ac:dyDescent="0.25">
      <c r="J230" s="408"/>
      <c r="K230" s="408"/>
    </row>
    <row r="231" spans="10:11" ht="15" x14ac:dyDescent="0.25">
      <c r="J231" s="408"/>
      <c r="K231" s="408"/>
    </row>
    <row r="232" spans="10:11" ht="15" x14ac:dyDescent="0.25">
      <c r="J232" s="408"/>
      <c r="K232" s="408"/>
    </row>
    <row r="233" spans="10:11" ht="15" x14ac:dyDescent="0.25">
      <c r="J233" s="408"/>
      <c r="K233" s="408"/>
    </row>
    <row r="234" spans="10:11" ht="15" x14ac:dyDescent="0.25">
      <c r="J234" s="408"/>
      <c r="K234" s="408"/>
    </row>
    <row r="235" spans="10:11" ht="15" x14ac:dyDescent="0.25">
      <c r="J235" s="408"/>
      <c r="K235" s="408"/>
    </row>
    <row r="236" spans="10:11" ht="15" x14ac:dyDescent="0.25">
      <c r="J236" s="408"/>
      <c r="K236" s="408"/>
    </row>
    <row r="237" spans="10:11" ht="15" x14ac:dyDescent="0.25">
      <c r="J237" s="408"/>
      <c r="K237" s="408"/>
    </row>
    <row r="238" spans="10:11" ht="15" x14ac:dyDescent="0.25">
      <c r="J238" s="408"/>
      <c r="K238" s="408"/>
    </row>
    <row r="239" spans="10:11" ht="15" x14ac:dyDescent="0.25">
      <c r="J239" s="408"/>
      <c r="K239" s="408"/>
    </row>
    <row r="240" spans="10:11" ht="15" x14ac:dyDescent="0.25">
      <c r="J240" s="408"/>
      <c r="K240" s="408"/>
    </row>
    <row r="241" spans="10:11" ht="15" x14ac:dyDescent="0.25">
      <c r="J241" s="408"/>
      <c r="K241" s="408"/>
    </row>
    <row r="242" spans="10:11" ht="15" x14ac:dyDescent="0.25">
      <c r="J242" s="408"/>
      <c r="K242" s="408"/>
    </row>
    <row r="243" spans="10:11" ht="15" x14ac:dyDescent="0.25">
      <c r="J243" s="408"/>
      <c r="K243" s="408"/>
    </row>
    <row r="244" spans="10:11" ht="15" x14ac:dyDescent="0.25">
      <c r="J244" s="408"/>
      <c r="K244" s="408"/>
    </row>
    <row r="245" spans="10:11" ht="15" x14ac:dyDescent="0.25">
      <c r="J245" s="408"/>
      <c r="K245" s="408"/>
    </row>
    <row r="246" spans="10:11" ht="15" x14ac:dyDescent="0.25">
      <c r="J246" s="408"/>
      <c r="K246" s="408"/>
    </row>
    <row r="247" spans="10:11" ht="15" x14ac:dyDescent="0.25">
      <c r="J247" s="408"/>
      <c r="K247" s="408"/>
    </row>
    <row r="248" spans="10:11" ht="15" x14ac:dyDescent="0.25">
      <c r="J248" s="408"/>
      <c r="K248" s="408"/>
    </row>
    <row r="249" spans="10:11" ht="15" x14ac:dyDescent="0.25">
      <c r="J249" s="408"/>
      <c r="K249" s="408"/>
    </row>
    <row r="250" spans="10:11" ht="15" x14ac:dyDescent="0.25">
      <c r="J250" s="408"/>
      <c r="K250" s="408"/>
    </row>
    <row r="251" spans="10:11" ht="15" x14ac:dyDescent="0.25">
      <c r="J251" s="408"/>
      <c r="K251" s="408"/>
    </row>
    <row r="252" spans="10:11" ht="15" x14ac:dyDescent="0.25">
      <c r="J252" s="408"/>
      <c r="K252" s="408"/>
    </row>
    <row r="253" spans="10:11" ht="15" x14ac:dyDescent="0.25">
      <c r="J253" s="408"/>
      <c r="K253" s="408"/>
    </row>
    <row r="254" spans="10:11" ht="15" x14ac:dyDescent="0.25">
      <c r="J254" s="408"/>
      <c r="K254" s="408"/>
    </row>
    <row r="255" spans="10:11" ht="15" x14ac:dyDescent="0.25">
      <c r="J255" s="408"/>
      <c r="K255" s="408"/>
    </row>
    <row r="256" spans="10:11" ht="15" x14ac:dyDescent="0.25">
      <c r="J256" s="408"/>
      <c r="K256" s="408"/>
    </row>
    <row r="257" spans="10:11" ht="15" x14ac:dyDescent="0.25">
      <c r="J257" s="408"/>
      <c r="K257" s="408"/>
    </row>
    <row r="258" spans="10:11" ht="15" x14ac:dyDescent="0.25">
      <c r="J258" s="408"/>
      <c r="K258" s="408"/>
    </row>
    <row r="259" spans="10:11" ht="15" x14ac:dyDescent="0.25">
      <c r="J259" s="408"/>
      <c r="K259" s="408"/>
    </row>
    <row r="260" spans="10:11" ht="15" x14ac:dyDescent="0.25">
      <c r="J260" s="408"/>
      <c r="K260" s="408"/>
    </row>
    <row r="261" spans="10:11" ht="15" x14ac:dyDescent="0.25">
      <c r="J261" s="408"/>
      <c r="K261" s="408"/>
    </row>
    <row r="262" spans="10:11" ht="15" x14ac:dyDescent="0.25">
      <c r="J262" s="408"/>
      <c r="K262" s="408"/>
    </row>
    <row r="263" spans="10:11" ht="15" x14ac:dyDescent="0.25">
      <c r="J263" s="408"/>
      <c r="K263" s="408"/>
    </row>
    <row r="264" spans="10:11" ht="15" x14ac:dyDescent="0.25">
      <c r="J264" s="408"/>
      <c r="K264" s="408"/>
    </row>
    <row r="265" spans="10:11" ht="15" x14ac:dyDescent="0.25">
      <c r="J265" s="408"/>
      <c r="K265" s="408"/>
    </row>
    <row r="266" spans="10:11" ht="15" x14ac:dyDescent="0.25">
      <c r="J266" s="408"/>
      <c r="K266" s="408"/>
    </row>
    <row r="267" spans="10:11" ht="15" x14ac:dyDescent="0.25">
      <c r="J267" s="408"/>
      <c r="K267" s="408"/>
    </row>
    <row r="268" spans="10:11" ht="15" x14ac:dyDescent="0.25">
      <c r="J268" s="408"/>
      <c r="K268" s="408"/>
    </row>
    <row r="269" spans="10:11" ht="15" x14ac:dyDescent="0.25">
      <c r="J269" s="408"/>
      <c r="K269" s="408"/>
    </row>
    <row r="270" spans="10:11" ht="15" x14ac:dyDescent="0.25">
      <c r="J270" s="408"/>
      <c r="K270" s="408"/>
    </row>
    <row r="271" spans="10:11" ht="15" x14ac:dyDescent="0.25">
      <c r="J271" s="408"/>
      <c r="K271" s="408"/>
    </row>
    <row r="272" spans="10:11" ht="15" x14ac:dyDescent="0.25">
      <c r="J272" s="408"/>
      <c r="K272" s="408"/>
    </row>
    <row r="273" spans="10:11" ht="15" x14ac:dyDescent="0.25">
      <c r="J273" s="408"/>
      <c r="K273" s="408"/>
    </row>
    <row r="274" spans="10:11" ht="15" x14ac:dyDescent="0.25">
      <c r="J274" s="408"/>
      <c r="K274" s="408"/>
    </row>
    <row r="275" spans="10:11" ht="15" x14ac:dyDescent="0.25">
      <c r="J275" s="408"/>
      <c r="K275" s="408"/>
    </row>
    <row r="276" spans="10:11" ht="15" x14ac:dyDescent="0.25">
      <c r="J276" s="408"/>
      <c r="K276" s="408"/>
    </row>
    <row r="277" spans="10:11" ht="15" x14ac:dyDescent="0.25">
      <c r="J277" s="408"/>
      <c r="K277" s="408"/>
    </row>
    <row r="278" spans="10:11" ht="15" x14ac:dyDescent="0.25">
      <c r="J278" s="408"/>
      <c r="K278" s="408"/>
    </row>
    <row r="279" spans="10:11" ht="15" x14ac:dyDescent="0.25">
      <c r="J279" s="408"/>
      <c r="K279" s="408"/>
    </row>
    <row r="280" spans="10:11" ht="15" x14ac:dyDescent="0.25">
      <c r="J280" s="408"/>
      <c r="K280" s="408"/>
    </row>
    <row r="281" spans="10:11" ht="15" x14ac:dyDescent="0.25">
      <c r="J281" s="408"/>
      <c r="K281" s="408"/>
    </row>
    <row r="282" spans="10:11" ht="15" x14ac:dyDescent="0.25">
      <c r="J282" s="408"/>
      <c r="K282" s="408"/>
    </row>
    <row r="283" spans="10:11" ht="15" x14ac:dyDescent="0.25">
      <c r="J283" s="408"/>
      <c r="K283" s="408"/>
    </row>
    <row r="284" spans="10:11" ht="15" x14ac:dyDescent="0.25">
      <c r="J284" s="408"/>
      <c r="K284" s="408"/>
    </row>
    <row r="285" spans="10:11" ht="15" x14ac:dyDescent="0.25">
      <c r="J285" s="408"/>
      <c r="K285" s="408"/>
    </row>
    <row r="286" spans="10:11" ht="15" x14ac:dyDescent="0.25">
      <c r="J286" s="408"/>
      <c r="K286" s="408"/>
    </row>
    <row r="287" spans="10:11" ht="15" x14ac:dyDescent="0.25">
      <c r="J287" s="408"/>
      <c r="K287" s="408"/>
    </row>
    <row r="288" spans="10:11" ht="15" x14ac:dyDescent="0.25">
      <c r="J288" s="408"/>
      <c r="K288" s="408"/>
    </row>
    <row r="289" spans="10:11" ht="15" x14ac:dyDescent="0.25">
      <c r="J289" s="408"/>
      <c r="K289" s="408"/>
    </row>
    <row r="290" spans="10:11" ht="15" x14ac:dyDescent="0.25">
      <c r="J290" s="408"/>
      <c r="K290" s="408"/>
    </row>
  </sheetData>
  <mergeCells count="4">
    <mergeCell ref="B5:B6"/>
    <mergeCell ref="C5:C6"/>
    <mergeCell ref="D5:E5"/>
    <mergeCell ref="F5:F6"/>
  </mergeCells>
  <pageMargins left="0.78740157480314965" right="0.59055118110236227" top="0.78740157480314965" bottom="0.59055118110236227" header="0" footer="0"/>
  <pageSetup paperSize="9" scale="6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37">
    <pageSetUpPr fitToPage="1"/>
  </sheetPr>
  <dimension ref="A1:AY69"/>
  <sheetViews>
    <sheetView view="pageBreakPreview" zoomScale="90" zoomScaleNormal="55" zoomScaleSheetLayoutView="90" workbookViewId="0">
      <pane ySplit="4" topLeftCell="A5" activePane="bottomLeft" state="frozen"/>
      <selection activeCell="Q41" sqref="Q41"/>
      <selection pane="bottomLeft" activeCell="C13" sqref="C13"/>
    </sheetView>
  </sheetViews>
  <sheetFormatPr baseColWidth="10" defaultRowHeight="15" x14ac:dyDescent="0.25"/>
  <cols>
    <col min="1" max="1" width="2" style="107" customWidth="1"/>
    <col min="2" max="2" width="7.28515625" style="107" customWidth="1"/>
    <col min="3" max="3" width="48.85546875" style="107" customWidth="1"/>
    <col min="4" max="4" width="16.140625" style="107" customWidth="1"/>
    <col min="5" max="17" width="15" style="107" customWidth="1"/>
    <col min="18" max="18" width="6.28515625" style="107" customWidth="1"/>
    <col min="19" max="19" width="48.7109375" style="1452" hidden="1" customWidth="1"/>
    <col min="20" max="31" width="20.140625" style="1452" hidden="1" customWidth="1"/>
    <col min="32" max="32" width="17.28515625" style="1452" hidden="1" customWidth="1"/>
    <col min="33" max="33" width="16" style="1452" hidden="1" customWidth="1"/>
    <col min="34" max="34" width="11.42578125" style="1452"/>
    <col min="35" max="35" width="23.140625" style="1452" customWidth="1"/>
    <col min="36" max="47" width="19.140625" style="1452" customWidth="1"/>
    <col min="48" max="49" width="14.28515625" style="1452" customWidth="1"/>
    <col min="50" max="51" width="20.85546875" style="1452" bestFit="1" customWidth="1"/>
    <col min="52" max="16384" width="11.42578125" style="107"/>
  </cols>
  <sheetData>
    <row r="1" spans="1:51" s="853" customFormat="1" ht="18" x14ac:dyDescent="0.25">
      <c r="A1" s="1498" t="s">
        <v>1354</v>
      </c>
      <c r="B1" s="1499"/>
      <c r="C1" s="1499"/>
      <c r="D1" s="1481"/>
      <c r="E1" s="1481"/>
      <c r="F1" s="1481"/>
      <c r="G1" s="1481"/>
      <c r="H1" s="1481"/>
      <c r="I1" s="1481"/>
      <c r="J1" s="1481"/>
      <c r="K1" s="1481"/>
      <c r="L1" s="1481"/>
      <c r="M1" s="1481"/>
      <c r="N1" s="1481"/>
      <c r="O1" s="1481"/>
      <c r="P1" s="1481"/>
      <c r="Q1" s="1481"/>
      <c r="R1" s="848"/>
      <c r="S1" s="1452" t="s">
        <v>165</v>
      </c>
      <c r="T1" s="1452" t="s">
        <v>304</v>
      </c>
      <c r="U1" s="1452"/>
      <c r="V1" s="1452"/>
      <c r="W1" s="1452"/>
      <c r="X1" s="1452"/>
      <c r="Y1" s="1452"/>
      <c r="Z1" s="1452"/>
      <c r="AA1" s="1452"/>
      <c r="AB1" s="1452"/>
      <c r="AC1" s="1452"/>
      <c r="AD1" s="1452"/>
      <c r="AE1" s="1452"/>
      <c r="AF1" s="1452"/>
      <c r="AG1" s="1452"/>
      <c r="AH1" s="912"/>
      <c r="AI1" s="1451" t="s">
        <v>165</v>
      </c>
      <c r="AJ1" s="1452" t="s">
        <v>304</v>
      </c>
      <c r="AK1" s="1453"/>
      <c r="AL1" s="1453"/>
      <c r="AM1" s="912"/>
      <c r="AN1" s="912"/>
      <c r="AO1" s="912"/>
      <c r="AP1" s="912"/>
      <c r="AQ1" s="912"/>
      <c r="AR1" s="912"/>
      <c r="AS1" s="912"/>
      <c r="AT1" s="912"/>
      <c r="AU1" s="912"/>
      <c r="AV1" s="912"/>
      <c r="AW1" s="912"/>
      <c r="AX1" s="912"/>
      <c r="AY1" s="912"/>
    </row>
    <row r="2" spans="1:51" s="853" customFormat="1" ht="16.5" x14ac:dyDescent="0.25">
      <c r="A2" s="1499"/>
      <c r="B2" s="1500" t="s">
        <v>1355</v>
      </c>
      <c r="C2" s="1499"/>
      <c r="D2" s="1481"/>
      <c r="E2" s="1481"/>
      <c r="F2" s="1481"/>
      <c r="G2" s="1481"/>
      <c r="H2" s="1481"/>
      <c r="I2" s="1481"/>
      <c r="J2" s="1481"/>
      <c r="K2" s="1481"/>
      <c r="L2" s="1481"/>
      <c r="M2" s="1481"/>
      <c r="N2" s="1481"/>
      <c r="O2" s="1481"/>
      <c r="P2" s="1481"/>
      <c r="Q2" s="1481"/>
      <c r="R2" s="848"/>
      <c r="S2" s="1452"/>
      <c r="T2" s="1452"/>
      <c r="U2" s="1452"/>
      <c r="V2" s="1452"/>
      <c r="W2" s="1452"/>
      <c r="X2" s="1452"/>
      <c r="Y2" s="1452"/>
      <c r="Z2" s="1452"/>
      <c r="AA2" s="1452"/>
      <c r="AB2" s="1452"/>
      <c r="AC2" s="1452"/>
      <c r="AD2" s="1452"/>
      <c r="AE2" s="1452"/>
      <c r="AF2" s="1452"/>
      <c r="AG2" s="1452"/>
      <c r="AH2" s="912"/>
      <c r="AI2" s="1452"/>
      <c r="AJ2" s="1452"/>
      <c r="AK2" s="1452"/>
      <c r="AL2" s="1452"/>
      <c r="AM2" s="912"/>
      <c r="AN2" s="912"/>
      <c r="AO2" s="912"/>
      <c r="AP2" s="912"/>
      <c r="AQ2" s="912"/>
      <c r="AR2" s="912"/>
      <c r="AS2" s="912"/>
      <c r="AT2" s="912"/>
      <c r="AU2" s="912"/>
      <c r="AV2" s="912"/>
      <c r="AW2" s="912"/>
      <c r="AX2" s="912"/>
      <c r="AY2" s="912"/>
    </row>
    <row r="3" spans="1:51" s="853" customFormat="1" ht="17.25" thickBot="1" x14ac:dyDescent="0.3">
      <c r="A3" s="1481"/>
      <c r="B3" s="1481"/>
      <c r="C3" s="1481"/>
      <c r="D3" s="1481"/>
      <c r="E3" s="1481"/>
      <c r="F3" s="1481"/>
      <c r="G3" s="1481"/>
      <c r="H3" s="1481"/>
      <c r="I3" s="1481"/>
      <c r="J3" s="1481"/>
      <c r="K3" s="1481"/>
      <c r="L3" s="1481"/>
      <c r="M3" s="1481"/>
      <c r="N3" s="1481"/>
      <c r="O3" s="1481"/>
      <c r="P3" s="1481"/>
      <c r="Q3" s="1481"/>
      <c r="R3" s="848"/>
      <c r="S3" s="1452" t="s">
        <v>1311</v>
      </c>
      <c r="T3" s="1452"/>
      <c r="U3" s="1452" t="s">
        <v>1246</v>
      </c>
      <c r="V3" s="1452"/>
      <c r="W3" s="1452"/>
      <c r="X3" s="1452"/>
      <c r="Y3" s="1452"/>
      <c r="Z3" s="1452"/>
      <c r="AA3" s="1452"/>
      <c r="AB3" s="1452"/>
      <c r="AC3" s="1452"/>
      <c r="AD3" s="1452"/>
      <c r="AE3" s="1452"/>
      <c r="AF3" s="1452"/>
      <c r="AG3" s="1452"/>
      <c r="AH3" s="912"/>
      <c r="AI3" s="1452" t="s">
        <v>1311</v>
      </c>
      <c r="AJ3" s="1452"/>
      <c r="AK3" s="1452" t="s">
        <v>1246</v>
      </c>
      <c r="AL3" s="1452"/>
      <c r="AM3" s="1452"/>
      <c r="AN3" s="1452"/>
      <c r="AO3" s="1452"/>
      <c r="AP3" s="1452"/>
      <c r="AQ3" s="1452"/>
      <c r="AR3" s="1452"/>
      <c r="AS3" s="1452"/>
      <c r="AT3" s="1452"/>
      <c r="AU3" s="1452"/>
      <c r="AV3" s="1452"/>
      <c r="AW3" s="1452"/>
      <c r="AX3" s="912"/>
      <c r="AY3" s="912"/>
    </row>
    <row r="4" spans="1:51" s="853" customFormat="1" ht="33" customHeight="1" x14ac:dyDescent="0.25">
      <c r="A4" s="1481"/>
      <c r="B4" s="1222" t="s">
        <v>802</v>
      </c>
      <c r="C4" s="1223" t="s">
        <v>1356</v>
      </c>
      <c r="D4" s="1224" t="s">
        <v>1357</v>
      </c>
      <c r="E4" s="1223" t="s">
        <v>1088</v>
      </c>
      <c r="F4" s="1223" t="s">
        <v>1205</v>
      </c>
      <c r="G4" s="1223" t="s">
        <v>1206</v>
      </c>
      <c r="H4" s="1223" t="s">
        <v>1207</v>
      </c>
      <c r="I4" s="1223" t="s">
        <v>1208</v>
      </c>
      <c r="J4" s="1223" t="s">
        <v>1209</v>
      </c>
      <c r="K4" s="1223" t="s">
        <v>1115</v>
      </c>
      <c r="L4" s="1223" t="s">
        <v>1210</v>
      </c>
      <c r="M4" s="1223" t="s">
        <v>1211</v>
      </c>
      <c r="N4" s="1223" t="s">
        <v>1212</v>
      </c>
      <c r="O4" s="1223" t="s">
        <v>1116</v>
      </c>
      <c r="P4" s="1223" t="s">
        <v>1213</v>
      </c>
      <c r="Q4" s="1449" t="s">
        <v>1074</v>
      </c>
      <c r="R4" s="848"/>
      <c r="S4" s="1452" t="s">
        <v>167</v>
      </c>
      <c r="T4" s="1452" t="s">
        <v>1331</v>
      </c>
      <c r="U4" s="1452" t="s">
        <v>770</v>
      </c>
      <c r="V4" s="1452" t="s">
        <v>771</v>
      </c>
      <c r="W4" s="1452" t="s">
        <v>1214</v>
      </c>
      <c r="X4" s="1452" t="s">
        <v>1215</v>
      </c>
      <c r="Y4" s="1452" t="s">
        <v>1216</v>
      </c>
      <c r="Z4" s="1452" t="s">
        <v>1217</v>
      </c>
      <c r="AA4" s="1452" t="s">
        <v>1218</v>
      </c>
      <c r="AB4" s="1452" t="s">
        <v>1219</v>
      </c>
      <c r="AC4" s="1452" t="s">
        <v>1220</v>
      </c>
      <c r="AD4" s="1452" t="s">
        <v>1221</v>
      </c>
      <c r="AE4" s="1452" t="s">
        <v>1222</v>
      </c>
      <c r="AF4" s="1452" t="s">
        <v>1223</v>
      </c>
      <c r="AG4" s="1452" t="s">
        <v>302</v>
      </c>
      <c r="AH4" s="912"/>
      <c r="AI4" s="1452" t="s">
        <v>167</v>
      </c>
      <c r="AJ4" s="1452" t="s">
        <v>1331</v>
      </c>
      <c r="AK4" s="1452" t="s">
        <v>770</v>
      </c>
      <c r="AL4" s="1452" t="s">
        <v>771</v>
      </c>
      <c r="AM4" s="1452" t="s">
        <v>1214</v>
      </c>
      <c r="AN4" s="1452" t="s">
        <v>1215</v>
      </c>
      <c r="AO4" s="1452" t="s">
        <v>1216</v>
      </c>
      <c r="AP4" s="1452" t="s">
        <v>1217</v>
      </c>
      <c r="AQ4" s="1452" t="s">
        <v>1218</v>
      </c>
      <c r="AR4" s="1452" t="s">
        <v>1219</v>
      </c>
      <c r="AS4" s="1452" t="s">
        <v>1220</v>
      </c>
      <c r="AT4" s="1452" t="s">
        <v>1221</v>
      </c>
      <c r="AU4" s="1452" t="s">
        <v>1222</v>
      </c>
      <c r="AV4" s="1452" t="s">
        <v>1223</v>
      </c>
      <c r="AW4" s="1452" t="s">
        <v>302</v>
      </c>
      <c r="AX4" s="912"/>
      <c r="AY4" s="912"/>
    </row>
    <row r="5" spans="1:51" s="853" customFormat="1" ht="22.5" customHeight="1" x14ac:dyDescent="0.25">
      <c r="A5" s="1481"/>
      <c r="B5" s="1227">
        <v>1</v>
      </c>
      <c r="C5" s="1501" t="s">
        <v>6</v>
      </c>
      <c r="D5" s="831" t="s">
        <v>1315</v>
      </c>
      <c r="E5" s="1502">
        <v>29353.21</v>
      </c>
      <c r="F5" s="1502">
        <v>25546.11</v>
      </c>
      <c r="G5" s="1502">
        <v>30961.78</v>
      </c>
      <c r="H5" s="1502">
        <v>28585.46</v>
      </c>
      <c r="I5" s="1502">
        <v>0</v>
      </c>
      <c r="J5" s="1502">
        <v>29745.65</v>
      </c>
      <c r="K5" s="1502">
        <v>29618.54</v>
      </c>
      <c r="L5" s="1502">
        <v>30047.15</v>
      </c>
      <c r="M5" s="1502">
        <v>29712.97</v>
      </c>
      <c r="N5" s="1502">
        <v>31638.639999999999</v>
      </c>
      <c r="O5" s="1502">
        <v>28434.45</v>
      </c>
      <c r="P5" s="1503">
        <v>21019.200000000001</v>
      </c>
      <c r="Q5" s="1504">
        <f>SUM(E5:P5)</f>
        <v>314663.16000000003</v>
      </c>
      <c r="R5" s="848"/>
      <c r="S5" s="1452" t="s">
        <v>6</v>
      </c>
      <c r="T5" s="1452" t="s">
        <v>1315</v>
      </c>
      <c r="U5" s="1452">
        <v>25156.01</v>
      </c>
      <c r="V5" s="1452">
        <v>27957.14</v>
      </c>
      <c r="W5" s="1452">
        <v>27849.96</v>
      </c>
      <c r="X5" s="1452">
        <v>20207.169999999998</v>
      </c>
      <c r="Y5" s="1452">
        <v>13588.58</v>
      </c>
      <c r="Z5" s="1452">
        <v>29131.11</v>
      </c>
      <c r="AA5" s="1452">
        <v>31156.95</v>
      </c>
      <c r="AB5" s="1452">
        <v>31501.77</v>
      </c>
      <c r="AC5" s="1452">
        <v>3100.8</v>
      </c>
      <c r="AD5" s="1452">
        <v>33366.089999999997</v>
      </c>
      <c r="AE5" s="1452">
        <v>32540.45</v>
      </c>
      <c r="AF5" s="1452">
        <v>23455.81</v>
      </c>
      <c r="AG5" s="1452">
        <v>299011.83999999997</v>
      </c>
      <c r="AH5" s="912"/>
      <c r="AI5" s="1452" t="s">
        <v>6</v>
      </c>
      <c r="AJ5" s="1452" t="s">
        <v>1315</v>
      </c>
      <c r="AK5" s="1452">
        <v>29353.21</v>
      </c>
      <c r="AL5" s="1452">
        <v>25546.11</v>
      </c>
      <c r="AM5" s="1452">
        <v>30961.78</v>
      </c>
      <c r="AN5" s="1452">
        <v>28585.46</v>
      </c>
      <c r="AO5" s="1452">
        <v>0</v>
      </c>
      <c r="AP5" s="1452">
        <v>29745.65</v>
      </c>
      <c r="AQ5" s="1452">
        <v>29618.54</v>
      </c>
      <c r="AR5" s="1452">
        <v>30047.15</v>
      </c>
      <c r="AS5" s="1452">
        <v>29712.97</v>
      </c>
      <c r="AT5" s="1452">
        <v>31638.639999999999</v>
      </c>
      <c r="AU5" s="1452">
        <v>28434.45</v>
      </c>
      <c r="AV5" s="1452">
        <v>21019.200000000001</v>
      </c>
      <c r="AW5" s="1452">
        <v>314663.16000000003</v>
      </c>
      <c r="AX5" s="912"/>
      <c r="AY5" s="1544">
        <v>0</v>
      </c>
    </row>
    <row r="6" spans="1:51" s="853" customFormat="1" ht="22.5" customHeight="1" x14ac:dyDescent="0.25">
      <c r="A6" s="1481"/>
      <c r="B6" s="1228">
        <f>IF(C6="",B5,B5+1)</f>
        <v>2</v>
      </c>
      <c r="C6" s="1505" t="s">
        <v>8</v>
      </c>
      <c r="D6" s="832" t="s">
        <v>1315</v>
      </c>
      <c r="E6" s="1506"/>
      <c r="F6" s="1506">
        <v>0</v>
      </c>
      <c r="G6" s="1506"/>
      <c r="H6" s="1506"/>
      <c r="I6" s="1506">
        <v>31892.77</v>
      </c>
      <c r="J6" s="1506">
        <v>13923.8</v>
      </c>
      <c r="K6" s="1506">
        <v>24210.61</v>
      </c>
      <c r="L6" s="1506">
        <v>43905.84</v>
      </c>
      <c r="M6" s="1506">
        <v>34918.199999999997</v>
      </c>
      <c r="N6" s="1506">
        <v>13836.64</v>
      </c>
      <c r="O6" s="1506">
        <v>37200.11</v>
      </c>
      <c r="P6" s="1507">
        <v>35990.51</v>
      </c>
      <c r="Q6" s="1508">
        <f t="shared" ref="Q6:Q21" si="0">SUM(E6:P6)</f>
        <v>235878.47999999998</v>
      </c>
      <c r="R6" s="848"/>
      <c r="S6" s="1452" t="s">
        <v>8</v>
      </c>
      <c r="T6" s="1452" t="s">
        <v>1315</v>
      </c>
      <c r="U6" s="1452">
        <v>358.99</v>
      </c>
      <c r="V6" s="1452">
        <v>0</v>
      </c>
      <c r="W6" s="1452"/>
      <c r="X6" s="1452">
        <v>2359.2399999999998</v>
      </c>
      <c r="Y6" s="1452">
        <v>17069.66</v>
      </c>
      <c r="Z6" s="1452">
        <v>23346.58</v>
      </c>
      <c r="AA6" s="1452">
        <v>36051.040000000001</v>
      </c>
      <c r="AB6" s="1452">
        <v>41206.07</v>
      </c>
      <c r="AC6" s="1452">
        <v>8339.68</v>
      </c>
      <c r="AD6" s="1452">
        <v>32691.85</v>
      </c>
      <c r="AE6" s="1452">
        <v>28499.32</v>
      </c>
      <c r="AF6" s="1452">
        <v>17550.599999999999</v>
      </c>
      <c r="AG6" s="1452">
        <v>207473.03000000003</v>
      </c>
      <c r="AH6" s="912"/>
      <c r="AI6" s="1452" t="s">
        <v>8</v>
      </c>
      <c r="AJ6" s="1452" t="s">
        <v>1315</v>
      </c>
      <c r="AK6" s="1452"/>
      <c r="AL6" s="1452">
        <v>0</v>
      </c>
      <c r="AM6" s="1452"/>
      <c r="AN6" s="1452"/>
      <c r="AO6" s="1452">
        <v>31892.77</v>
      </c>
      <c r="AP6" s="1452">
        <v>13923.8</v>
      </c>
      <c r="AQ6" s="1452">
        <v>24210.61</v>
      </c>
      <c r="AR6" s="1452">
        <v>43905.84</v>
      </c>
      <c r="AS6" s="1452">
        <v>34918.199999999997</v>
      </c>
      <c r="AT6" s="1452">
        <v>13836.64</v>
      </c>
      <c r="AU6" s="1452">
        <v>37200.11</v>
      </c>
      <c r="AV6" s="1452">
        <v>35990.51</v>
      </c>
      <c r="AW6" s="1452">
        <v>235878.47999999998</v>
      </c>
      <c r="AX6" s="912"/>
      <c r="AY6" s="1544">
        <v>0</v>
      </c>
    </row>
    <row r="7" spans="1:51" s="853" customFormat="1" ht="22.5" customHeight="1" x14ac:dyDescent="0.25">
      <c r="A7" s="1481"/>
      <c r="B7" s="1228">
        <f t="shared" ref="B7" si="1">IF(C7="",B6,B6+1)</f>
        <v>3</v>
      </c>
      <c r="C7" s="1509" t="s">
        <v>160</v>
      </c>
      <c r="D7" s="833" t="s">
        <v>1315</v>
      </c>
      <c r="E7" s="1506">
        <v>17094.419999999998</v>
      </c>
      <c r="F7" s="1506">
        <v>1333</v>
      </c>
      <c r="G7" s="1506">
        <v>2672.26</v>
      </c>
      <c r="H7" s="1506">
        <v>15671.65</v>
      </c>
      <c r="I7" s="1506">
        <v>16702.919999999998</v>
      </c>
      <c r="J7" s="1506">
        <v>16070.16</v>
      </c>
      <c r="K7" s="1506">
        <v>18093.580000000002</v>
      </c>
      <c r="L7" s="1506">
        <v>16877.54</v>
      </c>
      <c r="M7" s="1506">
        <v>13218.5</v>
      </c>
      <c r="N7" s="1506">
        <v>16463.580000000002</v>
      </c>
      <c r="O7" s="1506">
        <v>15462.99</v>
      </c>
      <c r="P7" s="1507">
        <v>15928.33</v>
      </c>
      <c r="Q7" s="1510">
        <f t="shared" si="0"/>
        <v>165588.92999999996</v>
      </c>
      <c r="R7" s="848"/>
      <c r="S7" s="1452" t="s">
        <v>160</v>
      </c>
      <c r="T7" s="1452" t="s">
        <v>1315</v>
      </c>
      <c r="U7" s="1452">
        <v>22284.3</v>
      </c>
      <c r="V7" s="1452">
        <v>25921.3</v>
      </c>
      <c r="W7" s="1452">
        <v>24148</v>
      </c>
      <c r="X7" s="1452">
        <v>169</v>
      </c>
      <c r="Y7" s="1452">
        <v>5148.1000000000004</v>
      </c>
      <c r="Z7" s="1452">
        <v>24781</v>
      </c>
      <c r="AA7" s="1452">
        <v>25382</v>
      </c>
      <c r="AB7" s="1452">
        <v>25020</v>
      </c>
      <c r="AC7" s="1452">
        <v>25148.92</v>
      </c>
      <c r="AD7" s="1452">
        <v>27240.12</v>
      </c>
      <c r="AE7" s="1452">
        <v>17529.77</v>
      </c>
      <c r="AF7" s="1452">
        <v>14812.3</v>
      </c>
      <c r="AG7" s="1452">
        <v>237584.80999999997</v>
      </c>
      <c r="AH7" s="912"/>
      <c r="AI7" s="1452" t="s">
        <v>160</v>
      </c>
      <c r="AJ7" s="1452" t="s">
        <v>1315</v>
      </c>
      <c r="AK7" s="1452">
        <v>17094.419999999998</v>
      </c>
      <c r="AL7" s="1452">
        <v>1333</v>
      </c>
      <c r="AM7" s="1452">
        <v>2672.26</v>
      </c>
      <c r="AN7" s="1452">
        <v>15671.65</v>
      </c>
      <c r="AO7" s="1452">
        <v>16702.919999999998</v>
      </c>
      <c r="AP7" s="1452">
        <v>16070.16</v>
      </c>
      <c r="AQ7" s="1452">
        <v>18093.580000000002</v>
      </c>
      <c r="AR7" s="1452">
        <v>16877.54</v>
      </c>
      <c r="AS7" s="1452">
        <v>13218.5</v>
      </c>
      <c r="AT7" s="1452">
        <v>16463.580000000002</v>
      </c>
      <c r="AU7" s="1452">
        <v>15462.99</v>
      </c>
      <c r="AV7" s="1452">
        <v>15928.33</v>
      </c>
      <c r="AW7" s="1452">
        <v>165588.92999999996</v>
      </c>
      <c r="AX7" s="912"/>
      <c r="AY7" s="1544">
        <v>0</v>
      </c>
    </row>
    <row r="8" spans="1:51" s="853" customFormat="1" ht="22.5" customHeight="1" x14ac:dyDescent="0.25">
      <c r="A8" s="1481"/>
      <c r="B8" s="1229">
        <f t="shared" ref="B8" si="2">IF(C8="",IF(B7&lt;&gt;"","",B7+1),MAX(B4:B7)+1)</f>
        <v>4</v>
      </c>
      <c r="C8" s="1511" t="s">
        <v>16</v>
      </c>
      <c r="D8" s="834" t="s">
        <v>1315</v>
      </c>
      <c r="E8" s="1512">
        <v>27952</v>
      </c>
      <c r="F8" s="1506">
        <v>24890</v>
      </c>
      <c r="G8" s="1506">
        <v>18327</v>
      </c>
      <c r="H8" s="1506">
        <v>0</v>
      </c>
      <c r="I8" s="1506">
        <v>26618</v>
      </c>
      <c r="J8" s="1506">
        <v>27436</v>
      </c>
      <c r="K8" s="1506">
        <v>28608</v>
      </c>
      <c r="L8" s="1506">
        <v>29146</v>
      </c>
      <c r="M8" s="1506">
        <v>26296</v>
      </c>
      <c r="N8" s="1506">
        <v>25481</v>
      </c>
      <c r="O8" s="1506">
        <v>25673</v>
      </c>
      <c r="P8" s="1507">
        <v>26412</v>
      </c>
      <c r="Q8" s="1513">
        <f t="shared" si="0"/>
        <v>286839</v>
      </c>
      <c r="R8" s="848"/>
      <c r="S8" s="1452" t="s">
        <v>16</v>
      </c>
      <c r="T8" s="1452" t="s">
        <v>1315</v>
      </c>
      <c r="U8" s="1452">
        <v>24041</v>
      </c>
      <c r="V8" s="1452">
        <v>21072</v>
      </c>
      <c r="W8" s="1452">
        <v>9695</v>
      </c>
      <c r="X8" s="1452">
        <v>26602</v>
      </c>
      <c r="Y8" s="1452">
        <v>28249</v>
      </c>
      <c r="Z8" s="1452">
        <v>27543</v>
      </c>
      <c r="AA8" s="1452">
        <v>27999</v>
      </c>
      <c r="AB8" s="1452">
        <v>28565</v>
      </c>
      <c r="AC8" s="1452">
        <v>26675</v>
      </c>
      <c r="AD8" s="1452">
        <v>26883</v>
      </c>
      <c r="AE8" s="1452">
        <v>28781</v>
      </c>
      <c r="AF8" s="1452">
        <v>28556</v>
      </c>
      <c r="AG8" s="1452">
        <v>304661</v>
      </c>
      <c r="AH8" s="912"/>
      <c r="AI8" s="1452" t="s">
        <v>16</v>
      </c>
      <c r="AJ8" s="1452" t="s">
        <v>1315</v>
      </c>
      <c r="AK8" s="1452">
        <v>27952</v>
      </c>
      <c r="AL8" s="1452">
        <v>24890</v>
      </c>
      <c r="AM8" s="1452">
        <v>18327</v>
      </c>
      <c r="AN8" s="1452">
        <v>0</v>
      </c>
      <c r="AO8" s="1452">
        <v>26618</v>
      </c>
      <c r="AP8" s="1452">
        <v>27436</v>
      </c>
      <c r="AQ8" s="1452">
        <v>28608</v>
      </c>
      <c r="AR8" s="1452">
        <v>29146</v>
      </c>
      <c r="AS8" s="1452">
        <v>26296</v>
      </c>
      <c r="AT8" s="1452">
        <v>25481</v>
      </c>
      <c r="AU8" s="1452">
        <v>25673</v>
      </c>
      <c r="AV8" s="1452">
        <v>26412</v>
      </c>
      <c r="AW8" s="1452">
        <v>286839</v>
      </c>
      <c r="AX8" s="912"/>
      <c r="AY8" s="1544">
        <v>0</v>
      </c>
    </row>
    <row r="9" spans="1:51" s="853" customFormat="1" ht="22.5" customHeight="1" x14ac:dyDescent="0.25">
      <c r="A9" s="1481"/>
      <c r="B9" s="1227" t="str">
        <f>IF(C9="",IF(B8&lt;&gt;"","",B8+1),MAX(B5:B8)+1)</f>
        <v/>
      </c>
      <c r="C9" s="1514"/>
      <c r="D9" s="835" t="s">
        <v>1322</v>
      </c>
      <c r="E9" s="1512">
        <v>0</v>
      </c>
      <c r="F9" s="1506">
        <v>0</v>
      </c>
      <c r="G9" s="1506">
        <v>0</v>
      </c>
      <c r="H9" s="1506">
        <v>0</v>
      </c>
      <c r="I9" s="1506">
        <v>0</v>
      </c>
      <c r="J9" s="1506">
        <v>0</v>
      </c>
      <c r="K9" s="1506">
        <v>0</v>
      </c>
      <c r="L9" s="1506">
        <v>0</v>
      </c>
      <c r="M9" s="1506">
        <v>0</v>
      </c>
      <c r="N9" s="1506">
        <v>0</v>
      </c>
      <c r="O9" s="1506">
        <v>0</v>
      </c>
      <c r="P9" s="1507">
        <v>0</v>
      </c>
      <c r="Q9" s="1508">
        <f t="shared" si="0"/>
        <v>0</v>
      </c>
      <c r="R9" s="848"/>
      <c r="S9" s="1452"/>
      <c r="T9" s="1452" t="s">
        <v>1322</v>
      </c>
      <c r="U9" s="1452">
        <v>0</v>
      </c>
      <c r="V9" s="1452">
        <v>0</v>
      </c>
      <c r="W9" s="1452">
        <v>0</v>
      </c>
      <c r="X9" s="1452">
        <v>0</v>
      </c>
      <c r="Y9" s="1452">
        <v>0</v>
      </c>
      <c r="Z9" s="1452">
        <v>0</v>
      </c>
      <c r="AA9" s="1452">
        <v>0</v>
      </c>
      <c r="AB9" s="1452">
        <v>0</v>
      </c>
      <c r="AC9" s="1452">
        <v>0</v>
      </c>
      <c r="AD9" s="1452">
        <v>0</v>
      </c>
      <c r="AE9" s="1452">
        <v>0</v>
      </c>
      <c r="AF9" s="1452">
        <v>0</v>
      </c>
      <c r="AG9" s="1452">
        <v>0</v>
      </c>
      <c r="AH9" s="912"/>
      <c r="AI9" s="1452"/>
      <c r="AJ9" s="1452" t="s">
        <v>1322</v>
      </c>
      <c r="AK9" s="1452">
        <v>0</v>
      </c>
      <c r="AL9" s="1452">
        <v>0</v>
      </c>
      <c r="AM9" s="1452">
        <v>0</v>
      </c>
      <c r="AN9" s="1452">
        <v>0</v>
      </c>
      <c r="AO9" s="1452">
        <v>0</v>
      </c>
      <c r="AP9" s="1452">
        <v>0</v>
      </c>
      <c r="AQ9" s="1452">
        <v>0</v>
      </c>
      <c r="AR9" s="1452">
        <v>0</v>
      </c>
      <c r="AS9" s="1452">
        <v>0</v>
      </c>
      <c r="AT9" s="1452">
        <v>0</v>
      </c>
      <c r="AU9" s="1452">
        <v>0</v>
      </c>
      <c r="AV9" s="1452">
        <v>0</v>
      </c>
      <c r="AW9" s="1452">
        <v>0</v>
      </c>
      <c r="AX9" s="912"/>
      <c r="AY9" s="1544">
        <v>0</v>
      </c>
    </row>
    <row r="10" spans="1:51" s="853" customFormat="1" ht="22.5" customHeight="1" x14ac:dyDescent="0.25">
      <c r="A10" s="1481"/>
      <c r="B10" s="1228">
        <f t="shared" ref="B10:B20" si="3">IF(C10="",IF(B9&lt;&gt;"","",B9+1),MAX(B6:B9)+1)</f>
        <v>5</v>
      </c>
      <c r="C10" s="1515" t="s">
        <v>32</v>
      </c>
      <c r="D10" s="835" t="s">
        <v>1324</v>
      </c>
      <c r="E10" s="1512">
        <v>288753</v>
      </c>
      <c r="F10" s="1506">
        <v>261469</v>
      </c>
      <c r="G10" s="1506">
        <v>300740</v>
      </c>
      <c r="H10" s="1506">
        <v>288360</v>
      </c>
      <c r="I10" s="1506">
        <v>295695</v>
      </c>
      <c r="J10" s="1506">
        <v>236553</v>
      </c>
      <c r="K10" s="1506">
        <v>255636</v>
      </c>
      <c r="L10" s="1506">
        <v>298928</v>
      </c>
      <c r="M10" s="1506">
        <v>271701</v>
      </c>
      <c r="N10" s="1506">
        <v>349814</v>
      </c>
      <c r="O10" s="1506">
        <v>338113</v>
      </c>
      <c r="P10" s="1507">
        <v>409059</v>
      </c>
      <c r="Q10" s="1510">
        <f t="shared" si="0"/>
        <v>3594821</v>
      </c>
      <c r="R10" s="848"/>
      <c r="S10" s="1452" t="s">
        <v>32</v>
      </c>
      <c r="T10" s="1452" t="s">
        <v>1324</v>
      </c>
      <c r="U10" s="1452">
        <v>293844</v>
      </c>
      <c r="V10" s="1452">
        <v>270629</v>
      </c>
      <c r="W10" s="1452">
        <v>301220</v>
      </c>
      <c r="X10" s="1452">
        <v>288903</v>
      </c>
      <c r="Y10" s="1452">
        <v>275100</v>
      </c>
      <c r="Z10" s="1452">
        <v>255739</v>
      </c>
      <c r="AA10" s="1452">
        <v>239698</v>
      </c>
      <c r="AB10" s="1452">
        <v>221085</v>
      </c>
      <c r="AC10" s="1452">
        <v>267828</v>
      </c>
      <c r="AD10" s="1452">
        <v>283742</v>
      </c>
      <c r="AE10" s="1452">
        <v>274146</v>
      </c>
      <c r="AF10" s="1452">
        <v>285607</v>
      </c>
      <c r="AG10" s="1452">
        <v>3257541</v>
      </c>
      <c r="AH10" s="912"/>
      <c r="AI10" s="1452" t="s">
        <v>32</v>
      </c>
      <c r="AJ10" s="1452" t="s">
        <v>1324</v>
      </c>
      <c r="AK10" s="1452">
        <v>288753</v>
      </c>
      <c r="AL10" s="1452">
        <v>261469</v>
      </c>
      <c r="AM10" s="1452">
        <v>300740</v>
      </c>
      <c r="AN10" s="1452">
        <v>288360</v>
      </c>
      <c r="AO10" s="1452">
        <v>295695</v>
      </c>
      <c r="AP10" s="1452">
        <v>236553</v>
      </c>
      <c r="AQ10" s="1452">
        <v>255636</v>
      </c>
      <c r="AR10" s="1452">
        <v>298928</v>
      </c>
      <c r="AS10" s="1452">
        <v>271701</v>
      </c>
      <c r="AT10" s="1452">
        <v>349814</v>
      </c>
      <c r="AU10" s="1452">
        <v>338113</v>
      </c>
      <c r="AV10" s="1452">
        <v>409059</v>
      </c>
      <c r="AW10" s="1452">
        <v>3594821</v>
      </c>
      <c r="AX10" s="912"/>
      <c r="AY10" s="1544">
        <v>0</v>
      </c>
    </row>
    <row r="11" spans="1:51" s="853" customFormat="1" ht="22.5" customHeight="1" x14ac:dyDescent="0.25">
      <c r="A11" s="1481"/>
      <c r="B11" s="1228">
        <f t="shared" si="3"/>
        <v>6</v>
      </c>
      <c r="C11" s="1515" t="s">
        <v>38</v>
      </c>
      <c r="D11" s="835" t="s">
        <v>1324</v>
      </c>
      <c r="E11" s="1512">
        <v>4439499</v>
      </c>
      <c r="F11" s="1506">
        <v>4439499</v>
      </c>
      <c r="G11" s="1506">
        <v>4439499</v>
      </c>
      <c r="H11" s="1506">
        <v>4020907</v>
      </c>
      <c r="I11" s="1506">
        <v>4091463</v>
      </c>
      <c r="J11" s="1506">
        <v>4292785</v>
      </c>
      <c r="K11" s="1506">
        <v>4444712</v>
      </c>
      <c r="L11" s="1506">
        <v>4431255</v>
      </c>
      <c r="M11" s="1506">
        <v>4287812</v>
      </c>
      <c r="N11" s="1506">
        <v>4430607</v>
      </c>
      <c r="O11" s="1506">
        <v>4431360</v>
      </c>
      <c r="P11" s="1507">
        <v>4428555</v>
      </c>
      <c r="Q11" s="1510">
        <f t="shared" si="0"/>
        <v>52177953</v>
      </c>
      <c r="R11" s="848"/>
      <c r="S11" s="1452" t="s">
        <v>38</v>
      </c>
      <c r="T11" s="1452" t="s">
        <v>1324</v>
      </c>
      <c r="U11" s="1452">
        <v>4433078</v>
      </c>
      <c r="V11" s="1452">
        <v>4011050</v>
      </c>
      <c r="W11" s="1452">
        <v>4431696</v>
      </c>
      <c r="X11" s="1452">
        <v>4289019</v>
      </c>
      <c r="Y11" s="1452">
        <v>4428477</v>
      </c>
      <c r="Z11" s="1452">
        <v>4285613</v>
      </c>
      <c r="AA11" s="1452">
        <v>4427101</v>
      </c>
      <c r="AB11" s="1452">
        <v>4427829</v>
      </c>
      <c r="AC11" s="1452">
        <v>4286305</v>
      </c>
      <c r="AD11" s="1452">
        <v>4393220</v>
      </c>
      <c r="AE11" s="1452">
        <v>4285476</v>
      </c>
      <c r="AF11" s="1452">
        <v>4432364</v>
      </c>
      <c r="AG11" s="1452">
        <v>52131228</v>
      </c>
      <c r="AH11" s="912"/>
      <c r="AI11" s="1452" t="s">
        <v>38</v>
      </c>
      <c r="AJ11" s="1452" t="s">
        <v>1324</v>
      </c>
      <c r="AK11" s="1452">
        <v>4439499</v>
      </c>
      <c r="AL11" s="1452">
        <v>4439499</v>
      </c>
      <c r="AM11" s="1452">
        <v>4439499</v>
      </c>
      <c r="AN11" s="1452">
        <v>4020907</v>
      </c>
      <c r="AO11" s="1452">
        <v>4091463</v>
      </c>
      <c r="AP11" s="1452">
        <v>4292785</v>
      </c>
      <c r="AQ11" s="1452">
        <v>4444712</v>
      </c>
      <c r="AR11" s="1452">
        <v>4431255</v>
      </c>
      <c r="AS11" s="1452">
        <v>4287812</v>
      </c>
      <c r="AT11" s="1452">
        <v>4430607</v>
      </c>
      <c r="AU11" s="1452">
        <v>4431360</v>
      </c>
      <c r="AV11" s="1452">
        <v>4428555</v>
      </c>
      <c r="AW11" s="1452">
        <v>52177953</v>
      </c>
      <c r="AX11" s="912"/>
      <c r="AY11" s="1544">
        <v>0</v>
      </c>
    </row>
    <row r="12" spans="1:51" s="853" customFormat="1" ht="22.5" customHeight="1" x14ac:dyDescent="0.25">
      <c r="A12" s="1481"/>
      <c r="B12" s="1229">
        <f t="shared" si="3"/>
        <v>7</v>
      </c>
      <c r="C12" s="1511" t="s">
        <v>40</v>
      </c>
      <c r="D12" s="834" t="s">
        <v>1322</v>
      </c>
      <c r="E12" s="1506">
        <v>326998</v>
      </c>
      <c r="F12" s="1506">
        <v>306942</v>
      </c>
      <c r="G12" s="1506">
        <v>340747</v>
      </c>
      <c r="H12" s="1506">
        <v>332548</v>
      </c>
      <c r="I12" s="1506">
        <v>352276</v>
      </c>
      <c r="J12" s="1506">
        <v>337483</v>
      </c>
      <c r="K12" s="1506">
        <v>367270</v>
      </c>
      <c r="L12" s="1506">
        <v>478348</v>
      </c>
      <c r="M12" s="1506">
        <v>489518</v>
      </c>
      <c r="N12" s="1506">
        <v>380036</v>
      </c>
      <c r="O12" s="1506">
        <v>362193</v>
      </c>
      <c r="P12" s="1507">
        <v>380778</v>
      </c>
      <c r="Q12" s="1513">
        <f t="shared" si="0"/>
        <v>4455137</v>
      </c>
      <c r="R12" s="848"/>
      <c r="S12" s="1452" t="s">
        <v>40</v>
      </c>
      <c r="T12" s="1452" t="s">
        <v>1322</v>
      </c>
      <c r="U12" s="1452">
        <v>300601</v>
      </c>
      <c r="V12" s="1452">
        <v>296947</v>
      </c>
      <c r="W12" s="1452">
        <v>306238</v>
      </c>
      <c r="X12" s="1452">
        <v>303195</v>
      </c>
      <c r="Y12" s="1452">
        <v>324780</v>
      </c>
      <c r="Z12" s="1452">
        <v>323407</v>
      </c>
      <c r="AA12" s="1452">
        <v>325429</v>
      </c>
      <c r="AB12" s="1452">
        <v>331027</v>
      </c>
      <c r="AC12" s="1452">
        <v>338232</v>
      </c>
      <c r="AD12" s="1452">
        <v>378762</v>
      </c>
      <c r="AE12" s="1452">
        <v>315536</v>
      </c>
      <c r="AF12" s="1452">
        <v>328543</v>
      </c>
      <c r="AG12" s="1452">
        <v>3872697</v>
      </c>
      <c r="AH12" s="912"/>
      <c r="AI12" s="1452" t="s">
        <v>40</v>
      </c>
      <c r="AJ12" s="1452" t="s">
        <v>1322</v>
      </c>
      <c r="AK12" s="1452">
        <v>326998</v>
      </c>
      <c r="AL12" s="1452">
        <v>306942</v>
      </c>
      <c r="AM12" s="1452">
        <v>340747</v>
      </c>
      <c r="AN12" s="1452">
        <v>332548</v>
      </c>
      <c r="AO12" s="1452">
        <v>352276</v>
      </c>
      <c r="AP12" s="1452">
        <v>337483</v>
      </c>
      <c r="AQ12" s="1452">
        <v>367270</v>
      </c>
      <c r="AR12" s="1452">
        <v>478348</v>
      </c>
      <c r="AS12" s="1452">
        <v>489518</v>
      </c>
      <c r="AT12" s="1452">
        <v>380036</v>
      </c>
      <c r="AU12" s="1452">
        <v>362193</v>
      </c>
      <c r="AV12" s="1452">
        <v>380778</v>
      </c>
      <c r="AW12" s="1452">
        <v>4455137</v>
      </c>
      <c r="AX12" s="912"/>
      <c r="AY12" s="1544">
        <v>0</v>
      </c>
    </row>
    <row r="13" spans="1:51" s="853" customFormat="1" ht="22.5" customHeight="1" x14ac:dyDescent="0.25">
      <c r="A13" s="1481"/>
      <c r="B13" s="1228">
        <f>IF(C13="",IF(#REF!&lt;&gt;"","",#REF!+1),MAX(B10:B12)+1)</f>
        <v>8</v>
      </c>
      <c r="C13" s="1516" t="s">
        <v>44</v>
      </c>
      <c r="D13" s="832" t="s">
        <v>1322</v>
      </c>
      <c r="E13" s="1506">
        <v>0</v>
      </c>
      <c r="F13" s="1506">
        <v>1530</v>
      </c>
      <c r="G13" s="1506">
        <v>150</v>
      </c>
      <c r="H13" s="1506">
        <v>670</v>
      </c>
      <c r="I13" s="1506">
        <v>370</v>
      </c>
      <c r="J13" s="1506">
        <v>0</v>
      </c>
      <c r="K13" s="1506">
        <v>1130</v>
      </c>
      <c r="L13" s="1506">
        <v>5050</v>
      </c>
      <c r="M13" s="1506">
        <v>720</v>
      </c>
      <c r="N13" s="1506">
        <v>5855</v>
      </c>
      <c r="O13" s="1506">
        <v>2670</v>
      </c>
      <c r="P13" s="1507">
        <v>3600</v>
      </c>
      <c r="Q13" s="1508">
        <f t="shared" si="0"/>
        <v>21745</v>
      </c>
      <c r="R13" s="848"/>
      <c r="S13" s="1452" t="s">
        <v>44</v>
      </c>
      <c r="T13" s="1452" t="s">
        <v>1322</v>
      </c>
      <c r="U13" s="1452">
        <v>2941</v>
      </c>
      <c r="V13" s="1452">
        <v>2196</v>
      </c>
      <c r="W13" s="1452">
        <v>570</v>
      </c>
      <c r="X13" s="1452">
        <v>275</v>
      </c>
      <c r="Y13" s="1452">
        <v>1373</v>
      </c>
      <c r="Z13" s="1452">
        <v>1700</v>
      </c>
      <c r="AA13" s="1452"/>
      <c r="AB13" s="1452">
        <v>355</v>
      </c>
      <c r="AC13" s="1452">
        <v>1805</v>
      </c>
      <c r="AD13" s="1452">
        <v>2720</v>
      </c>
      <c r="AE13" s="1452">
        <v>1010</v>
      </c>
      <c r="AF13" s="1452">
        <v>520</v>
      </c>
      <c r="AG13" s="1452">
        <v>15465</v>
      </c>
      <c r="AH13" s="912"/>
      <c r="AI13" s="1452" t="s">
        <v>44</v>
      </c>
      <c r="AJ13" s="1452" t="s">
        <v>1322</v>
      </c>
      <c r="AK13" s="1452">
        <v>0</v>
      </c>
      <c r="AL13" s="1452">
        <v>1530</v>
      </c>
      <c r="AM13" s="1452">
        <v>150</v>
      </c>
      <c r="AN13" s="1452">
        <v>670</v>
      </c>
      <c r="AO13" s="1452">
        <v>370</v>
      </c>
      <c r="AP13" s="1452">
        <v>0</v>
      </c>
      <c r="AQ13" s="1452">
        <v>1130</v>
      </c>
      <c r="AR13" s="1452">
        <v>5050</v>
      </c>
      <c r="AS13" s="1452">
        <v>720</v>
      </c>
      <c r="AT13" s="1452">
        <v>5855</v>
      </c>
      <c r="AU13" s="1452">
        <v>2670</v>
      </c>
      <c r="AV13" s="1452">
        <v>3600</v>
      </c>
      <c r="AW13" s="1452">
        <v>21745</v>
      </c>
      <c r="AX13" s="912"/>
      <c r="AY13" s="1544">
        <v>0</v>
      </c>
    </row>
    <row r="14" spans="1:51" s="853" customFormat="1" ht="22.5" customHeight="1" x14ac:dyDescent="0.25">
      <c r="A14" s="1481"/>
      <c r="B14" s="1228">
        <f>IF(C14="",IF(B13&lt;&gt;"","",B13+1),MAX(B11:B13)+1)</f>
        <v>9</v>
      </c>
      <c r="C14" s="1509" t="s">
        <v>46</v>
      </c>
      <c r="D14" s="837" t="s">
        <v>1322</v>
      </c>
      <c r="E14" s="1512">
        <v>20686</v>
      </c>
      <c r="F14" s="1506">
        <v>19484</v>
      </c>
      <c r="G14" s="1506">
        <v>20785</v>
      </c>
      <c r="H14" s="1506">
        <v>20346</v>
      </c>
      <c r="I14" s="1506">
        <v>22784</v>
      </c>
      <c r="J14" s="1506">
        <v>22683</v>
      </c>
      <c r="K14" s="1506">
        <v>30878</v>
      </c>
      <c r="L14" s="1506">
        <v>27578</v>
      </c>
      <c r="M14" s="1506">
        <v>34510</v>
      </c>
      <c r="N14" s="1506">
        <v>35749</v>
      </c>
      <c r="O14" s="1506">
        <v>41291</v>
      </c>
      <c r="P14" s="1507">
        <v>29881</v>
      </c>
      <c r="Q14" s="1510">
        <f t="shared" si="0"/>
        <v>326655</v>
      </c>
      <c r="R14" s="848"/>
      <c r="S14" s="1452" t="s">
        <v>46</v>
      </c>
      <c r="T14" s="1452" t="s">
        <v>1322</v>
      </c>
      <c r="U14" s="1452">
        <v>16271</v>
      </c>
      <c r="V14" s="1452">
        <v>22177</v>
      </c>
      <c r="W14" s="1452">
        <v>25118</v>
      </c>
      <c r="X14" s="1452">
        <v>20747</v>
      </c>
      <c r="Y14" s="1452">
        <v>23413</v>
      </c>
      <c r="Z14" s="1452">
        <v>20750</v>
      </c>
      <c r="AA14" s="1452">
        <v>22368</v>
      </c>
      <c r="AB14" s="1452">
        <v>30639</v>
      </c>
      <c r="AC14" s="1452">
        <v>35103</v>
      </c>
      <c r="AD14" s="1452">
        <v>40569</v>
      </c>
      <c r="AE14" s="1452">
        <v>30931</v>
      </c>
      <c r="AF14" s="1452">
        <v>25323</v>
      </c>
      <c r="AG14" s="1452">
        <v>313409</v>
      </c>
      <c r="AH14" s="912"/>
      <c r="AI14" s="1452" t="s">
        <v>46</v>
      </c>
      <c r="AJ14" s="1452" t="s">
        <v>1322</v>
      </c>
      <c r="AK14" s="1452">
        <v>20686</v>
      </c>
      <c r="AL14" s="1452">
        <v>19484</v>
      </c>
      <c r="AM14" s="1452">
        <v>20785</v>
      </c>
      <c r="AN14" s="1452">
        <v>20346</v>
      </c>
      <c r="AO14" s="1452">
        <v>22784</v>
      </c>
      <c r="AP14" s="1452">
        <v>22683</v>
      </c>
      <c r="AQ14" s="1452">
        <v>30878</v>
      </c>
      <c r="AR14" s="1452">
        <v>27578</v>
      </c>
      <c r="AS14" s="1452">
        <v>34510</v>
      </c>
      <c r="AT14" s="1452">
        <v>35749</v>
      </c>
      <c r="AU14" s="1452">
        <v>41291</v>
      </c>
      <c r="AV14" s="1452">
        <v>29881</v>
      </c>
      <c r="AW14" s="1452">
        <v>326655</v>
      </c>
      <c r="AX14" s="912"/>
      <c r="AY14" s="1544">
        <v>0</v>
      </c>
    </row>
    <row r="15" spans="1:51" s="853" customFormat="1" ht="22.5" customHeight="1" x14ac:dyDescent="0.25">
      <c r="A15" s="1481"/>
      <c r="B15" s="1228">
        <f>IF(C15="",IF(B14&lt;&gt;"","",B14+1),MAX(B12:B14)+1)</f>
        <v>10</v>
      </c>
      <c r="C15" s="1509" t="s">
        <v>50</v>
      </c>
      <c r="D15" s="837" t="s">
        <v>1322</v>
      </c>
      <c r="E15" s="1506">
        <v>423</v>
      </c>
      <c r="F15" s="1506">
        <v>1680</v>
      </c>
      <c r="G15" s="1506">
        <v>1637</v>
      </c>
      <c r="H15" s="1506">
        <v>1016</v>
      </c>
      <c r="I15" s="1506">
        <v>544</v>
      </c>
      <c r="J15" s="1506">
        <v>913</v>
      </c>
      <c r="K15" s="1506">
        <v>2245</v>
      </c>
      <c r="L15" s="1506">
        <v>1245</v>
      </c>
      <c r="M15" s="1506">
        <v>1656</v>
      </c>
      <c r="N15" s="1506">
        <v>2376</v>
      </c>
      <c r="O15" s="1506">
        <v>2383</v>
      </c>
      <c r="P15" s="1507">
        <v>600.5</v>
      </c>
      <c r="Q15" s="1513">
        <f t="shared" si="0"/>
        <v>16718.5</v>
      </c>
      <c r="R15" s="848"/>
      <c r="S15" s="1452" t="s">
        <v>50</v>
      </c>
      <c r="T15" s="1452" t="s">
        <v>1322</v>
      </c>
      <c r="U15" s="1452">
        <v>1519</v>
      </c>
      <c r="V15" s="1452">
        <v>719</v>
      </c>
      <c r="W15" s="1452"/>
      <c r="X15" s="1452">
        <v>330</v>
      </c>
      <c r="Y15" s="1452">
        <v>619</v>
      </c>
      <c r="Z15" s="1452">
        <v>273</v>
      </c>
      <c r="AA15" s="1452">
        <v>560</v>
      </c>
      <c r="AB15" s="1452">
        <v>1724</v>
      </c>
      <c r="AC15" s="1452">
        <v>2467</v>
      </c>
      <c r="AD15" s="1452">
        <v>1541</v>
      </c>
      <c r="AE15" s="1452">
        <v>1044</v>
      </c>
      <c r="AF15" s="1452">
        <v>3764</v>
      </c>
      <c r="AG15" s="1452">
        <v>14560</v>
      </c>
      <c r="AH15" s="912"/>
      <c r="AI15" s="1452" t="s">
        <v>50</v>
      </c>
      <c r="AJ15" s="1452" t="s">
        <v>1322</v>
      </c>
      <c r="AK15" s="1452">
        <v>423</v>
      </c>
      <c r="AL15" s="1452">
        <v>1680</v>
      </c>
      <c r="AM15" s="1452">
        <v>1637</v>
      </c>
      <c r="AN15" s="1452">
        <v>1016</v>
      </c>
      <c r="AO15" s="1452">
        <v>544</v>
      </c>
      <c r="AP15" s="1452">
        <v>913</v>
      </c>
      <c r="AQ15" s="1452">
        <v>2245</v>
      </c>
      <c r="AR15" s="1452">
        <v>1245</v>
      </c>
      <c r="AS15" s="1452">
        <v>1656</v>
      </c>
      <c r="AT15" s="1452">
        <v>2376</v>
      </c>
      <c r="AU15" s="1452">
        <v>2383</v>
      </c>
      <c r="AV15" s="1452">
        <v>600.5</v>
      </c>
      <c r="AW15" s="1452">
        <v>16718.5</v>
      </c>
      <c r="AX15" s="912"/>
      <c r="AY15" s="1544">
        <v>0</v>
      </c>
    </row>
    <row r="16" spans="1:51" s="853" customFormat="1" ht="22.5" customHeight="1" x14ac:dyDescent="0.25">
      <c r="A16" s="1481"/>
      <c r="B16" s="1229">
        <f>IF(C16="",IF(B15&lt;&gt;"","",B15+1),MAX(B13:B15)+1)</f>
        <v>11</v>
      </c>
      <c r="C16" s="1511" t="s">
        <v>52</v>
      </c>
      <c r="D16" s="834" t="s">
        <v>1322</v>
      </c>
      <c r="E16" s="1506">
        <v>5</v>
      </c>
      <c r="F16" s="1506">
        <v>4</v>
      </c>
      <c r="G16" s="1506">
        <v>4</v>
      </c>
      <c r="H16" s="1506">
        <v>4</v>
      </c>
      <c r="I16" s="1506">
        <v>28</v>
      </c>
      <c r="J16" s="1506">
        <v>28</v>
      </c>
      <c r="K16" s="1506">
        <v>140</v>
      </c>
      <c r="L16" s="1506">
        <v>5</v>
      </c>
      <c r="M16" s="1506">
        <v>5</v>
      </c>
      <c r="N16" s="1506">
        <v>0</v>
      </c>
      <c r="O16" s="1506">
        <v>0</v>
      </c>
      <c r="P16" s="1507">
        <v>4</v>
      </c>
      <c r="Q16" s="1508">
        <f t="shared" si="0"/>
        <v>227</v>
      </c>
      <c r="R16" s="848"/>
      <c r="S16" s="1452" t="s">
        <v>52</v>
      </c>
      <c r="T16" s="1452" t="s">
        <v>1322</v>
      </c>
      <c r="U16" s="1452">
        <v>0</v>
      </c>
      <c r="V16" s="1452">
        <v>0</v>
      </c>
      <c r="W16" s="1452">
        <v>0</v>
      </c>
      <c r="X16" s="1452">
        <v>0</v>
      </c>
      <c r="Y16" s="1452">
        <v>0</v>
      </c>
      <c r="Z16" s="1452">
        <v>0</v>
      </c>
      <c r="AA16" s="1452">
        <v>0</v>
      </c>
      <c r="AB16" s="1452">
        <v>0</v>
      </c>
      <c r="AC16" s="1452">
        <v>0</v>
      </c>
      <c r="AD16" s="1452">
        <v>0</v>
      </c>
      <c r="AE16" s="1452">
        <v>0</v>
      </c>
      <c r="AF16" s="1452">
        <v>0</v>
      </c>
      <c r="AG16" s="1452">
        <v>0</v>
      </c>
      <c r="AH16" s="912"/>
      <c r="AI16" s="1452" t="s">
        <v>52</v>
      </c>
      <c r="AJ16" s="1452" t="s">
        <v>1322</v>
      </c>
      <c r="AK16" s="1452">
        <v>5</v>
      </c>
      <c r="AL16" s="1452">
        <v>4</v>
      </c>
      <c r="AM16" s="1452">
        <v>4</v>
      </c>
      <c r="AN16" s="1452">
        <v>4</v>
      </c>
      <c r="AO16" s="1452">
        <v>28</v>
      </c>
      <c r="AP16" s="1452">
        <v>28</v>
      </c>
      <c r="AQ16" s="1452">
        <v>140</v>
      </c>
      <c r="AR16" s="1452">
        <v>5</v>
      </c>
      <c r="AS16" s="1452">
        <v>5</v>
      </c>
      <c r="AT16" s="1452">
        <v>0</v>
      </c>
      <c r="AU16" s="1452">
        <v>0</v>
      </c>
      <c r="AV16" s="1452">
        <v>4</v>
      </c>
      <c r="AW16" s="1452">
        <v>227</v>
      </c>
      <c r="AX16" s="912"/>
      <c r="AY16" s="1544">
        <v>0</v>
      </c>
    </row>
    <row r="17" spans="1:51" s="853" customFormat="1" ht="22.5" customHeight="1" x14ac:dyDescent="0.25">
      <c r="A17" s="1481"/>
      <c r="B17" s="1227" t="str">
        <f t="shared" si="3"/>
        <v/>
      </c>
      <c r="C17" s="1514"/>
      <c r="D17" s="835" t="s">
        <v>1324</v>
      </c>
      <c r="E17" s="1506">
        <v>8264235</v>
      </c>
      <c r="F17" s="1506">
        <v>8624792</v>
      </c>
      <c r="G17" s="1506">
        <v>9149263</v>
      </c>
      <c r="H17" s="1506">
        <v>9303606</v>
      </c>
      <c r="I17" s="1506">
        <v>9568385</v>
      </c>
      <c r="J17" s="1506">
        <v>9375372</v>
      </c>
      <c r="K17" s="1506">
        <v>7267441</v>
      </c>
      <c r="L17" s="1506">
        <v>9603223</v>
      </c>
      <c r="M17" s="1506">
        <v>7786275</v>
      </c>
      <c r="N17" s="1506">
        <v>3231334</v>
      </c>
      <c r="O17" s="1506">
        <v>3149178</v>
      </c>
      <c r="P17" s="1507">
        <v>8490579</v>
      </c>
      <c r="Q17" s="1510">
        <f t="shared" si="0"/>
        <v>93813683</v>
      </c>
      <c r="R17" s="848"/>
      <c r="S17" s="1452"/>
      <c r="T17" s="1452" t="s">
        <v>1324</v>
      </c>
      <c r="U17" s="1452">
        <v>6156551</v>
      </c>
      <c r="V17" s="1452">
        <v>5476276</v>
      </c>
      <c r="W17" s="1452">
        <v>6040305</v>
      </c>
      <c r="X17" s="1452">
        <v>8321056</v>
      </c>
      <c r="Y17" s="1452">
        <v>5849080</v>
      </c>
      <c r="Z17" s="1452">
        <v>3068785</v>
      </c>
      <c r="AA17" s="1452">
        <v>3082484</v>
      </c>
      <c r="AB17" s="1452">
        <v>3208823</v>
      </c>
      <c r="AC17" s="1452">
        <v>3081499</v>
      </c>
      <c r="AD17" s="1452">
        <v>2981270</v>
      </c>
      <c r="AE17" s="1452">
        <v>3097748</v>
      </c>
      <c r="AF17" s="1452">
        <v>3184041</v>
      </c>
      <c r="AG17" s="1452">
        <v>53547918</v>
      </c>
      <c r="AH17" s="912"/>
      <c r="AI17" s="1452"/>
      <c r="AJ17" s="1452" t="s">
        <v>1324</v>
      </c>
      <c r="AK17" s="1452">
        <v>8264235</v>
      </c>
      <c r="AL17" s="1452">
        <v>8624792</v>
      </c>
      <c r="AM17" s="1452">
        <v>9149263</v>
      </c>
      <c r="AN17" s="1452">
        <v>9303606</v>
      </c>
      <c r="AO17" s="1452">
        <v>9568385</v>
      </c>
      <c r="AP17" s="1452">
        <v>9375372</v>
      </c>
      <c r="AQ17" s="1452">
        <v>7267441</v>
      </c>
      <c r="AR17" s="1452">
        <v>9603223</v>
      </c>
      <c r="AS17" s="1452">
        <v>7786275</v>
      </c>
      <c r="AT17" s="1452">
        <v>3231334</v>
      </c>
      <c r="AU17" s="1452">
        <v>3149178</v>
      </c>
      <c r="AV17" s="1452">
        <v>8490579</v>
      </c>
      <c r="AW17" s="1452">
        <v>93813683</v>
      </c>
      <c r="AX17" s="912"/>
      <c r="AY17" s="1544">
        <v>0</v>
      </c>
    </row>
    <row r="18" spans="1:51" s="853" customFormat="1" ht="22.5" customHeight="1" x14ac:dyDescent="0.25">
      <c r="A18" s="1481"/>
      <c r="B18" s="1227">
        <f t="shared" si="3"/>
        <v>12</v>
      </c>
      <c r="C18" s="1517" t="s">
        <v>54</v>
      </c>
      <c r="D18" s="836" t="s">
        <v>1322</v>
      </c>
      <c r="E18" s="1506">
        <v>65</v>
      </c>
      <c r="F18" s="1506">
        <v>0</v>
      </c>
      <c r="G18" s="1506">
        <v>0</v>
      </c>
      <c r="H18" s="1506">
        <v>0</v>
      </c>
      <c r="I18" s="1506">
        <v>0</v>
      </c>
      <c r="J18" s="1506">
        <v>0</v>
      </c>
      <c r="K18" s="1506">
        <v>0</v>
      </c>
      <c r="L18" s="1506">
        <v>1612</v>
      </c>
      <c r="M18" s="1506">
        <v>1183</v>
      </c>
      <c r="N18" s="1506">
        <v>80</v>
      </c>
      <c r="O18" s="1506">
        <v>74</v>
      </c>
      <c r="P18" s="1507">
        <v>0</v>
      </c>
      <c r="Q18" s="1513">
        <f t="shared" si="0"/>
        <v>3014</v>
      </c>
      <c r="R18" s="848"/>
      <c r="S18" s="1452" t="s">
        <v>54</v>
      </c>
      <c r="T18" s="1452" t="s">
        <v>1322</v>
      </c>
      <c r="U18" s="1452">
        <v>170</v>
      </c>
      <c r="V18" s="1452">
        <v>304</v>
      </c>
      <c r="W18" s="1452">
        <v>0</v>
      </c>
      <c r="X18" s="1452">
        <v>0</v>
      </c>
      <c r="Y18" s="1452">
        <v>0</v>
      </c>
      <c r="Z18" s="1452">
        <v>0</v>
      </c>
      <c r="AA18" s="1452">
        <v>0</v>
      </c>
      <c r="AB18" s="1452">
        <v>0</v>
      </c>
      <c r="AC18" s="1452">
        <v>1466</v>
      </c>
      <c r="AD18" s="1452">
        <v>1543</v>
      </c>
      <c r="AE18" s="1452">
        <v>2414</v>
      </c>
      <c r="AF18" s="1452">
        <v>972</v>
      </c>
      <c r="AG18" s="1452">
        <v>6869</v>
      </c>
      <c r="AH18" s="912"/>
      <c r="AI18" s="1452" t="s">
        <v>54</v>
      </c>
      <c r="AJ18" s="1452" t="s">
        <v>1322</v>
      </c>
      <c r="AK18" s="1452">
        <v>65</v>
      </c>
      <c r="AL18" s="1452">
        <v>0</v>
      </c>
      <c r="AM18" s="1452">
        <v>0</v>
      </c>
      <c r="AN18" s="1452">
        <v>0</v>
      </c>
      <c r="AO18" s="1452">
        <v>0</v>
      </c>
      <c r="AP18" s="1452">
        <v>0</v>
      </c>
      <c r="AQ18" s="1452">
        <v>0</v>
      </c>
      <c r="AR18" s="1452">
        <v>1612</v>
      </c>
      <c r="AS18" s="1452">
        <v>1183</v>
      </c>
      <c r="AT18" s="1452">
        <v>80</v>
      </c>
      <c r="AU18" s="1452">
        <v>74</v>
      </c>
      <c r="AV18" s="1452">
        <v>0</v>
      </c>
      <c r="AW18" s="1452">
        <v>3014</v>
      </c>
      <c r="AX18" s="912"/>
      <c r="AY18" s="1544">
        <v>0</v>
      </c>
    </row>
    <row r="19" spans="1:51" s="853" customFormat="1" ht="22.5" customHeight="1" x14ac:dyDescent="0.25">
      <c r="A19" s="1481"/>
      <c r="B19" s="1227">
        <f t="shared" si="3"/>
        <v>13</v>
      </c>
      <c r="C19" s="1517" t="s">
        <v>56</v>
      </c>
      <c r="D19" s="836" t="s">
        <v>1322</v>
      </c>
      <c r="E19" s="1506">
        <v>0</v>
      </c>
      <c r="F19" s="1506">
        <v>0</v>
      </c>
      <c r="G19" s="1506">
        <v>0</v>
      </c>
      <c r="H19" s="1506">
        <v>0</v>
      </c>
      <c r="I19" s="1506">
        <v>0</v>
      </c>
      <c r="J19" s="1506">
        <v>0</v>
      </c>
      <c r="K19" s="1506">
        <v>0</v>
      </c>
      <c r="L19" s="1506">
        <v>0</v>
      </c>
      <c r="M19" s="1506">
        <v>0</v>
      </c>
      <c r="N19" s="1506">
        <v>0</v>
      </c>
      <c r="O19" s="1506">
        <v>0</v>
      </c>
      <c r="P19" s="1507">
        <v>0</v>
      </c>
      <c r="Q19" s="1510">
        <f t="shared" si="0"/>
        <v>0</v>
      </c>
      <c r="R19" s="848"/>
      <c r="S19" s="1452" t="s">
        <v>56</v>
      </c>
      <c r="T19" s="1452" t="s">
        <v>1322</v>
      </c>
      <c r="U19" s="1452">
        <v>45</v>
      </c>
      <c r="V19" s="1452">
        <v>40</v>
      </c>
      <c r="W19" s="1452">
        <v>40</v>
      </c>
      <c r="X19" s="1452">
        <v>40</v>
      </c>
      <c r="Y19" s="1452">
        <v>40</v>
      </c>
      <c r="Z19" s="1452">
        <v>40</v>
      </c>
      <c r="AA19" s="1452">
        <v>35</v>
      </c>
      <c r="AB19" s="1452">
        <v>1038</v>
      </c>
      <c r="AC19" s="1452"/>
      <c r="AD19" s="1452"/>
      <c r="AE19" s="1452"/>
      <c r="AF19" s="1452"/>
      <c r="AG19" s="1452">
        <v>1318</v>
      </c>
      <c r="AH19" s="912"/>
      <c r="AI19" s="1452" t="s">
        <v>56</v>
      </c>
      <c r="AJ19" s="1452" t="s">
        <v>1322</v>
      </c>
      <c r="AK19" s="1452">
        <v>0</v>
      </c>
      <c r="AL19" s="1452">
        <v>0</v>
      </c>
      <c r="AM19" s="1452">
        <v>0</v>
      </c>
      <c r="AN19" s="1452">
        <v>0</v>
      </c>
      <c r="AO19" s="1452">
        <v>0</v>
      </c>
      <c r="AP19" s="1452">
        <v>0</v>
      </c>
      <c r="AQ19" s="1452">
        <v>0</v>
      </c>
      <c r="AR19" s="1452">
        <v>0</v>
      </c>
      <c r="AS19" s="1452">
        <v>0</v>
      </c>
      <c r="AT19" s="1452">
        <v>0</v>
      </c>
      <c r="AU19" s="1452">
        <v>0</v>
      </c>
      <c r="AV19" s="1452">
        <v>0</v>
      </c>
      <c r="AW19" s="1452">
        <v>0</v>
      </c>
      <c r="AX19" s="912"/>
      <c r="AY19" s="1544">
        <v>0</v>
      </c>
    </row>
    <row r="20" spans="1:51" s="853" customFormat="1" ht="22.5" customHeight="1" x14ac:dyDescent="0.25">
      <c r="A20" s="1481"/>
      <c r="B20" s="1227">
        <f t="shared" si="3"/>
        <v>14</v>
      </c>
      <c r="C20" s="1514" t="s">
        <v>58</v>
      </c>
      <c r="D20" s="835" t="s">
        <v>1322</v>
      </c>
      <c r="E20" s="1506">
        <v>2621</v>
      </c>
      <c r="F20" s="1506">
        <v>2624</v>
      </c>
      <c r="G20" s="1506">
        <v>2239</v>
      </c>
      <c r="H20" s="1506">
        <v>2080</v>
      </c>
      <c r="I20" s="1506">
        <v>4075</v>
      </c>
      <c r="J20" s="1506">
        <v>4202</v>
      </c>
      <c r="K20" s="1506">
        <v>5894</v>
      </c>
      <c r="L20" s="1506">
        <v>2696</v>
      </c>
      <c r="M20" s="1506">
        <v>38664</v>
      </c>
      <c r="N20" s="1506">
        <v>9667</v>
      </c>
      <c r="O20" s="1506">
        <v>205738</v>
      </c>
      <c r="P20" s="1507">
        <v>21022</v>
      </c>
      <c r="Q20" s="1518">
        <f t="shared" si="0"/>
        <v>301522</v>
      </c>
      <c r="R20" s="848"/>
      <c r="S20" s="1452" t="s">
        <v>58</v>
      </c>
      <c r="T20" s="1452" t="s">
        <v>1322</v>
      </c>
      <c r="U20" s="1452">
        <v>1150</v>
      </c>
      <c r="V20" s="1452">
        <v>1089</v>
      </c>
      <c r="W20" s="1452">
        <v>3489</v>
      </c>
      <c r="X20" s="1452">
        <v>931</v>
      </c>
      <c r="Y20" s="1452">
        <v>5811</v>
      </c>
      <c r="Z20" s="1452">
        <v>883</v>
      </c>
      <c r="AA20" s="1452">
        <v>5192</v>
      </c>
      <c r="AB20" s="1452">
        <v>1436</v>
      </c>
      <c r="AC20" s="1452">
        <v>7530</v>
      </c>
      <c r="AD20" s="1452">
        <v>2167</v>
      </c>
      <c r="AE20" s="1452">
        <v>346</v>
      </c>
      <c r="AF20" s="1452">
        <v>6319</v>
      </c>
      <c r="AG20" s="1452">
        <v>36343</v>
      </c>
      <c r="AH20" s="912"/>
      <c r="AI20" s="1452" t="s">
        <v>58</v>
      </c>
      <c r="AJ20" s="1452" t="s">
        <v>1322</v>
      </c>
      <c r="AK20" s="1452">
        <v>2621</v>
      </c>
      <c r="AL20" s="1452">
        <v>2624</v>
      </c>
      <c r="AM20" s="1452">
        <v>2239</v>
      </c>
      <c r="AN20" s="1452">
        <v>2080</v>
      </c>
      <c r="AO20" s="1452">
        <v>4075</v>
      </c>
      <c r="AP20" s="1452">
        <v>4202</v>
      </c>
      <c r="AQ20" s="1452">
        <v>5894</v>
      </c>
      <c r="AR20" s="1452">
        <v>2696</v>
      </c>
      <c r="AS20" s="1452">
        <v>38664</v>
      </c>
      <c r="AT20" s="1452">
        <v>9667</v>
      </c>
      <c r="AU20" s="1452">
        <v>205738</v>
      </c>
      <c r="AV20" s="1452">
        <v>21022</v>
      </c>
      <c r="AW20" s="1452">
        <v>301522</v>
      </c>
      <c r="AX20" s="912"/>
      <c r="AY20" s="1544">
        <v>0</v>
      </c>
    </row>
    <row r="21" spans="1:51" s="853" customFormat="1" ht="22.5" customHeight="1" x14ac:dyDescent="0.25">
      <c r="A21" s="1481"/>
      <c r="B21" s="1227">
        <f>IF(AND(C21="",B20=""),"",MAX(B16:B20)+1)</f>
        <v>15</v>
      </c>
      <c r="C21" s="1501" t="s">
        <v>60</v>
      </c>
      <c r="D21" s="838" t="s">
        <v>1324</v>
      </c>
      <c r="E21" s="1506">
        <v>2858681</v>
      </c>
      <c r="F21" s="1506">
        <v>2421815</v>
      </c>
      <c r="G21" s="1506">
        <v>2269706</v>
      </c>
      <c r="H21" s="1506">
        <v>2492881</v>
      </c>
      <c r="I21" s="1506">
        <v>2258038</v>
      </c>
      <c r="J21" s="1506">
        <v>2332593</v>
      </c>
      <c r="K21" s="1506">
        <v>3042227</v>
      </c>
      <c r="L21" s="1506">
        <v>2542426</v>
      </c>
      <c r="M21" s="1506">
        <v>3140507</v>
      </c>
      <c r="N21" s="1506">
        <v>2736442</v>
      </c>
      <c r="O21" s="1506">
        <v>3775533</v>
      </c>
      <c r="P21" s="1507">
        <v>2994739</v>
      </c>
      <c r="Q21" s="1513">
        <f t="shared" si="0"/>
        <v>32865588</v>
      </c>
      <c r="R21" s="848"/>
      <c r="S21" s="1452" t="s">
        <v>60</v>
      </c>
      <c r="T21" s="1452" t="s">
        <v>1324</v>
      </c>
      <c r="U21" s="1452">
        <v>826714.6</v>
      </c>
      <c r="V21" s="1452">
        <v>973438</v>
      </c>
      <c r="W21" s="1452">
        <v>841787</v>
      </c>
      <c r="X21" s="1452">
        <v>397496</v>
      </c>
      <c r="Y21" s="1452">
        <v>1206454</v>
      </c>
      <c r="Z21" s="1452">
        <v>1577131</v>
      </c>
      <c r="AA21" s="1452">
        <v>1902258</v>
      </c>
      <c r="AB21" s="1452">
        <v>3101968</v>
      </c>
      <c r="AC21" s="1452">
        <v>3565157</v>
      </c>
      <c r="AD21" s="1452">
        <v>1950946</v>
      </c>
      <c r="AE21" s="1452">
        <v>2041384</v>
      </c>
      <c r="AF21" s="1452">
        <v>2689815</v>
      </c>
      <c r="AG21" s="1452">
        <v>21074548.600000001</v>
      </c>
      <c r="AH21" s="912"/>
      <c r="AI21" s="1452" t="s">
        <v>60</v>
      </c>
      <c r="AJ21" s="1452" t="s">
        <v>1324</v>
      </c>
      <c r="AK21" s="1452">
        <v>2858681</v>
      </c>
      <c r="AL21" s="1452">
        <v>2421815</v>
      </c>
      <c r="AM21" s="1452">
        <v>2269706</v>
      </c>
      <c r="AN21" s="1452">
        <v>2492881</v>
      </c>
      <c r="AO21" s="1452">
        <v>2258038</v>
      </c>
      <c r="AP21" s="1452">
        <v>2332593</v>
      </c>
      <c r="AQ21" s="1452">
        <v>3042227</v>
      </c>
      <c r="AR21" s="1452">
        <v>2542426</v>
      </c>
      <c r="AS21" s="1452">
        <v>3140507</v>
      </c>
      <c r="AT21" s="1452">
        <v>2736442</v>
      </c>
      <c r="AU21" s="1452">
        <v>3775533</v>
      </c>
      <c r="AV21" s="1452">
        <v>2994739</v>
      </c>
      <c r="AW21" s="1452">
        <v>32865588</v>
      </c>
      <c r="AX21" s="912"/>
      <c r="AY21" s="1544">
        <v>0</v>
      </c>
    </row>
    <row r="22" spans="1:51" s="853" customFormat="1" ht="22.5" customHeight="1" x14ac:dyDescent="0.25">
      <c r="A22" s="1481"/>
      <c r="B22" s="1227">
        <f>IF(AND(C22="",B21=""),"",MAX(B17:B21)+1)</f>
        <v>16</v>
      </c>
      <c r="C22" s="1516" t="s">
        <v>86</v>
      </c>
      <c r="D22" s="832" t="s">
        <v>1322</v>
      </c>
      <c r="E22" s="1506">
        <v>1092</v>
      </c>
      <c r="F22" s="1506">
        <v>1411</v>
      </c>
      <c r="G22" s="1506">
        <v>4465</v>
      </c>
      <c r="H22" s="1506">
        <v>3925</v>
      </c>
      <c r="I22" s="1506">
        <v>1746</v>
      </c>
      <c r="J22" s="1506">
        <v>1860</v>
      </c>
      <c r="K22" s="1506">
        <v>3748</v>
      </c>
      <c r="L22" s="1506">
        <v>4856</v>
      </c>
      <c r="M22" s="1506">
        <v>2569</v>
      </c>
      <c r="N22" s="1506">
        <v>3130</v>
      </c>
      <c r="O22" s="1506">
        <v>3181</v>
      </c>
      <c r="P22" s="1507">
        <v>3683</v>
      </c>
      <c r="Q22" s="1508">
        <v>35666</v>
      </c>
      <c r="R22" s="848"/>
      <c r="S22" s="1452" t="s">
        <v>72</v>
      </c>
      <c r="T22" s="1452" t="s">
        <v>1322</v>
      </c>
      <c r="U22" s="1452">
        <v>0</v>
      </c>
      <c r="V22" s="1452">
        <v>0</v>
      </c>
      <c r="W22" s="1452">
        <v>0</v>
      </c>
      <c r="X22" s="1452">
        <v>0</v>
      </c>
      <c r="Y22" s="1452">
        <v>0</v>
      </c>
      <c r="Z22" s="1452">
        <v>0</v>
      </c>
      <c r="AA22" s="1452">
        <v>0</v>
      </c>
      <c r="AB22" s="1452">
        <v>0</v>
      </c>
      <c r="AC22" s="1452">
        <v>0</v>
      </c>
      <c r="AD22" s="1452">
        <v>0</v>
      </c>
      <c r="AE22" s="1452"/>
      <c r="AF22" s="1452"/>
      <c r="AG22" s="1452">
        <v>0</v>
      </c>
      <c r="AH22" s="912"/>
      <c r="AI22" s="1452" t="s">
        <v>86</v>
      </c>
      <c r="AJ22" s="1452" t="s">
        <v>1322</v>
      </c>
      <c r="AK22" s="1452">
        <v>1092</v>
      </c>
      <c r="AL22" s="1452">
        <v>1411</v>
      </c>
      <c r="AM22" s="1452">
        <v>4465</v>
      </c>
      <c r="AN22" s="1452">
        <v>3925</v>
      </c>
      <c r="AO22" s="1452">
        <v>1746</v>
      </c>
      <c r="AP22" s="1452">
        <v>1860</v>
      </c>
      <c r="AQ22" s="1452">
        <v>3748</v>
      </c>
      <c r="AR22" s="1452">
        <v>4856</v>
      </c>
      <c r="AS22" s="1452">
        <v>2569</v>
      </c>
      <c r="AT22" s="1452">
        <v>3130</v>
      </c>
      <c r="AU22" s="1452">
        <v>3181</v>
      </c>
      <c r="AV22" s="1452">
        <v>3683</v>
      </c>
      <c r="AW22" s="1452">
        <v>35666</v>
      </c>
      <c r="AX22" s="912"/>
      <c r="AY22" s="1544">
        <v>0</v>
      </c>
    </row>
    <row r="23" spans="1:51" s="853" customFormat="1" ht="22.5" customHeight="1" x14ac:dyDescent="0.25">
      <c r="A23" s="1481"/>
      <c r="B23" s="1229">
        <f>IF(AND(C23="",B22=""),"",MAX(B19:B22)+1)</f>
        <v>17</v>
      </c>
      <c r="C23" s="1511" t="s">
        <v>88</v>
      </c>
      <c r="D23" s="834" t="s">
        <v>1322</v>
      </c>
      <c r="E23" s="1506">
        <v>39160.990000000005</v>
      </c>
      <c r="F23" s="1506">
        <v>1047.99</v>
      </c>
      <c r="G23" s="1506">
        <v>5378.41</v>
      </c>
      <c r="H23" s="1506">
        <v>7394.77</v>
      </c>
      <c r="I23" s="1506">
        <v>1119.75</v>
      </c>
      <c r="J23" s="1506">
        <v>1109.01</v>
      </c>
      <c r="K23" s="1506">
        <v>605.09999999999991</v>
      </c>
      <c r="L23" s="1506">
        <v>-1471.7399999999998</v>
      </c>
      <c r="M23" s="1506"/>
      <c r="N23" s="1506">
        <v>0</v>
      </c>
      <c r="O23" s="1506">
        <v>0</v>
      </c>
      <c r="P23" s="1507">
        <v>0</v>
      </c>
      <c r="Q23" s="1508">
        <v>54344.280000000006</v>
      </c>
      <c r="R23" s="848"/>
      <c r="S23" s="1452" t="s">
        <v>86</v>
      </c>
      <c r="T23" s="1452" t="s">
        <v>1322</v>
      </c>
      <c r="U23" s="1452">
        <v>591</v>
      </c>
      <c r="V23" s="1452">
        <v>839</v>
      </c>
      <c r="W23" s="1452">
        <v>944</v>
      </c>
      <c r="X23" s="1452">
        <v>188</v>
      </c>
      <c r="Y23" s="1452">
        <v>890</v>
      </c>
      <c r="Z23" s="1452">
        <v>1197</v>
      </c>
      <c r="AA23" s="1452">
        <v>2313.9319999999998</v>
      </c>
      <c r="AB23" s="1452">
        <v>831</v>
      </c>
      <c r="AC23" s="1452">
        <v>2276</v>
      </c>
      <c r="AD23" s="1452">
        <v>4573</v>
      </c>
      <c r="AE23" s="1452">
        <v>10619</v>
      </c>
      <c r="AF23" s="1452">
        <v>3278</v>
      </c>
      <c r="AG23" s="1452">
        <v>28539.932000000001</v>
      </c>
      <c r="AH23" s="912"/>
      <c r="AI23" s="1452" t="s">
        <v>88</v>
      </c>
      <c r="AJ23" s="1452" t="s">
        <v>1322</v>
      </c>
      <c r="AK23" s="1452">
        <v>39160.990000000005</v>
      </c>
      <c r="AL23" s="1452">
        <v>1047.99</v>
      </c>
      <c r="AM23" s="1452">
        <v>5378.41</v>
      </c>
      <c r="AN23" s="1452">
        <v>7394.77</v>
      </c>
      <c r="AO23" s="1452">
        <v>1119.75</v>
      </c>
      <c r="AP23" s="1452">
        <v>1109.01</v>
      </c>
      <c r="AQ23" s="1452">
        <v>605.09999999999991</v>
      </c>
      <c r="AR23" s="1452">
        <v>-1471.7399999999998</v>
      </c>
      <c r="AS23" s="1452"/>
      <c r="AT23" s="1452">
        <v>0</v>
      </c>
      <c r="AU23" s="1452">
        <v>0</v>
      </c>
      <c r="AV23" s="1452">
        <v>0</v>
      </c>
      <c r="AW23" s="1452">
        <v>54344.280000000006</v>
      </c>
      <c r="AX23" s="912"/>
      <c r="AY23" s="1544">
        <v>0</v>
      </c>
    </row>
    <row r="24" spans="1:51" s="853" customFormat="1" ht="22.5" customHeight="1" x14ac:dyDescent="0.25">
      <c r="A24" s="1481"/>
      <c r="B24" s="1227"/>
      <c r="C24" s="1514"/>
      <c r="D24" s="835" t="s">
        <v>1324</v>
      </c>
      <c r="E24" s="1506">
        <v>39032506</v>
      </c>
      <c r="F24" s="1506">
        <v>35270128</v>
      </c>
      <c r="G24" s="1506">
        <v>60631414.57</v>
      </c>
      <c r="H24" s="1506">
        <v>35624030.969999999</v>
      </c>
      <c r="I24" s="1506">
        <v>62619538</v>
      </c>
      <c r="J24" s="1506">
        <v>73736413</v>
      </c>
      <c r="K24" s="1506">
        <v>80515932.039999992</v>
      </c>
      <c r="L24" s="1506">
        <v>67572577</v>
      </c>
      <c r="M24" s="1506">
        <v>73564891.120000005</v>
      </c>
      <c r="N24" s="1506">
        <v>80644668.170000002</v>
      </c>
      <c r="O24" s="1506">
        <v>101278043.95</v>
      </c>
      <c r="P24" s="1507">
        <v>88178542.74000001</v>
      </c>
      <c r="Q24" s="1508">
        <v>798668685.55999994</v>
      </c>
      <c r="R24" s="848"/>
      <c r="S24" s="1452" t="s">
        <v>88</v>
      </c>
      <c r="T24" s="1452" t="s">
        <v>1322</v>
      </c>
      <c r="U24" s="1452">
        <v>345.99</v>
      </c>
      <c r="V24" s="1452">
        <v>210.99</v>
      </c>
      <c r="W24" s="1452">
        <v>4619.3899999999994</v>
      </c>
      <c r="X24" s="1452">
        <v>1712.0099999999998</v>
      </c>
      <c r="Y24" s="1452">
        <v>2929.0200000000004</v>
      </c>
      <c r="Z24" s="1452">
        <v>1961.39</v>
      </c>
      <c r="AA24" s="1452">
        <v>19958.36</v>
      </c>
      <c r="AB24" s="1452">
        <v>19955.599999999999</v>
      </c>
      <c r="AC24" s="1452">
        <v>1056.3000000000002</v>
      </c>
      <c r="AD24" s="1452">
        <v>940.48</v>
      </c>
      <c r="AE24" s="1452">
        <v>1235.71</v>
      </c>
      <c r="AF24" s="1452">
        <v>52153.58</v>
      </c>
      <c r="AG24" s="1452">
        <v>107078.82</v>
      </c>
      <c r="AH24" s="912"/>
      <c r="AI24" s="1452"/>
      <c r="AJ24" s="1452" t="s">
        <v>1324</v>
      </c>
      <c r="AK24" s="1452">
        <v>39032506</v>
      </c>
      <c r="AL24" s="1452">
        <v>35270128</v>
      </c>
      <c r="AM24" s="1452">
        <v>60631414.57</v>
      </c>
      <c r="AN24" s="1452">
        <v>35624030.969999999</v>
      </c>
      <c r="AO24" s="1452">
        <v>62619538</v>
      </c>
      <c r="AP24" s="1452">
        <v>73736413</v>
      </c>
      <c r="AQ24" s="1452">
        <v>80515932.039999992</v>
      </c>
      <c r="AR24" s="1452">
        <v>67572577</v>
      </c>
      <c r="AS24" s="1452">
        <v>73564891.120000005</v>
      </c>
      <c r="AT24" s="1452">
        <v>80644668.170000002</v>
      </c>
      <c r="AU24" s="1452">
        <v>101278043.95</v>
      </c>
      <c r="AV24" s="1452">
        <v>88178542.74000001</v>
      </c>
      <c r="AW24" s="1452">
        <v>798668685.55999994</v>
      </c>
      <c r="AX24" s="912"/>
      <c r="AY24" s="1544">
        <v>0</v>
      </c>
    </row>
    <row r="25" spans="1:51" s="853" customFormat="1" ht="22.5" customHeight="1" x14ac:dyDescent="0.25">
      <c r="A25" s="1481"/>
      <c r="B25" s="1229">
        <f>IF(AND(C25="",B24=""),"",MAX(B21:B24)+1)</f>
        <v>18</v>
      </c>
      <c r="C25" s="1511" t="s">
        <v>90</v>
      </c>
      <c r="D25" s="834" t="s">
        <v>1322</v>
      </c>
      <c r="E25" s="1506">
        <v>0</v>
      </c>
      <c r="F25" s="1506">
        <v>0</v>
      </c>
      <c r="G25" s="1506">
        <v>0</v>
      </c>
      <c r="H25" s="1506">
        <v>0</v>
      </c>
      <c r="I25" s="1506">
        <v>0</v>
      </c>
      <c r="J25" s="1506">
        <v>0</v>
      </c>
      <c r="K25" s="1506">
        <v>0</v>
      </c>
      <c r="L25" s="1506">
        <v>0</v>
      </c>
      <c r="M25" s="1506"/>
      <c r="N25" s="1506">
        <v>0</v>
      </c>
      <c r="O25" s="1506">
        <v>0</v>
      </c>
      <c r="P25" s="1507">
        <v>47180</v>
      </c>
      <c r="Q25" s="1510">
        <v>47180</v>
      </c>
      <c r="R25" s="848"/>
      <c r="S25" s="1452"/>
      <c r="T25" s="1452" t="s">
        <v>1324</v>
      </c>
      <c r="U25" s="1452">
        <v>56068540.009999998</v>
      </c>
      <c r="V25" s="1452">
        <v>43523081.739999995</v>
      </c>
      <c r="W25" s="1452">
        <v>44468424</v>
      </c>
      <c r="X25" s="1452">
        <v>41460753.659999996</v>
      </c>
      <c r="Y25" s="1452">
        <v>63285325</v>
      </c>
      <c r="Z25" s="1452">
        <v>72343178.210000008</v>
      </c>
      <c r="AA25" s="1452">
        <v>61621591</v>
      </c>
      <c r="AB25" s="1452">
        <v>95705521.760000005</v>
      </c>
      <c r="AC25" s="1452">
        <v>83514796.700000003</v>
      </c>
      <c r="AD25" s="1452">
        <v>61844017.009999998</v>
      </c>
      <c r="AE25" s="1452">
        <v>56857714.049999997</v>
      </c>
      <c r="AF25" s="1452">
        <v>56186393</v>
      </c>
      <c r="AG25" s="1452">
        <v>736879336.13999999</v>
      </c>
      <c r="AH25" s="912"/>
      <c r="AI25" s="1452" t="s">
        <v>90</v>
      </c>
      <c r="AJ25" s="1452" t="s">
        <v>1322</v>
      </c>
      <c r="AK25" s="1452">
        <v>0</v>
      </c>
      <c r="AL25" s="1452">
        <v>0</v>
      </c>
      <c r="AM25" s="1452">
        <v>0</v>
      </c>
      <c r="AN25" s="1452">
        <v>0</v>
      </c>
      <c r="AO25" s="1452">
        <v>0</v>
      </c>
      <c r="AP25" s="1452">
        <v>0</v>
      </c>
      <c r="AQ25" s="1452">
        <v>0</v>
      </c>
      <c r="AR25" s="1452">
        <v>0</v>
      </c>
      <c r="AS25" s="1452"/>
      <c r="AT25" s="1452">
        <v>0</v>
      </c>
      <c r="AU25" s="1452">
        <v>0</v>
      </c>
      <c r="AV25" s="1452">
        <v>47180</v>
      </c>
      <c r="AW25" s="1452">
        <v>47180</v>
      </c>
      <c r="AX25" s="912"/>
      <c r="AY25" s="1544">
        <v>0</v>
      </c>
    </row>
    <row r="26" spans="1:51" s="853" customFormat="1" ht="22.5" customHeight="1" x14ac:dyDescent="0.25">
      <c r="A26" s="1481"/>
      <c r="B26" s="1227"/>
      <c r="C26" s="1514"/>
      <c r="D26" s="835" t="s">
        <v>1324</v>
      </c>
      <c r="E26" s="1506">
        <v>19231543.739999998</v>
      </c>
      <c r="F26" s="1506">
        <v>8558579.4000000004</v>
      </c>
      <c r="G26" s="1506">
        <v>9517620.5899999999</v>
      </c>
      <c r="H26" s="1506">
        <v>16758786.73</v>
      </c>
      <c r="I26" s="1506">
        <v>21871662.379999999</v>
      </c>
      <c r="J26" s="1506">
        <v>20338284.469999999</v>
      </c>
      <c r="K26" s="1506">
        <v>20318838.719999999</v>
      </c>
      <c r="L26" s="1506">
        <v>21117092.010000002</v>
      </c>
      <c r="M26" s="1506">
        <v>20464129.629999999</v>
      </c>
      <c r="N26" s="1506">
        <v>21155135.620000001</v>
      </c>
      <c r="O26" s="1506">
        <v>21433114.280000001</v>
      </c>
      <c r="P26" s="1507">
        <v>20796329</v>
      </c>
      <c r="Q26" s="1513">
        <v>221561116.56999999</v>
      </c>
      <c r="R26" s="848"/>
      <c r="S26" s="1452" t="s">
        <v>90</v>
      </c>
      <c r="T26" s="1452" t="s">
        <v>1322</v>
      </c>
      <c r="U26" s="1452">
        <v>1850</v>
      </c>
      <c r="V26" s="1452">
        <v>0</v>
      </c>
      <c r="W26" s="1452">
        <v>0</v>
      </c>
      <c r="X26" s="1452">
        <v>7632</v>
      </c>
      <c r="Y26" s="1452">
        <v>0</v>
      </c>
      <c r="Z26" s="1452">
        <v>0</v>
      </c>
      <c r="AA26" s="1452">
        <v>13742</v>
      </c>
      <c r="AB26" s="1452">
        <v>35785</v>
      </c>
      <c r="AC26" s="1452">
        <v>56470</v>
      </c>
      <c r="AD26" s="1452">
        <v>0</v>
      </c>
      <c r="AE26" s="1452">
        <v>0</v>
      </c>
      <c r="AF26" s="1452">
        <v>0</v>
      </c>
      <c r="AG26" s="1452">
        <v>115479</v>
      </c>
      <c r="AH26" s="912"/>
      <c r="AI26" s="1452"/>
      <c r="AJ26" s="1452" t="s">
        <v>1324</v>
      </c>
      <c r="AK26" s="1452">
        <v>19231543.739999998</v>
      </c>
      <c r="AL26" s="1452">
        <v>8558579.4000000004</v>
      </c>
      <c r="AM26" s="1452">
        <v>9517620.5899999999</v>
      </c>
      <c r="AN26" s="1452">
        <v>16758786.73</v>
      </c>
      <c r="AO26" s="1452">
        <v>21871662.379999999</v>
      </c>
      <c r="AP26" s="1452">
        <v>20338284.469999999</v>
      </c>
      <c r="AQ26" s="1452">
        <v>20318838.719999999</v>
      </c>
      <c r="AR26" s="1452">
        <v>21117092.010000002</v>
      </c>
      <c r="AS26" s="1452">
        <v>20464129.629999999</v>
      </c>
      <c r="AT26" s="1452">
        <v>21155135.620000001</v>
      </c>
      <c r="AU26" s="1452">
        <v>21433114.280000001</v>
      </c>
      <c r="AV26" s="1452">
        <v>20796329</v>
      </c>
      <c r="AW26" s="1452">
        <v>221561116.56999999</v>
      </c>
      <c r="AX26" s="912"/>
      <c r="AY26" s="1544">
        <v>0</v>
      </c>
    </row>
    <row r="27" spans="1:51" s="853" customFormat="1" ht="22.5" customHeight="1" x14ac:dyDescent="0.25">
      <c r="A27" s="1481"/>
      <c r="B27" s="1230">
        <f>IF(AND(C27="",B26=""),"",MAX(B22:B26)+1)</f>
        <v>19</v>
      </c>
      <c r="C27" s="1519" t="s">
        <v>96</v>
      </c>
      <c r="D27" s="833" t="s">
        <v>1319</v>
      </c>
      <c r="E27" s="1506"/>
      <c r="F27" s="1506"/>
      <c r="G27" s="1506">
        <v>2322</v>
      </c>
      <c r="H27" s="1506"/>
      <c r="I27" s="1506"/>
      <c r="J27" s="1506"/>
      <c r="K27" s="1506">
        <v>4615.37</v>
      </c>
      <c r="L27" s="1506"/>
      <c r="M27" s="1506"/>
      <c r="N27" s="1506"/>
      <c r="O27" s="1506">
        <v>20584.099999999999</v>
      </c>
      <c r="P27" s="1507">
        <v>20584</v>
      </c>
      <c r="Q27" s="1510">
        <v>48105.47</v>
      </c>
      <c r="R27" s="848"/>
      <c r="S27" s="1452"/>
      <c r="T27" s="1452" t="s">
        <v>1324</v>
      </c>
      <c r="U27" s="1452">
        <v>17341354.600000001</v>
      </c>
      <c r="V27" s="1452">
        <v>16619088.68</v>
      </c>
      <c r="W27" s="1452">
        <v>16634958.02</v>
      </c>
      <c r="X27" s="1452">
        <v>16081858.92</v>
      </c>
      <c r="Y27" s="1452">
        <v>21713868.16</v>
      </c>
      <c r="Z27" s="1452">
        <v>19919672.84</v>
      </c>
      <c r="AA27" s="1452">
        <v>20990185</v>
      </c>
      <c r="AB27" s="1452">
        <v>20662325.18</v>
      </c>
      <c r="AC27" s="1452">
        <v>20264987.440000001</v>
      </c>
      <c r="AD27" s="1452">
        <v>21255003.289999999</v>
      </c>
      <c r="AE27" s="1452">
        <v>19821972.93</v>
      </c>
      <c r="AF27" s="1452">
        <v>21304890.5</v>
      </c>
      <c r="AG27" s="1452">
        <v>232610165.56</v>
      </c>
      <c r="AH27" s="912"/>
      <c r="AI27" s="1452" t="s">
        <v>96</v>
      </c>
      <c r="AJ27" s="1452" t="s">
        <v>1319</v>
      </c>
      <c r="AK27" s="1452"/>
      <c r="AL27" s="1452"/>
      <c r="AM27" s="1452">
        <v>2322</v>
      </c>
      <c r="AN27" s="1452"/>
      <c r="AO27" s="1452"/>
      <c r="AP27" s="1452"/>
      <c r="AQ27" s="1452">
        <v>4615.37</v>
      </c>
      <c r="AR27" s="1452"/>
      <c r="AS27" s="1452"/>
      <c r="AT27" s="1452"/>
      <c r="AU27" s="1452">
        <v>20584.099999999999</v>
      </c>
      <c r="AV27" s="1452">
        <v>20584</v>
      </c>
      <c r="AW27" s="1452">
        <v>48105.47</v>
      </c>
      <c r="AX27" s="912"/>
      <c r="AY27" s="1544">
        <v>0</v>
      </c>
    </row>
    <row r="28" spans="1:51" s="853" customFormat="1" ht="22.5" customHeight="1" x14ac:dyDescent="0.25">
      <c r="A28" s="1481"/>
      <c r="B28" s="1231"/>
      <c r="C28" s="1520"/>
      <c r="D28" s="949" t="s">
        <v>1322</v>
      </c>
      <c r="E28" s="1512">
        <v>137910.10999999999</v>
      </c>
      <c r="F28" s="1506">
        <v>76158</v>
      </c>
      <c r="G28" s="1506">
        <v>66191</v>
      </c>
      <c r="H28" s="1506">
        <v>36385.86</v>
      </c>
      <c r="I28" s="1506">
        <v>37516</v>
      </c>
      <c r="J28" s="1506">
        <v>392646</v>
      </c>
      <c r="K28" s="1506">
        <v>118479.62</v>
      </c>
      <c r="L28" s="1506">
        <v>77428</v>
      </c>
      <c r="M28" s="1506">
        <v>33428</v>
      </c>
      <c r="N28" s="1506">
        <v>107513</v>
      </c>
      <c r="O28" s="1506">
        <v>5914192.5500000007</v>
      </c>
      <c r="P28" s="1507">
        <v>9229098</v>
      </c>
      <c r="Q28" s="1513">
        <v>16226946.140000001</v>
      </c>
      <c r="R28" s="848"/>
      <c r="S28" s="1452" t="s">
        <v>96</v>
      </c>
      <c r="T28" s="1452" t="s">
        <v>1319</v>
      </c>
      <c r="U28" s="1452"/>
      <c r="V28" s="1452"/>
      <c r="W28" s="1452">
        <v>2611.21</v>
      </c>
      <c r="X28" s="1452"/>
      <c r="Y28" s="1452">
        <v>2040.52</v>
      </c>
      <c r="Z28" s="1452"/>
      <c r="AA28" s="1452"/>
      <c r="AB28" s="1452">
        <v>3249.23</v>
      </c>
      <c r="AC28" s="1452"/>
      <c r="AD28" s="1452">
        <v>446.49</v>
      </c>
      <c r="AE28" s="1452"/>
      <c r="AF28" s="1452">
        <v>2122.86</v>
      </c>
      <c r="AG28" s="1452">
        <v>10470.31</v>
      </c>
      <c r="AH28" s="912"/>
      <c r="AI28" s="1452"/>
      <c r="AJ28" s="1452" t="s">
        <v>1322</v>
      </c>
      <c r="AK28" s="1452">
        <v>137910.10999999999</v>
      </c>
      <c r="AL28" s="1452">
        <v>76158</v>
      </c>
      <c r="AM28" s="1452">
        <v>66191</v>
      </c>
      <c r="AN28" s="1452">
        <v>36385.86</v>
      </c>
      <c r="AO28" s="1452">
        <v>37516</v>
      </c>
      <c r="AP28" s="1452">
        <v>392646</v>
      </c>
      <c r="AQ28" s="1452">
        <v>118479.62</v>
      </c>
      <c r="AR28" s="1452">
        <v>77428</v>
      </c>
      <c r="AS28" s="1452">
        <v>33428</v>
      </c>
      <c r="AT28" s="1452">
        <v>107513</v>
      </c>
      <c r="AU28" s="1452">
        <v>5914192.5500000007</v>
      </c>
      <c r="AV28" s="1452">
        <v>9229098</v>
      </c>
      <c r="AW28" s="1452">
        <v>16226946.140000001</v>
      </c>
      <c r="AX28" s="912"/>
      <c r="AY28" s="1544">
        <v>0</v>
      </c>
    </row>
    <row r="29" spans="1:51" s="853" customFormat="1" ht="22.5" customHeight="1" x14ac:dyDescent="0.25">
      <c r="A29" s="1481"/>
      <c r="B29" s="1227"/>
      <c r="C29" s="1521"/>
      <c r="D29" s="950" t="s">
        <v>1324</v>
      </c>
      <c r="E29" s="1512">
        <v>58876130.990000002</v>
      </c>
      <c r="F29" s="1506">
        <v>17698537</v>
      </c>
      <c r="G29" s="1506">
        <v>22691932</v>
      </c>
      <c r="H29" s="1506">
        <v>55009293</v>
      </c>
      <c r="I29" s="1506">
        <v>79690570</v>
      </c>
      <c r="J29" s="1506">
        <v>98923158</v>
      </c>
      <c r="K29" s="1506">
        <v>115349396</v>
      </c>
      <c r="L29" s="1506">
        <v>108822202</v>
      </c>
      <c r="M29" s="1506">
        <v>114820239</v>
      </c>
      <c r="N29" s="1506">
        <v>113232801</v>
      </c>
      <c r="O29" s="1506">
        <v>114514271.98999999</v>
      </c>
      <c r="P29" s="1507">
        <v>115468490</v>
      </c>
      <c r="Q29" s="1510">
        <v>1015097020.98</v>
      </c>
      <c r="R29" s="848"/>
      <c r="S29" s="1452"/>
      <c r="T29" s="1452" t="s">
        <v>1322</v>
      </c>
      <c r="U29" s="1452"/>
      <c r="V29" s="1452"/>
      <c r="W29" s="1452">
        <v>94082.1</v>
      </c>
      <c r="X29" s="1452">
        <v>89727.239999999991</v>
      </c>
      <c r="Y29" s="1452">
        <v>210189.76</v>
      </c>
      <c r="Z29" s="1452"/>
      <c r="AA29" s="1452">
        <v>30450</v>
      </c>
      <c r="AB29" s="1452">
        <v>149791.44</v>
      </c>
      <c r="AC29" s="1452">
        <v>57840.22</v>
      </c>
      <c r="AD29" s="1452">
        <v>227376.38</v>
      </c>
      <c r="AE29" s="1452">
        <v>98424.260000000009</v>
      </c>
      <c r="AF29" s="1452">
        <v>129892.01</v>
      </c>
      <c r="AG29" s="1452">
        <v>1087773.4099999999</v>
      </c>
      <c r="AH29" s="912"/>
      <c r="AI29" s="1452"/>
      <c r="AJ29" s="1452" t="s">
        <v>1324</v>
      </c>
      <c r="AK29" s="1452">
        <v>58876130.990000002</v>
      </c>
      <c r="AL29" s="1452">
        <v>17698537</v>
      </c>
      <c r="AM29" s="1452">
        <v>22691932</v>
      </c>
      <c r="AN29" s="1452">
        <v>55009293</v>
      </c>
      <c r="AO29" s="1452">
        <v>79690570</v>
      </c>
      <c r="AP29" s="1452">
        <v>98923158</v>
      </c>
      <c r="AQ29" s="1452">
        <v>115349396</v>
      </c>
      <c r="AR29" s="1452">
        <v>108822202</v>
      </c>
      <c r="AS29" s="1452">
        <v>114820239</v>
      </c>
      <c r="AT29" s="1452">
        <v>113232801</v>
      </c>
      <c r="AU29" s="1452">
        <v>114514271.98999999</v>
      </c>
      <c r="AV29" s="1452">
        <v>115468490</v>
      </c>
      <c r="AW29" s="1452">
        <v>1015097020.98</v>
      </c>
      <c r="AX29" s="912"/>
      <c r="AY29" s="1544">
        <v>0</v>
      </c>
    </row>
    <row r="30" spans="1:51" s="853" customFormat="1" ht="22.5" customHeight="1" x14ac:dyDescent="0.25">
      <c r="A30" s="1481"/>
      <c r="B30" s="1227">
        <f>IF(AND(C30="",B29=""),"",MAX(B25:B29)+1)</f>
        <v>20</v>
      </c>
      <c r="C30" s="1521" t="s">
        <v>98</v>
      </c>
      <c r="D30" s="835" t="s">
        <v>1324</v>
      </c>
      <c r="E30" s="1512">
        <v>64664951</v>
      </c>
      <c r="F30" s="1506">
        <v>57427325</v>
      </c>
      <c r="G30" s="1506">
        <v>61033724</v>
      </c>
      <c r="H30" s="1506">
        <v>27444525</v>
      </c>
      <c r="I30" s="1506">
        <v>67737050</v>
      </c>
      <c r="J30" s="1506">
        <v>68384493</v>
      </c>
      <c r="K30" s="1506">
        <v>68781770</v>
      </c>
      <c r="L30" s="1506">
        <v>70380738</v>
      </c>
      <c r="M30" s="1506">
        <v>69226595</v>
      </c>
      <c r="N30" s="1506">
        <v>71066588</v>
      </c>
      <c r="O30" s="1506">
        <v>70090840</v>
      </c>
      <c r="P30" s="1507">
        <v>71454430</v>
      </c>
      <c r="Q30" s="1518">
        <v>767693029</v>
      </c>
      <c r="R30" s="848"/>
      <c r="S30" s="1452"/>
      <c r="T30" s="1452" t="s">
        <v>1324</v>
      </c>
      <c r="U30" s="1452">
        <v>29537941</v>
      </c>
      <c r="V30" s="1452">
        <v>24363082</v>
      </c>
      <c r="W30" s="1452">
        <v>41112610</v>
      </c>
      <c r="X30" s="1452">
        <v>61589657</v>
      </c>
      <c r="Y30" s="1452">
        <v>100716673</v>
      </c>
      <c r="Z30" s="1452">
        <v>104552223.00000001</v>
      </c>
      <c r="AA30" s="1452">
        <v>116192719.98999999</v>
      </c>
      <c r="AB30" s="1452">
        <v>114430594</v>
      </c>
      <c r="AC30" s="1452">
        <v>112648888</v>
      </c>
      <c r="AD30" s="1452">
        <v>111696654</v>
      </c>
      <c r="AE30" s="1452">
        <v>98904466</v>
      </c>
      <c r="AF30" s="1452">
        <v>83424072.030000001</v>
      </c>
      <c r="AG30" s="1452">
        <v>999169580.01999998</v>
      </c>
      <c r="AH30" s="912"/>
      <c r="AI30" s="1452" t="s">
        <v>98</v>
      </c>
      <c r="AJ30" s="1452" t="s">
        <v>1324</v>
      </c>
      <c r="AK30" s="1452">
        <v>64664951</v>
      </c>
      <c r="AL30" s="1452">
        <v>57427325</v>
      </c>
      <c r="AM30" s="1452">
        <v>61033724</v>
      </c>
      <c r="AN30" s="1452">
        <v>27444525</v>
      </c>
      <c r="AO30" s="1452">
        <v>67737050</v>
      </c>
      <c r="AP30" s="1452">
        <v>68384493</v>
      </c>
      <c r="AQ30" s="1452">
        <v>68781770</v>
      </c>
      <c r="AR30" s="1452">
        <v>70380738</v>
      </c>
      <c r="AS30" s="1452">
        <v>69226595</v>
      </c>
      <c r="AT30" s="1452">
        <v>71066588</v>
      </c>
      <c r="AU30" s="1452">
        <v>70090840</v>
      </c>
      <c r="AV30" s="1452">
        <v>71454430</v>
      </c>
      <c r="AW30" s="1452">
        <v>767693029</v>
      </c>
      <c r="AX30" s="912"/>
      <c r="AY30" s="1544">
        <v>0</v>
      </c>
    </row>
    <row r="31" spans="1:51" s="853" customFormat="1" ht="22.5" customHeight="1" x14ac:dyDescent="0.25">
      <c r="A31" s="1481"/>
      <c r="B31" s="1229">
        <f>IF(AND(C31="",B30=""),"",MAX(B26:B30)+1)</f>
        <v>21</v>
      </c>
      <c r="C31" s="1511" t="s">
        <v>104</v>
      </c>
      <c r="D31" s="834" t="s">
        <v>1322</v>
      </c>
      <c r="E31" s="1506">
        <v>635.6</v>
      </c>
      <c r="F31" s="1506">
        <v>3969.17</v>
      </c>
      <c r="G31" s="1506">
        <v>1713.15</v>
      </c>
      <c r="H31" s="1506">
        <v>4766.4500000000007</v>
      </c>
      <c r="I31" s="1506">
        <v>8548.6</v>
      </c>
      <c r="J31" s="1506">
        <v>8564.9900000000016</v>
      </c>
      <c r="K31" s="1506">
        <v>13228.15</v>
      </c>
      <c r="L31" s="1506">
        <v>29233.800000000003</v>
      </c>
      <c r="M31" s="1506">
        <v>96741.12999999999</v>
      </c>
      <c r="N31" s="1506">
        <v>3303.4700000000003</v>
      </c>
      <c r="O31" s="1506">
        <v>2983.82</v>
      </c>
      <c r="P31" s="1507">
        <v>6277.26</v>
      </c>
      <c r="Q31" s="1513">
        <v>179965.59</v>
      </c>
      <c r="R31" s="848"/>
      <c r="S31" s="1452" t="s">
        <v>98</v>
      </c>
      <c r="T31" s="1452" t="s">
        <v>1324</v>
      </c>
      <c r="U31" s="1452">
        <v>21926624</v>
      </c>
      <c r="V31" s="1452">
        <v>30787467</v>
      </c>
      <c r="W31" s="1452">
        <v>42684814</v>
      </c>
      <c r="X31" s="1452">
        <v>7608942</v>
      </c>
      <c r="Y31" s="1452">
        <v>63860204</v>
      </c>
      <c r="Z31" s="1452">
        <v>64580534.203000002</v>
      </c>
      <c r="AA31" s="1452">
        <v>71298153</v>
      </c>
      <c r="AB31" s="1452">
        <v>71593684.780000001</v>
      </c>
      <c r="AC31" s="1452">
        <v>70000320.090000004</v>
      </c>
      <c r="AD31" s="1452">
        <v>63563149</v>
      </c>
      <c r="AE31" s="1452">
        <v>59671948</v>
      </c>
      <c r="AF31" s="1452">
        <v>42934314</v>
      </c>
      <c r="AG31" s="1452">
        <v>610510154.07300007</v>
      </c>
      <c r="AH31" s="912"/>
      <c r="AI31" s="1452" t="s">
        <v>104</v>
      </c>
      <c r="AJ31" s="1452" t="s">
        <v>1322</v>
      </c>
      <c r="AK31" s="1452">
        <v>635.6</v>
      </c>
      <c r="AL31" s="1452">
        <v>3969.17</v>
      </c>
      <c r="AM31" s="1452">
        <v>1713.15</v>
      </c>
      <c r="AN31" s="1452">
        <v>4766.4500000000007</v>
      </c>
      <c r="AO31" s="1452">
        <v>8548.6</v>
      </c>
      <c r="AP31" s="1452">
        <v>8564.9900000000016</v>
      </c>
      <c r="AQ31" s="1452">
        <v>13228.15</v>
      </c>
      <c r="AR31" s="1452">
        <v>29233.800000000003</v>
      </c>
      <c r="AS31" s="1452">
        <v>96741.12999999999</v>
      </c>
      <c r="AT31" s="1452">
        <v>3303.4700000000003</v>
      </c>
      <c r="AU31" s="1452">
        <v>2983.82</v>
      </c>
      <c r="AV31" s="1452">
        <v>6277.26</v>
      </c>
      <c r="AW31" s="1452">
        <v>179965.59</v>
      </c>
      <c r="AX31" s="912"/>
      <c r="AY31" s="1544">
        <v>0</v>
      </c>
    </row>
    <row r="32" spans="1:51" s="853" customFormat="1" ht="22.5" customHeight="1" x14ac:dyDescent="0.25">
      <c r="A32" s="1481"/>
      <c r="B32" s="1227"/>
      <c r="C32" s="1514"/>
      <c r="D32" s="835" t="s">
        <v>1326</v>
      </c>
      <c r="E32" s="1506">
        <v>1938835.97</v>
      </c>
      <c r="F32" s="1506">
        <v>1704537.6</v>
      </c>
      <c r="G32" s="1506">
        <v>1837271.44</v>
      </c>
      <c r="H32" s="1506">
        <v>1798915.7799999998</v>
      </c>
      <c r="I32" s="1506">
        <v>1762439.9700000002</v>
      </c>
      <c r="J32" s="1506">
        <v>1764219.1600000001</v>
      </c>
      <c r="K32" s="1506">
        <v>1854903.3599999999</v>
      </c>
      <c r="L32" s="1506">
        <v>1763952.6099999999</v>
      </c>
      <c r="M32" s="1506">
        <v>1807474.96</v>
      </c>
      <c r="N32" s="1506">
        <v>1961353.8499999999</v>
      </c>
      <c r="O32" s="1506">
        <v>1899811.8199999998</v>
      </c>
      <c r="P32" s="1507">
        <v>1924274.4</v>
      </c>
      <c r="Q32" s="1510">
        <v>22017990.919999998</v>
      </c>
      <c r="R32" s="848"/>
      <c r="S32" s="1452" t="s">
        <v>104</v>
      </c>
      <c r="T32" s="1452" t="s">
        <v>1322</v>
      </c>
      <c r="U32" s="1452">
        <v>7072.1500000000005</v>
      </c>
      <c r="V32" s="1452">
        <v>6125.8899999999994</v>
      </c>
      <c r="W32" s="1452">
        <v>20671.98</v>
      </c>
      <c r="X32" s="1452">
        <v>1310.56</v>
      </c>
      <c r="Y32" s="1452">
        <v>1357.58</v>
      </c>
      <c r="Z32" s="1452">
        <v>0</v>
      </c>
      <c r="AA32" s="1452">
        <v>408.41</v>
      </c>
      <c r="AB32" s="1452">
        <v>1158.92</v>
      </c>
      <c r="AC32" s="1452">
        <v>545.52</v>
      </c>
      <c r="AD32" s="1452">
        <v>18466.150000000001</v>
      </c>
      <c r="AE32" s="1452">
        <v>4510.7299999999996</v>
      </c>
      <c r="AF32" s="1452">
        <v>388.86</v>
      </c>
      <c r="AG32" s="1452">
        <v>62016.75</v>
      </c>
      <c r="AH32" s="912"/>
      <c r="AI32" s="1452"/>
      <c r="AJ32" s="1452" t="s">
        <v>1326</v>
      </c>
      <c r="AK32" s="1452">
        <v>1938835.97</v>
      </c>
      <c r="AL32" s="1452">
        <v>1704537.6</v>
      </c>
      <c r="AM32" s="1452">
        <v>1837271.44</v>
      </c>
      <c r="AN32" s="1452">
        <v>1798915.7799999998</v>
      </c>
      <c r="AO32" s="1452">
        <v>1762439.9700000002</v>
      </c>
      <c r="AP32" s="1452">
        <v>1764219.1600000001</v>
      </c>
      <c r="AQ32" s="1452">
        <v>1854903.3599999999</v>
      </c>
      <c r="AR32" s="1452">
        <v>1763952.6099999999</v>
      </c>
      <c r="AS32" s="1452">
        <v>1807474.96</v>
      </c>
      <c r="AT32" s="1452">
        <v>1961353.8499999999</v>
      </c>
      <c r="AU32" s="1452">
        <v>1899811.8199999998</v>
      </c>
      <c r="AV32" s="1452">
        <v>1924274.4</v>
      </c>
      <c r="AW32" s="1452">
        <v>22017990.919999998</v>
      </c>
      <c r="AX32" s="912"/>
      <c r="AY32" s="1544">
        <v>0</v>
      </c>
    </row>
    <row r="33" spans="1:51" s="853" customFormat="1" ht="22.5" customHeight="1" x14ac:dyDescent="0.25">
      <c r="A33" s="1481"/>
      <c r="B33" s="1228">
        <f t="shared" ref="B33:B38" si="4">IF(AND(C33="",B32=""),"",MAX(B28:B32)+1)</f>
        <v>22</v>
      </c>
      <c r="C33" s="1514" t="s">
        <v>106</v>
      </c>
      <c r="D33" s="835" t="s">
        <v>1322</v>
      </c>
      <c r="E33" s="1506">
        <v>9</v>
      </c>
      <c r="F33" s="1506">
        <v>32</v>
      </c>
      <c r="G33" s="1506">
        <v>160</v>
      </c>
      <c r="H33" s="1506">
        <v>137</v>
      </c>
      <c r="I33" s="1506">
        <v>45</v>
      </c>
      <c r="J33" s="1506">
        <v>45</v>
      </c>
      <c r="K33" s="1506"/>
      <c r="L33" s="1506">
        <v>27</v>
      </c>
      <c r="M33" s="1506">
        <v>45</v>
      </c>
      <c r="N33" s="1506">
        <v>93</v>
      </c>
      <c r="O33" s="1506">
        <v>21</v>
      </c>
      <c r="P33" s="1507">
        <v>21</v>
      </c>
      <c r="Q33" s="1513">
        <v>635</v>
      </c>
      <c r="R33" s="848"/>
      <c r="S33" s="1452"/>
      <c r="T33" s="1452" t="s">
        <v>1326</v>
      </c>
      <c r="U33" s="1452">
        <v>1774365.4</v>
      </c>
      <c r="V33" s="1452">
        <v>1626815.56</v>
      </c>
      <c r="W33" s="1452">
        <v>1766935.03</v>
      </c>
      <c r="X33" s="1452">
        <v>1770143.92</v>
      </c>
      <c r="Y33" s="1452">
        <v>1803013.27</v>
      </c>
      <c r="Z33" s="1452">
        <v>1767904.81</v>
      </c>
      <c r="AA33" s="1452">
        <v>1781259.75</v>
      </c>
      <c r="AB33" s="1452">
        <v>1896398.0699999998</v>
      </c>
      <c r="AC33" s="1452">
        <v>1914346.44</v>
      </c>
      <c r="AD33" s="1452">
        <v>1937095.61</v>
      </c>
      <c r="AE33" s="1452">
        <v>1877257.49</v>
      </c>
      <c r="AF33" s="1452">
        <v>1938303.4</v>
      </c>
      <c r="AG33" s="1452">
        <v>21853838.749999996</v>
      </c>
      <c r="AH33" s="912"/>
      <c r="AI33" s="1452" t="s">
        <v>106</v>
      </c>
      <c r="AJ33" s="1452" t="s">
        <v>1322</v>
      </c>
      <c r="AK33" s="1452">
        <v>9</v>
      </c>
      <c r="AL33" s="1452">
        <v>32</v>
      </c>
      <c r="AM33" s="1452">
        <v>160</v>
      </c>
      <c r="AN33" s="1452">
        <v>137</v>
      </c>
      <c r="AO33" s="1452">
        <v>45</v>
      </c>
      <c r="AP33" s="1452">
        <v>45</v>
      </c>
      <c r="AQ33" s="1452"/>
      <c r="AR33" s="1452">
        <v>27</v>
      </c>
      <c r="AS33" s="1452">
        <v>45</v>
      </c>
      <c r="AT33" s="1452">
        <v>93</v>
      </c>
      <c r="AU33" s="1452">
        <v>21</v>
      </c>
      <c r="AV33" s="1452">
        <v>21</v>
      </c>
      <c r="AW33" s="1452">
        <v>635</v>
      </c>
      <c r="AX33" s="912"/>
      <c r="AY33" s="1544">
        <v>0</v>
      </c>
    </row>
    <row r="34" spans="1:51" s="853" customFormat="1" ht="22.5" customHeight="1" x14ac:dyDescent="0.25">
      <c r="A34" s="1481"/>
      <c r="B34" s="1227">
        <f t="shared" si="4"/>
        <v>23</v>
      </c>
      <c r="C34" s="1501" t="s">
        <v>115</v>
      </c>
      <c r="D34" s="831" t="s">
        <v>1322</v>
      </c>
      <c r="E34" s="1506">
        <v>183.02</v>
      </c>
      <c r="F34" s="1506">
        <v>29601.14</v>
      </c>
      <c r="G34" s="1506">
        <v>3001.32</v>
      </c>
      <c r="H34" s="1506">
        <v>32356.959999999999</v>
      </c>
      <c r="I34" s="1506">
        <v>91</v>
      </c>
      <c r="J34" s="1506">
        <v>13852</v>
      </c>
      <c r="K34" s="1506">
        <v>25149.13</v>
      </c>
      <c r="L34" s="1506">
        <v>28408</v>
      </c>
      <c r="M34" s="1506">
        <v>12804.85</v>
      </c>
      <c r="N34" s="1506">
        <v>64358.28</v>
      </c>
      <c r="O34" s="1506">
        <v>4734</v>
      </c>
      <c r="P34" s="1507">
        <v>17074.03</v>
      </c>
      <c r="Q34" s="1510">
        <v>231613.73</v>
      </c>
      <c r="R34" s="848"/>
      <c r="S34" s="1452" t="s">
        <v>106</v>
      </c>
      <c r="T34" s="1452" t="s">
        <v>1322</v>
      </c>
      <c r="U34" s="1452">
        <v>73</v>
      </c>
      <c r="V34" s="1452">
        <v>29</v>
      </c>
      <c r="W34" s="1452">
        <v>44</v>
      </c>
      <c r="X34" s="1452">
        <v>24</v>
      </c>
      <c r="Y34" s="1452">
        <v>25</v>
      </c>
      <c r="Z34" s="1452">
        <v>24</v>
      </c>
      <c r="AA34" s="1452">
        <v>72</v>
      </c>
      <c r="AB34" s="1452">
        <v>1912</v>
      </c>
      <c r="AC34" s="1452">
        <v>236</v>
      </c>
      <c r="AD34" s="1452">
        <v>29</v>
      </c>
      <c r="AE34" s="1452">
        <v>52</v>
      </c>
      <c r="AF34" s="1452">
        <v>127</v>
      </c>
      <c r="AG34" s="1452">
        <v>2647</v>
      </c>
      <c r="AH34" s="912"/>
      <c r="AI34" s="1452" t="s">
        <v>115</v>
      </c>
      <c r="AJ34" s="1452" t="s">
        <v>1322</v>
      </c>
      <c r="AK34" s="1452">
        <v>183.02</v>
      </c>
      <c r="AL34" s="1452">
        <v>29601.14</v>
      </c>
      <c r="AM34" s="1452">
        <v>3001.32</v>
      </c>
      <c r="AN34" s="1452">
        <v>32356.959999999999</v>
      </c>
      <c r="AO34" s="1452">
        <v>91</v>
      </c>
      <c r="AP34" s="1452">
        <v>13852</v>
      </c>
      <c r="AQ34" s="1452">
        <v>25149.13</v>
      </c>
      <c r="AR34" s="1452">
        <v>28408</v>
      </c>
      <c r="AS34" s="1452">
        <v>12804.85</v>
      </c>
      <c r="AT34" s="1452">
        <v>64358.28</v>
      </c>
      <c r="AU34" s="1452">
        <v>4734</v>
      </c>
      <c r="AV34" s="1452">
        <v>17074.03</v>
      </c>
      <c r="AW34" s="1452">
        <v>231613.73</v>
      </c>
      <c r="AX34" s="912"/>
      <c r="AY34" s="1544">
        <v>0</v>
      </c>
    </row>
    <row r="35" spans="1:51" s="853" customFormat="1" ht="22.5" customHeight="1" x14ac:dyDescent="0.25">
      <c r="A35" s="1481"/>
      <c r="B35" s="1227">
        <f t="shared" si="4"/>
        <v>24</v>
      </c>
      <c r="C35" s="1517" t="s">
        <v>119</v>
      </c>
      <c r="D35" s="836" t="s">
        <v>1324</v>
      </c>
      <c r="E35" s="1506">
        <v>91383404</v>
      </c>
      <c r="F35" s="1506">
        <v>92070569</v>
      </c>
      <c r="G35" s="1506">
        <v>68203661.001000002</v>
      </c>
      <c r="H35" s="1506">
        <v>68357177</v>
      </c>
      <c r="I35" s="1506">
        <v>93052774</v>
      </c>
      <c r="J35" s="1506">
        <v>104202382</v>
      </c>
      <c r="K35" s="1506">
        <v>126676623</v>
      </c>
      <c r="L35" s="1506">
        <v>150291015</v>
      </c>
      <c r="M35" s="1506">
        <v>139765831</v>
      </c>
      <c r="N35" s="1506">
        <v>153987488</v>
      </c>
      <c r="O35" s="1506">
        <v>150851768</v>
      </c>
      <c r="P35" s="1507">
        <v>147407228.99900001</v>
      </c>
      <c r="Q35" s="1513">
        <v>1386249921</v>
      </c>
      <c r="R35" s="848"/>
      <c r="S35" s="1452" t="s">
        <v>115</v>
      </c>
      <c r="T35" s="1452" t="s">
        <v>1322</v>
      </c>
      <c r="U35" s="1452">
        <v>1784.53</v>
      </c>
      <c r="V35" s="1452">
        <v>430</v>
      </c>
      <c r="W35" s="1452">
        <v>19884</v>
      </c>
      <c r="X35" s="1452">
        <v>2773.88</v>
      </c>
      <c r="Y35" s="1452">
        <v>226</v>
      </c>
      <c r="Z35" s="1452">
        <v>29846.13</v>
      </c>
      <c r="AA35" s="1452">
        <v>1459</v>
      </c>
      <c r="AB35" s="1452">
        <v>50239</v>
      </c>
      <c r="AC35" s="1452">
        <v>4777.07</v>
      </c>
      <c r="AD35" s="1452">
        <v>41253.919999999998</v>
      </c>
      <c r="AE35" s="1452">
        <v>6139.24</v>
      </c>
      <c r="AF35" s="1452">
        <v>2046</v>
      </c>
      <c r="AG35" s="1452">
        <v>160858.77000000002</v>
      </c>
      <c r="AH35" s="912"/>
      <c r="AI35" s="1452" t="s">
        <v>119</v>
      </c>
      <c r="AJ35" s="1452" t="s">
        <v>1324</v>
      </c>
      <c r="AK35" s="1452">
        <v>91383404</v>
      </c>
      <c r="AL35" s="1452">
        <v>92070569</v>
      </c>
      <c r="AM35" s="1452">
        <v>68203661.001000002</v>
      </c>
      <c r="AN35" s="1452">
        <v>68357177</v>
      </c>
      <c r="AO35" s="1452">
        <v>93052774</v>
      </c>
      <c r="AP35" s="1452">
        <v>104202382</v>
      </c>
      <c r="AQ35" s="1452">
        <v>126676623</v>
      </c>
      <c r="AR35" s="1452">
        <v>150291015</v>
      </c>
      <c r="AS35" s="1452">
        <v>139765831</v>
      </c>
      <c r="AT35" s="1452">
        <v>153987488</v>
      </c>
      <c r="AU35" s="1452">
        <v>150851768</v>
      </c>
      <c r="AV35" s="1452">
        <v>147407228.99900001</v>
      </c>
      <c r="AW35" s="1452">
        <v>1386249921</v>
      </c>
      <c r="AX35" s="912"/>
      <c r="AY35" s="1544">
        <v>0</v>
      </c>
    </row>
    <row r="36" spans="1:51" s="853" customFormat="1" ht="22.5" customHeight="1" x14ac:dyDescent="0.25">
      <c r="A36" s="1481"/>
      <c r="B36" s="1228">
        <f t="shared" si="4"/>
        <v>25</v>
      </c>
      <c r="C36" s="1516" t="s">
        <v>133</v>
      </c>
      <c r="D36" s="832" t="s">
        <v>1317</v>
      </c>
      <c r="E36" s="1506">
        <v>3604004.2</v>
      </c>
      <c r="F36" s="1506">
        <v>3749822.8099999996</v>
      </c>
      <c r="G36" s="1506">
        <v>4545921.46</v>
      </c>
      <c r="H36" s="1506">
        <v>2566346.31</v>
      </c>
      <c r="I36" s="1506">
        <v>2898790.0700000003</v>
      </c>
      <c r="J36" s="1506">
        <v>3716203.31</v>
      </c>
      <c r="K36" s="1506">
        <v>3701617.5</v>
      </c>
      <c r="L36" s="1506">
        <v>3887378.9699999997</v>
      </c>
      <c r="M36" s="1506">
        <v>4160956.05</v>
      </c>
      <c r="N36" s="1506">
        <v>4061185.8000000003</v>
      </c>
      <c r="O36" s="1506">
        <v>4329138.24</v>
      </c>
      <c r="P36" s="1507">
        <v>4252512.2699999996</v>
      </c>
      <c r="Q36" s="1508">
        <v>45473876.989999995</v>
      </c>
      <c r="R36" s="848"/>
      <c r="S36" s="1452" t="s">
        <v>119</v>
      </c>
      <c r="T36" s="1452" t="s">
        <v>1324</v>
      </c>
      <c r="U36" s="1452">
        <v>81528391.001000002</v>
      </c>
      <c r="V36" s="1452">
        <v>84440168</v>
      </c>
      <c r="W36" s="1452">
        <v>102015528</v>
      </c>
      <c r="X36" s="1452">
        <v>82796266.000999987</v>
      </c>
      <c r="Y36" s="1452">
        <v>79960957</v>
      </c>
      <c r="Z36" s="1452">
        <v>119730470</v>
      </c>
      <c r="AA36" s="1452">
        <v>100286996</v>
      </c>
      <c r="AB36" s="1452">
        <v>127054762</v>
      </c>
      <c r="AC36" s="1452">
        <v>125421814</v>
      </c>
      <c r="AD36" s="1452">
        <v>103000951.105</v>
      </c>
      <c r="AE36" s="1452">
        <v>92684227.348999992</v>
      </c>
      <c r="AF36" s="1452">
        <v>80656242</v>
      </c>
      <c r="AG36" s="1452">
        <v>1179576772.4560001</v>
      </c>
      <c r="AH36" s="912"/>
      <c r="AI36" s="1452" t="s">
        <v>133</v>
      </c>
      <c r="AJ36" s="1452" t="s">
        <v>1317</v>
      </c>
      <c r="AK36" s="1452">
        <v>3604004.2</v>
      </c>
      <c r="AL36" s="1452">
        <v>3749822.8099999996</v>
      </c>
      <c r="AM36" s="1452">
        <v>4545921.46</v>
      </c>
      <c r="AN36" s="1452">
        <v>2566346.31</v>
      </c>
      <c r="AO36" s="1452">
        <v>2898790.0700000003</v>
      </c>
      <c r="AP36" s="1452">
        <v>3716203.31</v>
      </c>
      <c r="AQ36" s="1452">
        <v>3701617.5</v>
      </c>
      <c r="AR36" s="1452">
        <v>3887378.9699999997</v>
      </c>
      <c r="AS36" s="1452">
        <v>4160956.05</v>
      </c>
      <c r="AT36" s="1452">
        <v>4061185.8000000003</v>
      </c>
      <c r="AU36" s="1452">
        <v>4329138.24</v>
      </c>
      <c r="AV36" s="1452">
        <v>4252512.2699999996</v>
      </c>
      <c r="AW36" s="1452">
        <v>45473876.989999995</v>
      </c>
      <c r="AX36" s="912"/>
      <c r="AY36" s="1544">
        <v>0</v>
      </c>
    </row>
    <row r="37" spans="1:51" s="853" customFormat="1" ht="22.5" customHeight="1" x14ac:dyDescent="0.25">
      <c r="A37" s="1481"/>
      <c r="B37" s="1228">
        <f t="shared" si="4"/>
        <v>26</v>
      </c>
      <c r="C37" s="1516" t="s">
        <v>274</v>
      </c>
      <c r="D37" s="832" t="s">
        <v>2233</v>
      </c>
      <c r="E37" s="1506"/>
      <c r="F37" s="1506"/>
      <c r="G37" s="1506"/>
      <c r="H37" s="1506"/>
      <c r="I37" s="1506"/>
      <c r="J37" s="1506"/>
      <c r="K37" s="1506"/>
      <c r="L37" s="1506"/>
      <c r="M37" s="1506"/>
      <c r="N37" s="1506"/>
      <c r="O37" s="1506"/>
      <c r="P37" s="1507">
        <v>7448.9460000000008</v>
      </c>
      <c r="Q37" s="1508">
        <v>7448.9460000000008</v>
      </c>
      <c r="R37" s="848"/>
      <c r="S37" s="1452" t="s">
        <v>133</v>
      </c>
      <c r="T37" s="1452" t="s">
        <v>1317</v>
      </c>
      <c r="U37" s="1452">
        <v>4733306.74</v>
      </c>
      <c r="V37" s="1452">
        <v>4337562.3599999994</v>
      </c>
      <c r="W37" s="1452">
        <v>4900677.07</v>
      </c>
      <c r="X37" s="1452">
        <v>3911088.68</v>
      </c>
      <c r="Y37" s="1452">
        <v>3820222.18</v>
      </c>
      <c r="Z37" s="1452">
        <v>3320549.63</v>
      </c>
      <c r="AA37" s="1452">
        <v>3824580.6499999994</v>
      </c>
      <c r="AB37" s="1452">
        <v>4133233.75</v>
      </c>
      <c r="AC37" s="1452">
        <v>4027903.96</v>
      </c>
      <c r="AD37" s="1452">
        <v>4169639.7800000003</v>
      </c>
      <c r="AE37" s="1452">
        <v>3469226.24</v>
      </c>
      <c r="AF37" s="1452">
        <v>3082769.6799999997</v>
      </c>
      <c r="AG37" s="1452">
        <v>47730760.719999999</v>
      </c>
      <c r="AH37" s="912"/>
      <c r="AI37" s="1452" t="s">
        <v>274</v>
      </c>
      <c r="AJ37" s="1452" t="s">
        <v>2179</v>
      </c>
      <c r="AK37" s="1452"/>
      <c r="AL37" s="1452"/>
      <c r="AM37" s="1452"/>
      <c r="AN37" s="1452"/>
      <c r="AO37" s="1452"/>
      <c r="AP37" s="1452"/>
      <c r="AQ37" s="1452"/>
      <c r="AR37" s="1452"/>
      <c r="AS37" s="1452"/>
      <c r="AT37" s="1452"/>
      <c r="AU37" s="1452"/>
      <c r="AV37" s="1452">
        <v>7448.9460000000008</v>
      </c>
      <c r="AW37" s="1452">
        <v>7448.9460000000008</v>
      </c>
      <c r="AX37" s="912"/>
      <c r="AY37" s="1544">
        <v>0</v>
      </c>
    </row>
    <row r="38" spans="1:51" s="853" customFormat="1" ht="22.5" customHeight="1" x14ac:dyDescent="0.25">
      <c r="A38" s="1481"/>
      <c r="B38" s="1227">
        <f t="shared" si="4"/>
        <v>27</v>
      </c>
      <c r="C38" s="1517" t="s">
        <v>135</v>
      </c>
      <c r="D38" s="836" t="s">
        <v>1322</v>
      </c>
      <c r="E38" s="1506">
        <v>9514.02</v>
      </c>
      <c r="F38" s="1506">
        <v>980.72</v>
      </c>
      <c r="G38" s="1506">
        <v>1167.26</v>
      </c>
      <c r="H38" s="1506">
        <v>139.54</v>
      </c>
      <c r="I38" s="1506">
        <v>1345.48</v>
      </c>
      <c r="J38" s="1506">
        <v>3000.17</v>
      </c>
      <c r="K38" s="1506">
        <v>4175.4000000000005</v>
      </c>
      <c r="L38" s="1506">
        <v>161313.11000000002</v>
      </c>
      <c r="M38" s="1506">
        <v>4799.93</v>
      </c>
      <c r="N38" s="1506">
        <v>513.37</v>
      </c>
      <c r="O38" s="1506">
        <v>78547.23000000001</v>
      </c>
      <c r="P38" s="1507">
        <v>2203.6999999999998</v>
      </c>
      <c r="Q38" s="1513">
        <v>267699.93</v>
      </c>
      <c r="R38" s="848"/>
      <c r="S38" s="1452" t="s">
        <v>135</v>
      </c>
      <c r="T38" s="1452" t="s">
        <v>1322</v>
      </c>
      <c r="U38" s="1452">
        <v>33054.97</v>
      </c>
      <c r="V38" s="1452">
        <v>428</v>
      </c>
      <c r="W38" s="1452">
        <v>1935.73</v>
      </c>
      <c r="X38" s="1452">
        <v>176.81</v>
      </c>
      <c r="Y38" s="1452">
        <v>3233</v>
      </c>
      <c r="Z38" s="1452">
        <v>48941.75</v>
      </c>
      <c r="AA38" s="1452">
        <v>13472.900000000001</v>
      </c>
      <c r="AB38" s="1452">
        <v>0</v>
      </c>
      <c r="AC38" s="1452">
        <v>2489.1800000000003</v>
      </c>
      <c r="AD38" s="1452">
        <v>1329.34</v>
      </c>
      <c r="AE38" s="1452">
        <v>4666.2</v>
      </c>
      <c r="AF38" s="1452">
        <v>3755.04</v>
      </c>
      <c r="AG38" s="1452">
        <v>113482.91999999998</v>
      </c>
      <c r="AH38" s="912"/>
      <c r="AI38" s="1452" t="s">
        <v>135</v>
      </c>
      <c r="AJ38" s="1452" t="s">
        <v>1322</v>
      </c>
      <c r="AK38" s="1452">
        <v>9514.02</v>
      </c>
      <c r="AL38" s="1452">
        <v>980.72</v>
      </c>
      <c r="AM38" s="1452">
        <v>1167.26</v>
      </c>
      <c r="AN38" s="1452">
        <v>139.54</v>
      </c>
      <c r="AO38" s="1452">
        <v>1345.48</v>
      </c>
      <c r="AP38" s="1452">
        <v>3000.17</v>
      </c>
      <c r="AQ38" s="1452">
        <v>4175.4000000000005</v>
      </c>
      <c r="AR38" s="1452">
        <v>161313.11000000002</v>
      </c>
      <c r="AS38" s="1452">
        <v>4799.93</v>
      </c>
      <c r="AT38" s="1452">
        <v>513.37</v>
      </c>
      <c r="AU38" s="1452">
        <v>78547.23000000001</v>
      </c>
      <c r="AV38" s="1452">
        <v>2203.6999999999998</v>
      </c>
      <c r="AW38" s="1452">
        <v>267699.93</v>
      </c>
      <c r="AX38" s="912"/>
      <c r="AY38" s="1544">
        <v>0</v>
      </c>
    </row>
    <row r="39" spans="1:51" s="853" customFormat="1" ht="22.5" customHeight="1" x14ac:dyDescent="0.25">
      <c r="A39" s="1481"/>
      <c r="B39" s="1228">
        <f>IF(AND(C39="",B38=""),"",MAX(B33:B38)+1)</f>
        <v>28</v>
      </c>
      <c r="C39" s="1516" t="s">
        <v>137</v>
      </c>
      <c r="D39" s="832" t="s">
        <v>1322</v>
      </c>
      <c r="E39" s="1506">
        <v>0</v>
      </c>
      <c r="F39" s="1506">
        <v>0</v>
      </c>
      <c r="G39" s="1506">
        <v>0</v>
      </c>
      <c r="H39" s="1506">
        <v>0</v>
      </c>
      <c r="I39" s="1506">
        <v>0</v>
      </c>
      <c r="J39" s="1506">
        <v>0</v>
      </c>
      <c r="K39" s="1506">
        <v>0</v>
      </c>
      <c r="L39" s="1506">
        <v>0</v>
      </c>
      <c r="M39" s="1506">
        <v>0</v>
      </c>
      <c r="N39" s="1506">
        <v>0</v>
      </c>
      <c r="O39" s="1506">
        <v>0</v>
      </c>
      <c r="P39" s="1507">
        <v>0</v>
      </c>
      <c r="Q39" s="1508">
        <v>0</v>
      </c>
      <c r="R39" s="848"/>
      <c r="S39" s="1452" t="s">
        <v>137</v>
      </c>
      <c r="T39" s="1452" t="s">
        <v>1322</v>
      </c>
      <c r="U39" s="1452">
        <v>0</v>
      </c>
      <c r="V39" s="1452">
        <v>0</v>
      </c>
      <c r="W39" s="1452">
        <v>0</v>
      </c>
      <c r="X39" s="1452">
        <v>0</v>
      </c>
      <c r="Y39" s="1452">
        <v>0</v>
      </c>
      <c r="Z39" s="1452">
        <v>0</v>
      </c>
      <c r="AA39" s="1452">
        <v>0</v>
      </c>
      <c r="AB39" s="1452">
        <v>0</v>
      </c>
      <c r="AC39" s="1452">
        <v>0</v>
      </c>
      <c r="AD39" s="1452">
        <v>0</v>
      </c>
      <c r="AE39" s="1452">
        <v>0</v>
      </c>
      <c r="AF39" s="1452">
        <v>0</v>
      </c>
      <c r="AG39" s="1452">
        <v>0</v>
      </c>
      <c r="AH39" s="912"/>
      <c r="AI39" s="1452" t="s">
        <v>137</v>
      </c>
      <c r="AJ39" s="1452" t="s">
        <v>1322</v>
      </c>
      <c r="AK39" s="1452">
        <v>0</v>
      </c>
      <c r="AL39" s="1452">
        <v>0</v>
      </c>
      <c r="AM39" s="1452">
        <v>0</v>
      </c>
      <c r="AN39" s="1452">
        <v>0</v>
      </c>
      <c r="AO39" s="1452">
        <v>0</v>
      </c>
      <c r="AP39" s="1452">
        <v>0</v>
      </c>
      <c r="AQ39" s="1452">
        <v>0</v>
      </c>
      <c r="AR39" s="1452">
        <v>0</v>
      </c>
      <c r="AS39" s="1452">
        <v>0</v>
      </c>
      <c r="AT39" s="1452">
        <v>0</v>
      </c>
      <c r="AU39" s="1452">
        <v>0</v>
      </c>
      <c r="AV39" s="1452">
        <v>0</v>
      </c>
      <c r="AW39" s="1452">
        <v>0</v>
      </c>
      <c r="AX39" s="912"/>
      <c r="AY39" s="1544">
        <v>0</v>
      </c>
    </row>
    <row r="40" spans="1:51" s="853" customFormat="1" ht="22.5" customHeight="1" x14ac:dyDescent="0.25">
      <c r="A40" s="1481"/>
      <c r="B40" s="1228">
        <f>IF(AND(C40="",B39=""),"",MAX(B34:B39)+1)</f>
        <v>29</v>
      </c>
      <c r="C40" s="1516" t="s">
        <v>139</v>
      </c>
      <c r="D40" s="832" t="s">
        <v>1322</v>
      </c>
      <c r="E40" s="1506">
        <v>130877.88</v>
      </c>
      <c r="F40" s="1506">
        <v>0</v>
      </c>
      <c r="G40" s="1506">
        <v>29586.06</v>
      </c>
      <c r="H40" s="1506">
        <v>30202.62</v>
      </c>
      <c r="I40" s="1506">
        <v>3387.3</v>
      </c>
      <c r="J40" s="1506">
        <v>34951.980000000003</v>
      </c>
      <c r="K40" s="1506">
        <v>61423.740000000005</v>
      </c>
      <c r="L40" s="1506">
        <v>35261.1</v>
      </c>
      <c r="M40" s="1506">
        <v>31298.82</v>
      </c>
      <c r="N40" s="1506">
        <v>0</v>
      </c>
      <c r="O40" s="1506">
        <v>228215.81999999998</v>
      </c>
      <c r="P40" s="1507">
        <v>3388957.74</v>
      </c>
      <c r="Q40" s="1508">
        <v>3974163.06</v>
      </c>
      <c r="R40" s="848"/>
      <c r="S40" s="1452" t="s">
        <v>139</v>
      </c>
      <c r="T40" s="1452" t="s">
        <v>1322</v>
      </c>
      <c r="U40" s="1452">
        <v>0</v>
      </c>
      <c r="V40" s="1452">
        <v>31364.822</v>
      </c>
      <c r="W40" s="1452">
        <v>115.191</v>
      </c>
      <c r="X40" s="1452">
        <v>0</v>
      </c>
      <c r="Y40" s="1452">
        <v>0</v>
      </c>
      <c r="Z40" s="1452">
        <v>62333.46</v>
      </c>
      <c r="AA40" s="1452">
        <v>0</v>
      </c>
      <c r="AB40" s="1452">
        <v>16528.259999999998</v>
      </c>
      <c r="AC40" s="1452">
        <v>34341.300000000003</v>
      </c>
      <c r="AD40" s="1452">
        <v>32246.466</v>
      </c>
      <c r="AE40" s="1452">
        <v>0</v>
      </c>
      <c r="AF40" s="1452">
        <v>29867.040000000001</v>
      </c>
      <c r="AG40" s="1452">
        <v>206796.53900000002</v>
      </c>
      <c r="AH40" s="912"/>
      <c r="AI40" s="1452" t="s">
        <v>139</v>
      </c>
      <c r="AJ40" s="1452" t="s">
        <v>1322</v>
      </c>
      <c r="AK40" s="1452">
        <v>130877.88</v>
      </c>
      <c r="AL40" s="1452">
        <v>0</v>
      </c>
      <c r="AM40" s="1452">
        <v>29586.06</v>
      </c>
      <c r="AN40" s="1452">
        <v>30202.62</v>
      </c>
      <c r="AO40" s="1452">
        <v>3387.3</v>
      </c>
      <c r="AP40" s="1452">
        <v>34951.980000000003</v>
      </c>
      <c r="AQ40" s="1452">
        <v>61423.740000000005</v>
      </c>
      <c r="AR40" s="1452">
        <v>35261.1</v>
      </c>
      <c r="AS40" s="1452">
        <v>31298.82</v>
      </c>
      <c r="AT40" s="1452">
        <v>0</v>
      </c>
      <c r="AU40" s="1452">
        <v>228215.81999999998</v>
      </c>
      <c r="AV40" s="1452">
        <v>3388957.74</v>
      </c>
      <c r="AW40" s="1452">
        <v>3974163.06</v>
      </c>
      <c r="AX40" s="912"/>
      <c r="AY40" s="1544">
        <v>0</v>
      </c>
    </row>
    <row r="41" spans="1:51" s="853" customFormat="1" ht="22.5" customHeight="1" x14ac:dyDescent="0.25">
      <c r="A41" s="1481"/>
      <c r="B41" s="1228">
        <f>IF(AND(C41="",B40=""),"",MAX(B35:B40)+1)</f>
        <v>30</v>
      </c>
      <c r="C41" s="1516" t="s">
        <v>141</v>
      </c>
      <c r="D41" s="832" t="s">
        <v>1324</v>
      </c>
      <c r="E41" s="1506">
        <v>5622429</v>
      </c>
      <c r="F41" s="1506">
        <v>5319191.28</v>
      </c>
      <c r="G41" s="1506">
        <v>5899475</v>
      </c>
      <c r="H41" s="1506">
        <v>4581201</v>
      </c>
      <c r="I41" s="1506">
        <v>0</v>
      </c>
      <c r="J41" s="1506">
        <v>1336559</v>
      </c>
      <c r="K41" s="1506">
        <v>6307640</v>
      </c>
      <c r="L41" s="1506">
        <v>6329239</v>
      </c>
      <c r="M41" s="1506">
        <v>5909906</v>
      </c>
      <c r="N41" s="1506">
        <v>6340956</v>
      </c>
      <c r="O41" s="1506">
        <v>3895066</v>
      </c>
      <c r="P41" s="1507">
        <v>0</v>
      </c>
      <c r="Q41" s="1508">
        <v>51541662.280000001</v>
      </c>
      <c r="R41" s="848"/>
      <c r="S41" s="1452" t="s">
        <v>141</v>
      </c>
      <c r="T41" s="1452" t="s">
        <v>1324</v>
      </c>
      <c r="U41" s="1452">
        <v>23248</v>
      </c>
      <c r="V41" s="1452">
        <v>382891</v>
      </c>
      <c r="W41" s="1452">
        <v>0</v>
      </c>
      <c r="X41" s="1452">
        <v>0</v>
      </c>
      <c r="Y41" s="1452">
        <v>193187</v>
      </c>
      <c r="Z41" s="1452">
        <v>1355549.98</v>
      </c>
      <c r="AA41" s="1452">
        <v>6100493</v>
      </c>
      <c r="AB41" s="1452">
        <v>6141444</v>
      </c>
      <c r="AC41" s="1452">
        <v>5627723.1299999999</v>
      </c>
      <c r="AD41" s="1452">
        <v>6055277</v>
      </c>
      <c r="AE41" s="1452">
        <v>5864166</v>
      </c>
      <c r="AF41" s="1452">
        <v>5615611.6799999997</v>
      </c>
      <c r="AG41" s="1452">
        <v>37359590.789999999</v>
      </c>
      <c r="AH41" s="912"/>
      <c r="AI41" s="1452" t="s">
        <v>141</v>
      </c>
      <c r="AJ41" s="1452" t="s">
        <v>1324</v>
      </c>
      <c r="AK41" s="1452">
        <v>5622429</v>
      </c>
      <c r="AL41" s="1452">
        <v>5319191.28</v>
      </c>
      <c r="AM41" s="1452">
        <v>5899475</v>
      </c>
      <c r="AN41" s="1452">
        <v>4581201</v>
      </c>
      <c r="AO41" s="1452">
        <v>0</v>
      </c>
      <c r="AP41" s="1452">
        <v>1336559</v>
      </c>
      <c r="AQ41" s="1452">
        <v>6307640</v>
      </c>
      <c r="AR41" s="1452">
        <v>6329239</v>
      </c>
      <c r="AS41" s="1452">
        <v>5909906</v>
      </c>
      <c r="AT41" s="1452">
        <v>6340956</v>
      </c>
      <c r="AU41" s="1452">
        <v>3895066</v>
      </c>
      <c r="AV41" s="1452">
        <v>0</v>
      </c>
      <c r="AW41" s="1452">
        <v>51541662.280000001</v>
      </c>
      <c r="AX41" s="912"/>
      <c r="AY41" s="1544">
        <v>0</v>
      </c>
    </row>
    <row r="42" spans="1:51" s="853" customFormat="1" ht="22.5" customHeight="1" x14ac:dyDescent="0.25">
      <c r="A42" s="1481"/>
      <c r="B42" s="1229">
        <f>IF(AND(C42="",B41=""),"",MAX(B36:B41)+1)</f>
        <v>31</v>
      </c>
      <c r="C42" s="1511" t="s">
        <v>143</v>
      </c>
      <c r="D42" s="834" t="s">
        <v>1322</v>
      </c>
      <c r="E42" s="1506"/>
      <c r="F42" s="1506">
        <v>433</v>
      </c>
      <c r="G42" s="1506"/>
      <c r="H42" s="1506">
        <v>0</v>
      </c>
      <c r="I42" s="1506">
        <v>0</v>
      </c>
      <c r="J42" s="1506">
        <v>0</v>
      </c>
      <c r="K42" s="1506">
        <v>193</v>
      </c>
      <c r="L42" s="1506">
        <v>196</v>
      </c>
      <c r="M42" s="1506">
        <v>696</v>
      </c>
      <c r="N42" s="1506"/>
      <c r="O42" s="1506">
        <v>0</v>
      </c>
      <c r="P42" s="1507">
        <v>179</v>
      </c>
      <c r="Q42" s="1508">
        <v>1697</v>
      </c>
      <c r="R42" s="848"/>
      <c r="S42" s="1452" t="s">
        <v>143</v>
      </c>
      <c r="T42" s="1452" t="s">
        <v>1322</v>
      </c>
      <c r="U42" s="1452">
        <v>388</v>
      </c>
      <c r="V42" s="1452"/>
      <c r="W42" s="1452">
        <v>801</v>
      </c>
      <c r="X42" s="1452"/>
      <c r="Y42" s="1452">
        <v>1243</v>
      </c>
      <c r="Z42" s="1452"/>
      <c r="AA42" s="1452">
        <v>111.42</v>
      </c>
      <c r="AB42" s="1452">
        <v>0</v>
      </c>
      <c r="AC42" s="1452">
        <v>0</v>
      </c>
      <c r="AD42" s="1452"/>
      <c r="AE42" s="1452">
        <v>0</v>
      </c>
      <c r="AF42" s="1452"/>
      <c r="AG42" s="1452">
        <v>2543.42</v>
      </c>
      <c r="AH42" s="912"/>
      <c r="AI42" s="1452" t="s">
        <v>143</v>
      </c>
      <c r="AJ42" s="1452" t="s">
        <v>1322</v>
      </c>
      <c r="AK42" s="1452"/>
      <c r="AL42" s="1452">
        <v>433</v>
      </c>
      <c r="AM42" s="1452"/>
      <c r="AN42" s="1452">
        <v>0</v>
      </c>
      <c r="AO42" s="1452">
        <v>0</v>
      </c>
      <c r="AP42" s="1452">
        <v>0</v>
      </c>
      <c r="AQ42" s="1452">
        <v>193</v>
      </c>
      <c r="AR42" s="1452">
        <v>196</v>
      </c>
      <c r="AS42" s="1452">
        <v>696</v>
      </c>
      <c r="AT42" s="1452"/>
      <c r="AU42" s="1452">
        <v>0</v>
      </c>
      <c r="AV42" s="1452">
        <v>179</v>
      </c>
      <c r="AW42" s="1452">
        <v>1697</v>
      </c>
      <c r="AX42" s="912"/>
      <c r="AY42" s="1544">
        <v>0</v>
      </c>
    </row>
    <row r="43" spans="1:51" s="853" customFormat="1" ht="22.5" customHeight="1" x14ac:dyDescent="0.25">
      <c r="A43" s="1481"/>
      <c r="B43" s="1227"/>
      <c r="C43" s="1514"/>
      <c r="D43" s="835" t="s">
        <v>1328</v>
      </c>
      <c r="E43" s="1506"/>
      <c r="F43" s="1506">
        <v>315168</v>
      </c>
      <c r="G43" s="1506">
        <v>121842</v>
      </c>
      <c r="H43" s="1506">
        <v>59304</v>
      </c>
      <c r="I43" s="1506">
        <v>134232</v>
      </c>
      <c r="J43" s="1506">
        <v>0</v>
      </c>
      <c r="K43" s="1506">
        <v>82488</v>
      </c>
      <c r="L43" s="1506">
        <v>33054</v>
      </c>
      <c r="M43" s="1506">
        <v>130452</v>
      </c>
      <c r="N43" s="1506">
        <v>111552</v>
      </c>
      <c r="O43" s="1506">
        <v>0</v>
      </c>
      <c r="P43" s="1507">
        <v>12558</v>
      </c>
      <c r="Q43" s="1508">
        <v>1000650</v>
      </c>
      <c r="R43" s="848"/>
      <c r="S43" s="1452"/>
      <c r="T43" s="1452" t="s">
        <v>1328</v>
      </c>
      <c r="U43" s="1452">
        <v>58254</v>
      </c>
      <c r="V43" s="1452">
        <v>78288</v>
      </c>
      <c r="W43" s="1452">
        <v>46410</v>
      </c>
      <c r="X43" s="1452"/>
      <c r="Y43" s="1452">
        <v>158634</v>
      </c>
      <c r="Z43" s="1452">
        <v>76062</v>
      </c>
      <c r="AA43" s="1452">
        <v>23226</v>
      </c>
      <c r="AB43" s="1452">
        <v>69552</v>
      </c>
      <c r="AC43" s="1452">
        <v>21714</v>
      </c>
      <c r="AD43" s="1452">
        <v>43344</v>
      </c>
      <c r="AE43" s="1452">
        <v>127806</v>
      </c>
      <c r="AF43" s="1452">
        <v>50148</v>
      </c>
      <c r="AG43" s="1452">
        <v>753438</v>
      </c>
      <c r="AH43" s="912"/>
      <c r="AI43" s="1452"/>
      <c r="AJ43" s="1452" t="s">
        <v>1328</v>
      </c>
      <c r="AK43" s="1452"/>
      <c r="AL43" s="1452">
        <v>315168</v>
      </c>
      <c r="AM43" s="1452">
        <v>121842</v>
      </c>
      <c r="AN43" s="1452">
        <v>59304</v>
      </c>
      <c r="AO43" s="1452">
        <v>134232</v>
      </c>
      <c r="AP43" s="1452">
        <v>0</v>
      </c>
      <c r="AQ43" s="1452">
        <v>82488</v>
      </c>
      <c r="AR43" s="1452">
        <v>33054</v>
      </c>
      <c r="AS43" s="1452">
        <v>130452</v>
      </c>
      <c r="AT43" s="1452">
        <v>111552</v>
      </c>
      <c r="AU43" s="1452">
        <v>0</v>
      </c>
      <c r="AV43" s="1452">
        <v>12558</v>
      </c>
      <c r="AW43" s="1452">
        <v>1000650</v>
      </c>
      <c r="AX43" s="912"/>
      <c r="AY43" s="1544">
        <v>0</v>
      </c>
    </row>
    <row r="44" spans="1:51" s="853" customFormat="1" ht="22.5" customHeight="1" x14ac:dyDescent="0.25">
      <c r="A44" s="1481"/>
      <c r="B44" s="1228">
        <f>IF(AND(C44="",B43=""),"",MAX(B39:B43)+1)</f>
        <v>32</v>
      </c>
      <c r="C44" s="1516" t="s">
        <v>147</v>
      </c>
      <c r="D44" s="832" t="s">
        <v>1322</v>
      </c>
      <c r="E44" s="1506">
        <v>24450</v>
      </c>
      <c r="F44" s="1506">
        <v>21218</v>
      </c>
      <c r="G44" s="1506">
        <v>23363</v>
      </c>
      <c r="H44" s="1506">
        <v>21633</v>
      </c>
      <c r="I44" s="1506">
        <v>21849</v>
      </c>
      <c r="J44" s="1506">
        <v>20557</v>
      </c>
      <c r="K44" s="1506">
        <v>21004</v>
      </c>
      <c r="L44" s="1506">
        <v>21014</v>
      </c>
      <c r="M44" s="1506">
        <v>20509</v>
      </c>
      <c r="N44" s="1506">
        <v>21701</v>
      </c>
      <c r="O44" s="1506">
        <v>23987</v>
      </c>
      <c r="P44" s="1507">
        <v>25798</v>
      </c>
      <c r="Q44" s="1508">
        <v>267083</v>
      </c>
      <c r="R44" s="848"/>
      <c r="S44" s="1452" t="s">
        <v>147</v>
      </c>
      <c r="T44" s="1452" t="s">
        <v>1322</v>
      </c>
      <c r="U44" s="1452">
        <v>22261</v>
      </c>
      <c r="V44" s="1452">
        <v>19185</v>
      </c>
      <c r="W44" s="1452">
        <v>21169</v>
      </c>
      <c r="X44" s="1452">
        <v>17853</v>
      </c>
      <c r="Y44" s="1452">
        <v>17794</v>
      </c>
      <c r="Z44" s="1452">
        <v>18903</v>
      </c>
      <c r="AA44" s="1452">
        <v>20400</v>
      </c>
      <c r="AB44" s="1452">
        <v>19978</v>
      </c>
      <c r="AC44" s="1452">
        <v>19328</v>
      </c>
      <c r="AD44" s="1452">
        <v>21809</v>
      </c>
      <c r="AE44" s="1452">
        <v>22052</v>
      </c>
      <c r="AF44" s="1452">
        <v>22037</v>
      </c>
      <c r="AG44" s="1452">
        <v>242769</v>
      </c>
      <c r="AH44" s="912"/>
      <c r="AI44" s="1452" t="s">
        <v>147</v>
      </c>
      <c r="AJ44" s="1452" t="s">
        <v>1322</v>
      </c>
      <c r="AK44" s="1452">
        <v>24450</v>
      </c>
      <c r="AL44" s="1452">
        <v>21218</v>
      </c>
      <c r="AM44" s="1452">
        <v>23363</v>
      </c>
      <c r="AN44" s="1452">
        <v>21633</v>
      </c>
      <c r="AO44" s="1452">
        <v>21849</v>
      </c>
      <c r="AP44" s="1452">
        <v>20557</v>
      </c>
      <c r="AQ44" s="1452">
        <v>21004</v>
      </c>
      <c r="AR44" s="1452">
        <v>21014</v>
      </c>
      <c r="AS44" s="1452">
        <v>20509</v>
      </c>
      <c r="AT44" s="1452">
        <v>21701</v>
      </c>
      <c r="AU44" s="1452">
        <v>23987</v>
      </c>
      <c r="AV44" s="1452">
        <v>25798</v>
      </c>
      <c r="AW44" s="1452">
        <v>267083</v>
      </c>
      <c r="AX44" s="912"/>
      <c r="AY44" s="1544">
        <v>0</v>
      </c>
    </row>
    <row r="45" spans="1:51" s="853" customFormat="1" ht="22.5" customHeight="1" x14ac:dyDescent="0.25">
      <c r="A45" s="1481"/>
      <c r="B45" s="1228">
        <f>IF(AND(C45="",B44=""),"",MAX(B40:B44)+1)</f>
        <v>33</v>
      </c>
      <c r="C45" s="1516" t="s">
        <v>149</v>
      </c>
      <c r="D45" s="832" t="s">
        <v>1322</v>
      </c>
      <c r="E45" s="1506">
        <v>1214.4000000000001</v>
      </c>
      <c r="F45" s="1506">
        <v>30628.35</v>
      </c>
      <c r="G45" s="1506">
        <v>969.42</v>
      </c>
      <c r="H45" s="1506">
        <v>29542.28</v>
      </c>
      <c r="I45" s="1506">
        <v>0</v>
      </c>
      <c r="J45" s="1506">
        <v>31211.27</v>
      </c>
      <c r="K45" s="1506">
        <v>200</v>
      </c>
      <c r="L45" s="1506">
        <v>767.16</v>
      </c>
      <c r="M45" s="1506">
        <v>36243.550000000003</v>
      </c>
      <c r="N45" s="1506">
        <v>101768.57</v>
      </c>
      <c r="O45" s="1506">
        <v>106802.58</v>
      </c>
      <c r="P45" s="1507">
        <v>86013.59</v>
      </c>
      <c r="Q45" s="1510">
        <v>425361.17000000004</v>
      </c>
      <c r="R45" s="848"/>
      <c r="S45" s="1452" t="s">
        <v>149</v>
      </c>
      <c r="T45" s="1452" t="s">
        <v>1322</v>
      </c>
      <c r="U45" s="1452">
        <v>31055.8</v>
      </c>
      <c r="V45" s="1452">
        <v>30573.69</v>
      </c>
      <c r="W45" s="1452">
        <v>1179.4000000000001</v>
      </c>
      <c r="X45" s="1452">
        <v>1016.17</v>
      </c>
      <c r="Y45" s="1452">
        <v>31173.38</v>
      </c>
      <c r="Z45" s="1452">
        <v>625</v>
      </c>
      <c r="AA45" s="1452">
        <v>19952.82</v>
      </c>
      <c r="AB45" s="1452">
        <v>29625.94</v>
      </c>
      <c r="AC45" s="1452">
        <v>1051.92</v>
      </c>
      <c r="AD45" s="1452">
        <v>29649.88</v>
      </c>
      <c r="AE45" s="1452">
        <v>0</v>
      </c>
      <c r="AF45" s="1452">
        <v>575.37</v>
      </c>
      <c r="AG45" s="1452">
        <v>176479.37000000002</v>
      </c>
      <c r="AH45" s="912"/>
      <c r="AI45" s="1452" t="s">
        <v>149</v>
      </c>
      <c r="AJ45" s="1452" t="s">
        <v>1322</v>
      </c>
      <c r="AK45" s="1452">
        <v>1214.4000000000001</v>
      </c>
      <c r="AL45" s="1452">
        <v>30628.35</v>
      </c>
      <c r="AM45" s="1452">
        <v>969.42</v>
      </c>
      <c r="AN45" s="1452">
        <v>29542.28</v>
      </c>
      <c r="AO45" s="1452">
        <v>0</v>
      </c>
      <c r="AP45" s="1452">
        <v>31211.27</v>
      </c>
      <c r="AQ45" s="1452">
        <v>200</v>
      </c>
      <c r="AR45" s="1452">
        <v>767.16</v>
      </c>
      <c r="AS45" s="1452">
        <v>36243.550000000003</v>
      </c>
      <c r="AT45" s="1452">
        <v>101768.57</v>
      </c>
      <c r="AU45" s="1452">
        <v>106802.58</v>
      </c>
      <c r="AV45" s="1452">
        <v>86013.59</v>
      </c>
      <c r="AW45" s="1452">
        <v>425361.17000000004</v>
      </c>
      <c r="AX45" s="912"/>
      <c r="AY45" s="1544">
        <v>0</v>
      </c>
    </row>
    <row r="46" spans="1:51" s="853" customFormat="1" ht="22.5" customHeight="1" x14ac:dyDescent="0.25">
      <c r="A46" s="1481"/>
      <c r="B46" s="1227">
        <f>IF(AND(C46="",B45=""),"",MAX(B41:B45)+1)</f>
        <v>34</v>
      </c>
      <c r="C46" s="1517" t="s">
        <v>155</v>
      </c>
      <c r="D46" s="836" t="s">
        <v>1324</v>
      </c>
      <c r="E46" s="1506">
        <v>23289913</v>
      </c>
      <c r="F46" s="1506">
        <v>25029206</v>
      </c>
      <c r="G46" s="1506">
        <v>22440851</v>
      </c>
      <c r="H46" s="1506">
        <v>20030387</v>
      </c>
      <c r="I46" s="1506">
        <v>6887034</v>
      </c>
      <c r="J46" s="1506">
        <v>25901945</v>
      </c>
      <c r="K46" s="1506">
        <v>37486336</v>
      </c>
      <c r="L46" s="1506">
        <v>33916033</v>
      </c>
      <c r="M46" s="1506">
        <v>36983285</v>
      </c>
      <c r="N46" s="1506">
        <v>35577184</v>
      </c>
      <c r="O46" s="1506">
        <v>38145387</v>
      </c>
      <c r="P46" s="1507">
        <v>26333394</v>
      </c>
      <c r="Q46" s="1513">
        <v>332020955</v>
      </c>
      <c r="R46" s="848"/>
      <c r="S46" s="1452" t="s">
        <v>155</v>
      </c>
      <c r="T46" s="1452" t="s">
        <v>1324</v>
      </c>
      <c r="U46" s="1452">
        <v>1474</v>
      </c>
      <c r="V46" s="1452">
        <v>18939276</v>
      </c>
      <c r="W46" s="1452">
        <v>12999365</v>
      </c>
      <c r="X46" s="1452">
        <v>1076</v>
      </c>
      <c r="Y46" s="1452">
        <v>1586</v>
      </c>
      <c r="Z46" s="1452">
        <v>15063962</v>
      </c>
      <c r="AA46" s="1452">
        <v>35597171.549999997</v>
      </c>
      <c r="AB46" s="1452">
        <v>23289913</v>
      </c>
      <c r="AC46" s="1452">
        <v>32796678</v>
      </c>
      <c r="AD46" s="1452">
        <v>19582840</v>
      </c>
      <c r="AE46" s="1452">
        <v>19473746</v>
      </c>
      <c r="AF46" s="1452">
        <v>6133004</v>
      </c>
      <c r="AG46" s="1452">
        <v>183880091.55000001</v>
      </c>
      <c r="AH46" s="912"/>
      <c r="AI46" s="1452" t="s">
        <v>155</v>
      </c>
      <c r="AJ46" s="1452" t="s">
        <v>1324</v>
      </c>
      <c r="AK46" s="1452">
        <v>23289913</v>
      </c>
      <c r="AL46" s="1452">
        <v>25029206</v>
      </c>
      <c r="AM46" s="1452">
        <v>22440851</v>
      </c>
      <c r="AN46" s="1452">
        <v>20030387</v>
      </c>
      <c r="AO46" s="1452">
        <v>6887034</v>
      </c>
      <c r="AP46" s="1452">
        <v>25901945</v>
      </c>
      <c r="AQ46" s="1452">
        <v>37486336</v>
      </c>
      <c r="AR46" s="1452">
        <v>33916033</v>
      </c>
      <c r="AS46" s="1452">
        <v>36983285</v>
      </c>
      <c r="AT46" s="1452">
        <v>35577184</v>
      </c>
      <c r="AU46" s="1452">
        <v>38145387</v>
      </c>
      <c r="AV46" s="1452">
        <v>26333394</v>
      </c>
      <c r="AW46" s="1452">
        <v>332020955</v>
      </c>
      <c r="AX46" s="912"/>
      <c r="AY46" s="1544">
        <v>0</v>
      </c>
    </row>
    <row r="47" spans="1:51" s="853" customFormat="1" ht="22.5" customHeight="1" x14ac:dyDescent="0.25">
      <c r="A47" s="1481"/>
      <c r="B47" s="1227">
        <f>IF(AND(C47="",B46=""),"",MAX(B42:B46)+1)</f>
        <v>35</v>
      </c>
      <c r="C47" s="1517" t="s">
        <v>157</v>
      </c>
      <c r="D47" s="836" t="s">
        <v>1324</v>
      </c>
      <c r="E47" s="1506">
        <v>0</v>
      </c>
      <c r="F47" s="1506">
        <v>2742374.4579999996</v>
      </c>
      <c r="G47" s="1506">
        <v>3704342.1940000001</v>
      </c>
      <c r="H47" s="1506">
        <v>4379340.7769999998</v>
      </c>
      <c r="I47" s="1506">
        <v>3396803.9670000002</v>
      </c>
      <c r="J47" s="1506">
        <v>12372785</v>
      </c>
      <c r="K47" s="1506">
        <v>14499644.979</v>
      </c>
      <c r="L47" s="1506">
        <v>11224680.191</v>
      </c>
      <c r="M47" s="1506">
        <v>16306017.965999998</v>
      </c>
      <c r="N47" s="1506">
        <v>3548086.9749999996</v>
      </c>
      <c r="O47" s="1506">
        <v>19578553.026999999</v>
      </c>
      <c r="P47" s="1507">
        <v>14518486.903999999</v>
      </c>
      <c r="Q47" s="1513">
        <v>106271116.43799999</v>
      </c>
      <c r="R47" s="848"/>
      <c r="S47" s="1452" t="s">
        <v>157</v>
      </c>
      <c r="T47" s="1452" t="s">
        <v>1324</v>
      </c>
      <c r="U47" s="1452">
        <v>1664867.7579999999</v>
      </c>
      <c r="V47" s="1452">
        <v>5204444.415</v>
      </c>
      <c r="W47" s="1452">
        <v>4744410.909</v>
      </c>
      <c r="X47" s="1452">
        <v>101198.463</v>
      </c>
      <c r="Y47" s="1452">
        <v>5922580.8820000002</v>
      </c>
      <c r="Z47" s="1452">
        <v>7622868.2019999996</v>
      </c>
      <c r="AA47" s="1452">
        <v>6343291.6349999998</v>
      </c>
      <c r="AB47" s="1452">
        <v>15822905.661999999</v>
      </c>
      <c r="AC47" s="1452">
        <v>20071503.878000002</v>
      </c>
      <c r="AD47" s="1452">
        <v>8184057.9800000004</v>
      </c>
      <c r="AE47" s="1452">
        <v>1656222.341</v>
      </c>
      <c r="AF47" s="1452">
        <v>585439.76</v>
      </c>
      <c r="AG47" s="1452">
        <v>77923791.88500002</v>
      </c>
      <c r="AH47" s="912"/>
      <c r="AI47" s="1452" t="s">
        <v>157</v>
      </c>
      <c r="AJ47" s="1452" t="s">
        <v>1324</v>
      </c>
      <c r="AK47" s="1452">
        <v>0</v>
      </c>
      <c r="AL47" s="1452">
        <v>2742374.4579999996</v>
      </c>
      <c r="AM47" s="1452">
        <v>3704342.1940000001</v>
      </c>
      <c r="AN47" s="1452">
        <v>4379340.7769999998</v>
      </c>
      <c r="AO47" s="1452">
        <v>3396803.9670000002</v>
      </c>
      <c r="AP47" s="1452">
        <v>12372785</v>
      </c>
      <c r="AQ47" s="1452">
        <v>14499644.979</v>
      </c>
      <c r="AR47" s="1452">
        <v>11224680.191</v>
      </c>
      <c r="AS47" s="1452">
        <v>16306017.965999998</v>
      </c>
      <c r="AT47" s="1452">
        <v>3548086.9749999996</v>
      </c>
      <c r="AU47" s="1452">
        <v>19578553.026999999</v>
      </c>
      <c r="AV47" s="1452">
        <v>14518486.903999999</v>
      </c>
      <c r="AW47" s="1452">
        <v>106271116.43799999</v>
      </c>
      <c r="AX47" s="912"/>
      <c r="AY47" s="1544">
        <v>0</v>
      </c>
    </row>
    <row r="48" spans="1:51" s="853" customFormat="1" ht="15" customHeight="1" x14ac:dyDescent="0.25">
      <c r="A48" s="1481"/>
      <c r="B48" s="1522" t="s">
        <v>2178</v>
      </c>
      <c r="C48" s="848"/>
      <c r="D48" s="848"/>
      <c r="E48" s="848"/>
      <c r="F48" s="848"/>
      <c r="G48" s="848"/>
      <c r="H48" s="848"/>
      <c r="I48" s="848"/>
      <c r="J48" s="848"/>
      <c r="K48" s="848"/>
      <c r="L48" s="848"/>
      <c r="M48" s="848"/>
      <c r="N48" s="848"/>
      <c r="O48" s="848"/>
      <c r="P48" s="848"/>
      <c r="Q48" s="848"/>
      <c r="R48" s="848"/>
      <c r="S48" s="1452" t="s">
        <v>302</v>
      </c>
      <c r="T48" s="1452"/>
      <c r="U48" s="1452">
        <v>226861567.84900004</v>
      </c>
      <c r="V48" s="1452">
        <v>241521166.58700001</v>
      </c>
      <c r="W48" s="1452">
        <v>283554344.98999995</v>
      </c>
      <c r="X48" s="1452">
        <v>229114727.72399998</v>
      </c>
      <c r="Y48" s="1452">
        <v>353886554.09200007</v>
      </c>
      <c r="Z48" s="1452">
        <v>420135929.29500002</v>
      </c>
      <c r="AA48" s="1452">
        <v>434307722.40700001</v>
      </c>
      <c r="AB48" s="1452">
        <v>492581605.43200004</v>
      </c>
      <c r="AC48" s="1452">
        <v>488141743.54799998</v>
      </c>
      <c r="AD48" s="1452">
        <v>411866809.94099998</v>
      </c>
      <c r="AE48" s="1452">
        <v>370713837.08000004</v>
      </c>
      <c r="AF48" s="1452">
        <v>313199073.5200001</v>
      </c>
      <c r="AG48" s="1452">
        <v>4265885082.4650002</v>
      </c>
      <c r="AH48" s="912"/>
      <c r="AI48" s="1452" t="s">
        <v>302</v>
      </c>
      <c r="AJ48" s="1452"/>
      <c r="AK48" s="1452">
        <v>324265130.54999995</v>
      </c>
      <c r="AL48" s="1452">
        <v>266182526.02799997</v>
      </c>
      <c r="AM48" s="1452">
        <v>277343102.91500002</v>
      </c>
      <c r="AN48" s="1452">
        <v>253282466.15700001</v>
      </c>
      <c r="AO48" s="1452">
        <v>356795414.20700002</v>
      </c>
      <c r="AP48" s="1452">
        <v>427874026.97000009</v>
      </c>
      <c r="AQ48" s="1452">
        <v>491346114.83899993</v>
      </c>
      <c r="AR48" s="1452">
        <v>493207336.74100012</v>
      </c>
      <c r="AS48" s="1452">
        <v>499535609.67600006</v>
      </c>
      <c r="AT48" s="1452">
        <v>503258759.96500003</v>
      </c>
      <c r="AU48" s="1452">
        <v>544814546.95700002</v>
      </c>
      <c r="AV48" s="1452">
        <v>520038932.11899984</v>
      </c>
      <c r="AW48" s="1452">
        <v>4957943967.1240005</v>
      </c>
      <c r="AX48" s="912"/>
      <c r="AY48" s="1544"/>
    </row>
    <row r="49" spans="1:51" s="853" customFormat="1" ht="15" customHeight="1" x14ac:dyDescent="0.25">
      <c r="A49" s="1481"/>
      <c r="B49" s="1523" t="s">
        <v>2232</v>
      </c>
      <c r="C49" s="1481"/>
      <c r="D49" s="1481"/>
      <c r="E49" s="1524"/>
      <c r="F49" s="1524"/>
      <c r="G49" s="1524"/>
      <c r="H49" s="1524"/>
      <c r="I49" s="1524"/>
      <c r="J49" s="1524"/>
      <c r="K49" s="1524"/>
      <c r="L49" s="1524"/>
      <c r="M49" s="1524"/>
      <c r="N49" s="1524"/>
      <c r="O49" s="1524"/>
      <c r="P49" s="1524"/>
      <c r="Q49" s="1524"/>
      <c r="R49" s="848"/>
      <c r="S49" s="1452"/>
      <c r="T49" s="1452"/>
      <c r="U49" s="1452"/>
      <c r="V49" s="1452"/>
      <c r="W49" s="1452"/>
      <c r="X49" s="1452"/>
      <c r="Y49" s="1452"/>
      <c r="Z49" s="1452"/>
      <c r="AA49" s="1452"/>
      <c r="AB49" s="1452"/>
      <c r="AC49" s="1452"/>
      <c r="AD49" s="1452"/>
      <c r="AE49" s="1452"/>
      <c r="AF49" s="1452"/>
      <c r="AG49" s="1452"/>
      <c r="AH49" s="912"/>
      <c r="AI49" s="1452"/>
      <c r="AJ49" s="1452"/>
      <c r="AK49" s="1452"/>
      <c r="AL49" s="1452"/>
      <c r="AM49" s="1452"/>
      <c r="AN49" s="1452"/>
      <c r="AO49" s="1452"/>
      <c r="AP49" s="1452"/>
      <c r="AQ49" s="1452"/>
      <c r="AR49" s="1452"/>
      <c r="AS49" s="1452"/>
      <c r="AT49" s="1452"/>
      <c r="AU49" s="1452"/>
      <c r="AV49" s="1452"/>
      <c r="AW49" s="1452"/>
      <c r="AX49" s="912"/>
      <c r="AY49" s="912"/>
    </row>
    <row r="50" spans="1:51" s="853" customFormat="1" ht="22.5" customHeight="1" x14ac:dyDescent="0.25">
      <c r="A50" s="1481"/>
      <c r="B50" s="1525"/>
      <c r="C50" s="23"/>
      <c r="D50" s="23"/>
      <c r="E50" s="23"/>
      <c r="F50" s="1524"/>
      <c r="G50" s="1524"/>
      <c r="H50" s="1524"/>
      <c r="I50" s="1524"/>
      <c r="J50" s="1524"/>
      <c r="K50" s="1524"/>
      <c r="L50" s="1524"/>
      <c r="M50" s="1524"/>
      <c r="N50" s="1524"/>
      <c r="O50" s="1524"/>
      <c r="P50" s="1524"/>
      <c r="Q50" s="1524"/>
      <c r="R50" s="848"/>
      <c r="S50" s="1452"/>
      <c r="T50" s="1452"/>
      <c r="U50" s="1452"/>
      <c r="V50" s="1452"/>
      <c r="W50" s="1452"/>
      <c r="X50" s="1452"/>
      <c r="Y50" s="1452"/>
      <c r="Z50" s="1452"/>
      <c r="AA50" s="1452"/>
      <c r="AB50" s="1452"/>
      <c r="AC50" s="1452"/>
      <c r="AD50" s="1452"/>
      <c r="AE50" s="1452"/>
      <c r="AF50" s="1452"/>
      <c r="AG50" s="1452">
        <f>+AW121-AG48</f>
        <v>-4265885082.4650002</v>
      </c>
      <c r="AH50" s="912"/>
      <c r="AI50" s="1452"/>
      <c r="AJ50" s="1452"/>
      <c r="AK50" s="1545">
        <v>0</v>
      </c>
      <c r="AL50" s="1545">
        <v>0</v>
      </c>
      <c r="AM50" s="1545">
        <v>0</v>
      </c>
      <c r="AN50" s="1545">
        <v>0</v>
      </c>
      <c r="AO50" s="1545">
        <v>0</v>
      </c>
      <c r="AP50" s="1545">
        <v>0</v>
      </c>
      <c r="AQ50" s="1545">
        <v>0</v>
      </c>
      <c r="AR50" s="1545">
        <v>0</v>
      </c>
      <c r="AS50" s="1545">
        <v>0</v>
      </c>
      <c r="AT50" s="1545">
        <v>0</v>
      </c>
      <c r="AU50" s="1545">
        <v>0</v>
      </c>
      <c r="AV50" s="1545">
        <v>0</v>
      </c>
      <c r="AW50" s="1545">
        <v>0</v>
      </c>
      <c r="AX50" s="912"/>
      <c r="AY50" s="912"/>
    </row>
    <row r="51" spans="1:51" s="853" customFormat="1" ht="22.5" customHeight="1" x14ac:dyDescent="0.25">
      <c r="A51" s="1481"/>
      <c r="B51" s="1525"/>
      <c r="C51" s="23"/>
      <c r="D51" s="4"/>
      <c r="E51" s="4"/>
      <c r="F51" s="1524"/>
      <c r="G51" s="1524"/>
      <c r="H51" s="1524"/>
      <c r="I51" s="1524"/>
      <c r="J51" s="1524"/>
      <c r="K51" s="1524"/>
      <c r="L51" s="1524"/>
      <c r="M51" s="1524"/>
      <c r="N51" s="1524"/>
      <c r="O51" s="1524"/>
      <c r="P51" s="1524"/>
      <c r="Q51" s="1524"/>
      <c r="R51" s="848"/>
      <c r="S51" s="1452"/>
      <c r="T51" s="1452"/>
      <c r="U51" s="1452"/>
      <c r="V51" s="1452"/>
      <c r="W51" s="1452"/>
      <c r="X51" s="1452"/>
      <c r="Y51" s="1452"/>
      <c r="Z51" s="1452"/>
      <c r="AA51" s="1452"/>
      <c r="AB51" s="1452"/>
      <c r="AC51" s="1452"/>
      <c r="AD51" s="1452"/>
      <c r="AE51" s="1452"/>
      <c r="AF51" s="1452"/>
      <c r="AG51" s="1452"/>
      <c r="AH51" s="912"/>
      <c r="AI51" s="1452"/>
      <c r="AJ51" s="1452"/>
      <c r="AK51" s="1452"/>
      <c r="AL51" s="1452"/>
      <c r="AM51" s="1452"/>
      <c r="AN51" s="1452"/>
      <c r="AO51" s="1452"/>
      <c r="AP51" s="1452"/>
      <c r="AQ51" s="1452"/>
      <c r="AR51" s="1452"/>
      <c r="AS51" s="1452"/>
      <c r="AT51" s="1452"/>
      <c r="AU51" s="1452"/>
      <c r="AV51" s="1452"/>
      <c r="AW51" s="1545"/>
      <c r="AX51" s="912"/>
      <c r="AY51" s="912"/>
    </row>
    <row r="52" spans="1:51" s="853" customFormat="1" ht="22.5" customHeight="1" x14ac:dyDescent="0.25">
      <c r="A52" s="1481"/>
      <c r="B52" s="1525"/>
      <c r="C52" s="23"/>
      <c r="D52" s="4"/>
      <c r="E52" s="4"/>
      <c r="F52" s="1524"/>
      <c r="G52" s="1524"/>
      <c r="H52" s="1524"/>
      <c r="I52" s="1524"/>
      <c r="J52" s="1524"/>
      <c r="K52" s="1524"/>
      <c r="L52" s="1524"/>
      <c r="M52" s="1524"/>
      <c r="N52" s="1524"/>
      <c r="O52" s="1524"/>
      <c r="P52" s="1524"/>
      <c r="Q52" s="1524"/>
      <c r="R52" s="848"/>
      <c r="S52" s="1452"/>
      <c r="T52" s="1452"/>
      <c r="U52" s="1452"/>
      <c r="V52" s="1452"/>
      <c r="W52" s="1452"/>
      <c r="X52" s="1452"/>
      <c r="Y52" s="1452"/>
      <c r="Z52" s="1452"/>
      <c r="AA52" s="1452"/>
      <c r="AB52" s="1452"/>
      <c r="AC52" s="1452"/>
      <c r="AD52" s="1452"/>
      <c r="AE52" s="1452"/>
      <c r="AF52" s="1452"/>
      <c r="AG52" s="1452"/>
      <c r="AH52" s="912"/>
      <c r="AI52" s="1451" t="s">
        <v>163</v>
      </c>
      <c r="AJ52" s="1452" t="s">
        <v>164</v>
      </c>
      <c r="AK52" s="1452"/>
      <c r="AL52" s="1452"/>
      <c r="AM52" s="1452"/>
      <c r="AN52" s="1452"/>
      <c r="AO52" s="1452"/>
      <c r="AP52" s="1452"/>
      <c r="AQ52" s="1452"/>
      <c r="AR52" s="1452"/>
      <c r="AS52" s="1452"/>
      <c r="AT52" s="1452"/>
      <c r="AU52" s="1452"/>
      <c r="AV52" s="1452"/>
      <c r="AW52" s="1452"/>
      <c r="AX52" s="912"/>
      <c r="AY52" s="912"/>
    </row>
    <row r="53" spans="1:51" s="853" customFormat="1" ht="22.5" customHeight="1" thickBot="1" x14ac:dyDescent="0.3">
      <c r="A53" s="1481"/>
      <c r="B53" s="1481"/>
      <c r="C53" s="1481"/>
      <c r="D53" s="1481"/>
      <c r="E53" s="1481"/>
      <c r="F53" s="1481"/>
      <c r="G53" s="1481"/>
      <c r="H53" s="1481"/>
      <c r="I53" s="1481"/>
      <c r="J53" s="1481"/>
      <c r="K53" s="1481"/>
      <c r="L53" s="1481"/>
      <c r="M53" s="1481"/>
      <c r="N53" s="1481"/>
      <c r="O53" s="1481"/>
      <c r="P53" s="1481"/>
      <c r="Q53" s="1481"/>
      <c r="R53" s="848"/>
      <c r="S53" s="1452" t="s">
        <v>163</v>
      </c>
      <c r="T53" s="1452" t="s">
        <v>164</v>
      </c>
      <c r="U53" s="1452"/>
      <c r="V53" s="1452"/>
      <c r="W53" s="1452"/>
      <c r="X53" s="1452"/>
      <c r="Y53" s="1452"/>
      <c r="Z53" s="1452"/>
      <c r="AA53" s="1452"/>
      <c r="AB53" s="1452"/>
      <c r="AC53" s="1452"/>
      <c r="AD53" s="1452"/>
      <c r="AE53" s="1452"/>
      <c r="AF53" s="1452"/>
      <c r="AG53" s="1452"/>
      <c r="AH53" s="912"/>
      <c r="AI53" s="1451" t="s">
        <v>165</v>
      </c>
      <c r="AJ53" s="1452" t="s">
        <v>304</v>
      </c>
      <c r="AK53" s="1453"/>
      <c r="AL53" s="1453"/>
      <c r="AM53" s="912"/>
      <c r="AN53" s="912"/>
      <c r="AO53" s="912"/>
      <c r="AP53" s="912"/>
      <c r="AQ53" s="912"/>
      <c r="AR53" s="912"/>
      <c r="AS53" s="912"/>
      <c r="AT53" s="912"/>
      <c r="AU53" s="912"/>
      <c r="AV53" s="912"/>
      <c r="AW53" s="1452"/>
      <c r="AX53" s="912"/>
      <c r="AY53" s="912"/>
    </row>
    <row r="54" spans="1:51" s="853" customFormat="1" ht="34.5" customHeight="1" thickBot="1" x14ac:dyDescent="0.3">
      <c r="A54" s="1481"/>
      <c r="B54" s="2014" t="s">
        <v>1358</v>
      </c>
      <c r="C54" s="2015"/>
      <c r="D54" s="1225" t="s">
        <v>1357</v>
      </c>
      <c r="E54" s="1223" t="s">
        <v>1088</v>
      </c>
      <c r="F54" s="1223" t="s">
        <v>1205</v>
      </c>
      <c r="G54" s="1223" t="s">
        <v>1206</v>
      </c>
      <c r="H54" s="1223" t="s">
        <v>1207</v>
      </c>
      <c r="I54" s="1223" t="s">
        <v>1208</v>
      </c>
      <c r="J54" s="1223" t="s">
        <v>1209</v>
      </c>
      <c r="K54" s="1223" t="s">
        <v>1115</v>
      </c>
      <c r="L54" s="1223" t="s">
        <v>1210</v>
      </c>
      <c r="M54" s="1223" t="s">
        <v>1211</v>
      </c>
      <c r="N54" s="1223" t="s">
        <v>1212</v>
      </c>
      <c r="O54" s="1223" t="s">
        <v>1116</v>
      </c>
      <c r="P54" s="1223" t="s">
        <v>1213</v>
      </c>
      <c r="Q54" s="1226" t="s">
        <v>1074</v>
      </c>
      <c r="R54" s="848"/>
      <c r="S54" s="1452" t="s">
        <v>165</v>
      </c>
      <c r="T54" s="1452" t="s">
        <v>304</v>
      </c>
      <c r="U54" s="1452"/>
      <c r="V54" s="1452"/>
      <c r="W54" s="1452"/>
      <c r="X54" s="1452"/>
      <c r="Y54" s="1452"/>
      <c r="Z54" s="1452"/>
      <c r="AA54" s="1452"/>
      <c r="AB54" s="1452"/>
      <c r="AC54" s="1452"/>
      <c r="AD54" s="1452"/>
      <c r="AE54" s="1452"/>
      <c r="AF54" s="1452"/>
      <c r="AG54" s="1452"/>
      <c r="AH54" s="912"/>
      <c r="AI54" s="1451" t="s">
        <v>167</v>
      </c>
      <c r="AJ54" s="1452" t="s">
        <v>306</v>
      </c>
      <c r="AK54" s="1453"/>
      <c r="AL54" s="1453"/>
      <c r="AM54" s="912"/>
      <c r="AN54" s="912"/>
      <c r="AO54" s="912"/>
      <c r="AP54" s="912"/>
      <c r="AQ54" s="912"/>
      <c r="AR54" s="912"/>
      <c r="AS54" s="912"/>
      <c r="AT54" s="912"/>
      <c r="AU54" s="912"/>
      <c r="AV54" s="912"/>
      <c r="AW54" s="1452"/>
      <c r="AX54" s="912"/>
      <c r="AY54" s="912"/>
    </row>
    <row r="55" spans="1:51" s="853" customFormat="1" ht="22.5" customHeight="1" x14ac:dyDescent="0.25">
      <c r="A55" s="1481"/>
      <c r="B55" s="2016"/>
      <c r="C55" s="2017"/>
      <c r="D55" s="840" t="str">
        <f>+S59</f>
        <v>BG</v>
      </c>
      <c r="E55" s="1526">
        <v>3604004.2</v>
      </c>
      <c r="F55" s="1527">
        <v>3749822.8099999996</v>
      </c>
      <c r="G55" s="1527">
        <v>4545921.46</v>
      </c>
      <c r="H55" s="1527">
        <v>2566346.31</v>
      </c>
      <c r="I55" s="1527">
        <v>2898790.0700000003</v>
      </c>
      <c r="J55" s="1527">
        <v>3716203.31</v>
      </c>
      <c r="K55" s="1527">
        <v>3701617.5</v>
      </c>
      <c r="L55" s="1527">
        <v>3887378.9699999997</v>
      </c>
      <c r="M55" s="1527">
        <v>4160956.05</v>
      </c>
      <c r="N55" s="1527">
        <v>4061185.8000000003</v>
      </c>
      <c r="O55" s="1527">
        <v>4329138.24</v>
      </c>
      <c r="P55" s="1528">
        <v>4252512.2699999996</v>
      </c>
      <c r="Q55" s="1529">
        <f>+SUM(E55:P55)</f>
        <v>45473876.989999995</v>
      </c>
      <c r="R55" s="848"/>
      <c r="S55" s="1452" t="s">
        <v>167</v>
      </c>
      <c r="T55" s="1452" t="s">
        <v>306</v>
      </c>
      <c r="U55" s="1452"/>
      <c r="V55" s="1452"/>
      <c r="W55" s="1452"/>
      <c r="X55" s="1452"/>
      <c r="Y55" s="1452"/>
      <c r="Z55" s="1452"/>
      <c r="AA55" s="1452"/>
      <c r="AB55" s="1452"/>
      <c r="AC55" s="1452"/>
      <c r="AD55" s="1452"/>
      <c r="AE55" s="1452"/>
      <c r="AF55" s="1452"/>
      <c r="AG55" s="912"/>
      <c r="AH55" s="912"/>
      <c r="AI55" s="1451" t="s">
        <v>1056</v>
      </c>
      <c r="AJ55" s="1452" t="s">
        <v>1057</v>
      </c>
      <c r="AK55" s="1453"/>
      <c r="AL55" s="1453"/>
      <c r="AM55" s="912"/>
      <c r="AN55" s="912"/>
      <c r="AO55" s="912"/>
      <c r="AP55" s="912"/>
      <c r="AQ55" s="912"/>
      <c r="AR55" s="912"/>
      <c r="AS55" s="912"/>
      <c r="AT55" s="912"/>
      <c r="AU55" s="912"/>
      <c r="AV55" s="912"/>
      <c r="AW55" s="1452"/>
      <c r="AX55" s="912"/>
      <c r="AY55" s="912"/>
    </row>
    <row r="56" spans="1:51" s="853" customFormat="1" ht="22.5" customHeight="1" x14ac:dyDescent="0.25">
      <c r="A56" s="1481"/>
      <c r="B56" s="2016"/>
      <c r="C56" s="2017"/>
      <c r="D56" s="841" t="str">
        <f t="shared" ref="D56:D61" si="5">+S60</f>
        <v>BZ</v>
      </c>
      <c r="E56" s="1530">
        <v>74399.63</v>
      </c>
      <c r="F56" s="1531">
        <v>51769.11</v>
      </c>
      <c r="G56" s="1531">
        <v>51961.04</v>
      </c>
      <c r="H56" s="1531">
        <v>44257.11</v>
      </c>
      <c r="I56" s="1531">
        <v>75213.69</v>
      </c>
      <c r="J56" s="1531">
        <v>87175.61</v>
      </c>
      <c r="K56" s="1531">
        <v>100530.73</v>
      </c>
      <c r="L56" s="1531">
        <v>119976.53</v>
      </c>
      <c r="M56" s="1531">
        <v>104145.67</v>
      </c>
      <c r="N56" s="1531">
        <v>87419.86</v>
      </c>
      <c r="O56" s="1531">
        <v>106770.55</v>
      </c>
      <c r="P56" s="1532">
        <v>99350.04</v>
      </c>
      <c r="Q56" s="1533">
        <f t="shared" ref="Q56:Q62" si="6">+SUM(E56:P56)</f>
        <v>1002969.5700000001</v>
      </c>
      <c r="R56" s="848"/>
      <c r="S56" s="1452"/>
      <c r="T56" s="1452"/>
      <c r="U56" s="1452"/>
      <c r="V56" s="1452"/>
      <c r="W56" s="1452"/>
      <c r="X56" s="1452"/>
      <c r="Y56" s="1452"/>
      <c r="Z56" s="1452"/>
      <c r="AA56" s="1452"/>
      <c r="AB56" s="1452"/>
      <c r="AC56" s="1452"/>
      <c r="AD56" s="1452"/>
      <c r="AE56" s="1452"/>
      <c r="AF56" s="1452"/>
      <c r="AG56" s="912"/>
      <c r="AH56" s="912"/>
      <c r="AI56" s="1452"/>
      <c r="AJ56" s="1452"/>
      <c r="AK56" s="1452"/>
      <c r="AL56" s="1452"/>
      <c r="AM56" s="912"/>
      <c r="AN56" s="912"/>
      <c r="AO56" s="912"/>
      <c r="AP56" s="912"/>
      <c r="AQ56" s="912"/>
      <c r="AR56" s="912"/>
      <c r="AS56" s="912"/>
      <c r="AT56" s="912"/>
      <c r="AU56" s="912"/>
      <c r="AV56" s="912"/>
      <c r="AW56" s="912"/>
      <c r="AX56" s="912"/>
      <c r="AY56" s="912"/>
    </row>
    <row r="57" spans="1:51" s="853" customFormat="1" ht="22.5" customHeight="1" x14ac:dyDescent="0.25">
      <c r="A57" s="1481"/>
      <c r="B57" s="2016"/>
      <c r="C57" s="2017"/>
      <c r="D57" s="841" t="str">
        <f t="shared" si="5"/>
        <v>CA</v>
      </c>
      <c r="E57" s="1530"/>
      <c r="F57" s="1531"/>
      <c r="G57" s="1531">
        <v>2322</v>
      </c>
      <c r="H57" s="1531"/>
      <c r="I57" s="1531"/>
      <c r="J57" s="1531"/>
      <c r="K57" s="1534">
        <v>4615.37</v>
      </c>
      <c r="L57" s="1534"/>
      <c r="M57" s="1534"/>
      <c r="N57" s="1531"/>
      <c r="O57" s="1534">
        <v>20584.099999999999</v>
      </c>
      <c r="P57" s="1535">
        <v>20584</v>
      </c>
      <c r="Q57" s="1536">
        <f t="shared" si="6"/>
        <v>48105.47</v>
      </c>
      <c r="R57" s="848"/>
      <c r="S57" s="1452" t="s">
        <v>1311</v>
      </c>
      <c r="T57" s="1452" t="s">
        <v>1246</v>
      </c>
      <c r="U57" s="1452"/>
      <c r="V57" s="1452"/>
      <c r="W57" s="1452"/>
      <c r="X57" s="1452"/>
      <c r="Y57" s="1452"/>
      <c r="Z57" s="1452"/>
      <c r="AA57" s="1452"/>
      <c r="AB57" s="1452"/>
      <c r="AC57" s="1452"/>
      <c r="AD57" s="1452"/>
      <c r="AE57" s="1452"/>
      <c r="AF57" s="1452"/>
      <c r="AG57" s="1452"/>
      <c r="AH57" s="912"/>
      <c r="AI57" s="1452" t="s">
        <v>1311</v>
      </c>
      <c r="AJ57" s="1452" t="s">
        <v>1246</v>
      </c>
      <c r="AK57" s="1452"/>
      <c r="AL57" s="1452"/>
      <c r="AM57" s="1452"/>
      <c r="AN57" s="1452"/>
      <c r="AO57" s="1452"/>
      <c r="AP57" s="1452"/>
      <c r="AQ57" s="1452"/>
      <c r="AR57" s="1452"/>
      <c r="AS57" s="1452"/>
      <c r="AT57" s="1452"/>
      <c r="AU57" s="1452"/>
      <c r="AV57" s="1452"/>
      <c r="AW57" s="912"/>
      <c r="AX57" s="912"/>
      <c r="AY57" s="912"/>
    </row>
    <row r="58" spans="1:51" s="853" customFormat="1" ht="22.5" customHeight="1" x14ac:dyDescent="0.25">
      <c r="A58" s="1481"/>
      <c r="B58" s="2016"/>
      <c r="C58" s="2017"/>
      <c r="D58" s="841" t="str">
        <f t="shared" si="5"/>
        <v>D2</v>
      </c>
      <c r="E58" s="1530">
        <v>695845.02000000025</v>
      </c>
      <c r="F58" s="1531">
        <v>497743.37</v>
      </c>
      <c r="G58" s="1531">
        <v>501556.61999999994</v>
      </c>
      <c r="H58" s="1531">
        <v>523147.48</v>
      </c>
      <c r="I58" s="1531">
        <v>455725.13000000012</v>
      </c>
      <c r="J58" s="1531">
        <v>873106.42000000027</v>
      </c>
      <c r="K58" s="1531">
        <v>655763.14000000025</v>
      </c>
      <c r="L58" s="1531">
        <v>873566.43</v>
      </c>
      <c r="M58" s="1531">
        <v>805391.28</v>
      </c>
      <c r="N58" s="1531">
        <v>736143.69</v>
      </c>
      <c r="O58" s="1531">
        <v>6977013.9999999991</v>
      </c>
      <c r="P58" s="1532">
        <v>13242370.82</v>
      </c>
      <c r="Q58" s="1533">
        <f t="shared" si="6"/>
        <v>26837373.399999999</v>
      </c>
      <c r="R58" s="848"/>
      <c r="S58" s="1452" t="s">
        <v>1331</v>
      </c>
      <c r="T58" s="1452" t="s">
        <v>770</v>
      </c>
      <c r="U58" s="1452" t="s">
        <v>771</v>
      </c>
      <c r="V58" s="1452" t="s">
        <v>1214</v>
      </c>
      <c r="W58" s="1452" t="s">
        <v>1215</v>
      </c>
      <c r="X58" s="1452" t="s">
        <v>1216</v>
      </c>
      <c r="Y58" s="1452" t="s">
        <v>1217</v>
      </c>
      <c r="Z58" s="1452" t="s">
        <v>1218</v>
      </c>
      <c r="AA58" s="1452" t="s">
        <v>1219</v>
      </c>
      <c r="AB58" s="1452" t="s">
        <v>1220</v>
      </c>
      <c r="AC58" s="1452" t="s">
        <v>1221</v>
      </c>
      <c r="AD58" s="1452" t="s">
        <v>1222</v>
      </c>
      <c r="AE58" s="1452" t="s">
        <v>1223</v>
      </c>
      <c r="AF58" s="1452" t="s">
        <v>302</v>
      </c>
      <c r="AG58" s="1452"/>
      <c r="AH58" s="912"/>
      <c r="AI58" s="1452" t="s">
        <v>1331</v>
      </c>
      <c r="AJ58" s="1452" t="s">
        <v>770</v>
      </c>
      <c r="AK58" s="1452" t="s">
        <v>771</v>
      </c>
      <c r="AL58" s="1452" t="s">
        <v>1214</v>
      </c>
      <c r="AM58" s="1452" t="s">
        <v>1215</v>
      </c>
      <c r="AN58" s="1452" t="s">
        <v>1216</v>
      </c>
      <c r="AO58" s="1452" t="s">
        <v>1217</v>
      </c>
      <c r="AP58" s="1452" t="s">
        <v>1218</v>
      </c>
      <c r="AQ58" s="1452" t="s">
        <v>1219</v>
      </c>
      <c r="AR58" s="1452" t="s">
        <v>1220</v>
      </c>
      <c r="AS58" s="1452" t="s">
        <v>1221</v>
      </c>
      <c r="AT58" s="1452" t="s">
        <v>1222</v>
      </c>
      <c r="AU58" s="1452" t="s">
        <v>1223</v>
      </c>
      <c r="AV58" s="1452" t="s">
        <v>302</v>
      </c>
      <c r="AW58" s="912"/>
      <c r="AX58" s="912"/>
      <c r="AY58" s="912"/>
    </row>
    <row r="59" spans="1:51" s="853" customFormat="1" ht="22.5" customHeight="1" x14ac:dyDescent="0.25">
      <c r="A59" s="1481"/>
      <c r="B59" s="2016"/>
      <c r="C59" s="2017"/>
      <c r="D59" s="841" t="str">
        <f t="shared" si="5"/>
        <v>GN</v>
      </c>
      <c r="E59" s="1530">
        <v>317952045.73000002</v>
      </c>
      <c r="F59" s="1531">
        <v>259863485.13800001</v>
      </c>
      <c r="G59" s="1531">
        <v>270282228.35500002</v>
      </c>
      <c r="H59" s="1531">
        <v>248290495.47700003</v>
      </c>
      <c r="I59" s="1531">
        <v>351469013.347</v>
      </c>
      <c r="J59" s="1531">
        <v>421433322.47000003</v>
      </c>
      <c r="K59" s="1531">
        <v>484946196.73899996</v>
      </c>
      <c r="L59" s="1531">
        <v>486529408.20099998</v>
      </c>
      <c r="M59" s="1531">
        <v>492527189.71599996</v>
      </c>
      <c r="N59" s="1531">
        <v>496301104.7650001</v>
      </c>
      <c r="O59" s="1531">
        <v>531481228.2470001</v>
      </c>
      <c r="P59" s="1532">
        <v>500479833.64300001</v>
      </c>
      <c r="Q59" s="1533">
        <f t="shared" si="6"/>
        <v>4861555551.8279991</v>
      </c>
      <c r="R59" s="848"/>
      <c r="S59" s="1452" t="s">
        <v>1317</v>
      </c>
      <c r="T59" s="1452">
        <v>4733306.74</v>
      </c>
      <c r="U59" s="1452">
        <v>4337562.3599999994</v>
      </c>
      <c r="V59" s="1452">
        <v>4900677.07</v>
      </c>
      <c r="W59" s="1452">
        <v>3911088.68</v>
      </c>
      <c r="X59" s="1452">
        <v>3820222.18</v>
      </c>
      <c r="Y59" s="1452">
        <v>3320549.63</v>
      </c>
      <c r="Z59" s="1452">
        <v>3824580.6499999994</v>
      </c>
      <c r="AA59" s="1452">
        <v>4133233.75</v>
      </c>
      <c r="AB59" s="1452">
        <v>4027903.96</v>
      </c>
      <c r="AC59" s="1452">
        <v>4169639.7800000003</v>
      </c>
      <c r="AD59" s="1452">
        <v>3469226.24</v>
      </c>
      <c r="AE59" s="1452">
        <v>3082769.6799999997</v>
      </c>
      <c r="AF59" s="1452">
        <v>47730760.719999999</v>
      </c>
      <c r="AG59" s="1452"/>
      <c r="AH59" s="912"/>
      <c r="AI59" s="1452" t="s">
        <v>1317</v>
      </c>
      <c r="AJ59" s="1452">
        <v>3604004.2</v>
      </c>
      <c r="AK59" s="1452">
        <v>3749822.8099999996</v>
      </c>
      <c r="AL59" s="1452">
        <v>4545921.46</v>
      </c>
      <c r="AM59" s="1452">
        <v>2566346.31</v>
      </c>
      <c r="AN59" s="1452">
        <v>2898790.0700000003</v>
      </c>
      <c r="AO59" s="1452">
        <v>3716203.31</v>
      </c>
      <c r="AP59" s="1452">
        <v>3701617.5</v>
      </c>
      <c r="AQ59" s="1452">
        <v>3887378.9699999997</v>
      </c>
      <c r="AR59" s="1452">
        <v>4160956.05</v>
      </c>
      <c r="AS59" s="1452">
        <v>4061185.8000000003</v>
      </c>
      <c r="AT59" s="1452">
        <v>4329138.24</v>
      </c>
      <c r="AU59" s="1452">
        <v>4252512.2699999996</v>
      </c>
      <c r="AV59" s="1452">
        <v>45473876.989999995</v>
      </c>
      <c r="AW59" s="912"/>
      <c r="AX59" s="1544">
        <v>0</v>
      </c>
      <c r="AY59" s="912"/>
    </row>
    <row r="60" spans="1:51" s="853" customFormat="1" ht="22.5" customHeight="1" x14ac:dyDescent="0.25">
      <c r="A60" s="1481"/>
      <c r="B60" s="2016"/>
      <c r="C60" s="2017"/>
      <c r="D60" s="841" t="str">
        <f t="shared" si="5"/>
        <v>R6</v>
      </c>
      <c r="E60" s="1530">
        <v>1938835.97</v>
      </c>
      <c r="F60" s="1531">
        <v>1704537.6</v>
      </c>
      <c r="G60" s="1531">
        <v>1837271.44</v>
      </c>
      <c r="H60" s="1531">
        <v>1798915.7799999998</v>
      </c>
      <c r="I60" s="1531">
        <v>1762439.9700000002</v>
      </c>
      <c r="J60" s="1531">
        <v>1764219.1600000001</v>
      </c>
      <c r="K60" s="1534">
        <v>1854903.3599999999</v>
      </c>
      <c r="L60" s="1531">
        <v>1763952.6099999999</v>
      </c>
      <c r="M60" s="1531">
        <v>1807474.96</v>
      </c>
      <c r="N60" s="1534">
        <v>1961353.8499999999</v>
      </c>
      <c r="O60" s="1531">
        <v>1899811.8199999998</v>
      </c>
      <c r="P60" s="1532">
        <v>1924274.4</v>
      </c>
      <c r="Q60" s="1533">
        <f t="shared" si="6"/>
        <v>22017990.919999998</v>
      </c>
      <c r="R60" s="848"/>
      <c r="S60" s="1452" t="s">
        <v>1315</v>
      </c>
      <c r="T60" s="1452">
        <v>71840.3</v>
      </c>
      <c r="U60" s="1452">
        <v>74950.44</v>
      </c>
      <c r="V60" s="1452">
        <v>61692.959999999999</v>
      </c>
      <c r="W60" s="1452">
        <v>49337.409999999996</v>
      </c>
      <c r="X60" s="1452">
        <v>64055.34</v>
      </c>
      <c r="Y60" s="1452">
        <v>104801.69</v>
      </c>
      <c r="Z60" s="1452">
        <v>120588.98999999999</v>
      </c>
      <c r="AA60" s="1452">
        <v>126292.84</v>
      </c>
      <c r="AB60" s="1452">
        <v>63264.4</v>
      </c>
      <c r="AC60" s="1452">
        <v>120181.06</v>
      </c>
      <c r="AD60" s="1452">
        <v>107350.54000000001</v>
      </c>
      <c r="AE60" s="1452">
        <v>84374.709999999992</v>
      </c>
      <c r="AF60" s="1452">
        <v>1048730.68</v>
      </c>
      <c r="AG60" s="1452"/>
      <c r="AH60" s="912"/>
      <c r="AI60" s="1452" t="s">
        <v>1315</v>
      </c>
      <c r="AJ60" s="1452">
        <v>74399.63</v>
      </c>
      <c r="AK60" s="1452">
        <v>51769.11</v>
      </c>
      <c r="AL60" s="1452">
        <v>51961.04</v>
      </c>
      <c r="AM60" s="1452">
        <v>44257.11</v>
      </c>
      <c r="AN60" s="1452">
        <v>75213.69</v>
      </c>
      <c r="AO60" s="1452">
        <v>87175.61</v>
      </c>
      <c r="AP60" s="1452">
        <v>100530.73</v>
      </c>
      <c r="AQ60" s="1452">
        <v>119976.53</v>
      </c>
      <c r="AR60" s="1452">
        <v>104145.67</v>
      </c>
      <c r="AS60" s="1452">
        <v>87419.86</v>
      </c>
      <c r="AT60" s="1452">
        <v>106770.55</v>
      </c>
      <c r="AU60" s="1452">
        <v>99350.04</v>
      </c>
      <c r="AV60" s="1452">
        <v>1002969.5700000001</v>
      </c>
      <c r="AW60" s="1452"/>
      <c r="AX60" s="1544">
        <v>0</v>
      </c>
      <c r="AY60" s="912"/>
    </row>
    <row r="61" spans="1:51" s="853" customFormat="1" ht="22.5" customHeight="1" x14ac:dyDescent="0.25">
      <c r="A61" s="1481"/>
      <c r="B61" s="2016"/>
      <c r="C61" s="2017"/>
      <c r="D61" s="841" t="str">
        <f t="shared" si="5"/>
        <v>RQ</v>
      </c>
      <c r="E61" s="1530"/>
      <c r="F61" s="1531">
        <v>315168</v>
      </c>
      <c r="G61" s="1531">
        <v>121842</v>
      </c>
      <c r="H61" s="1531">
        <v>59304</v>
      </c>
      <c r="I61" s="1531">
        <v>134232</v>
      </c>
      <c r="J61" s="1531">
        <v>0</v>
      </c>
      <c r="K61" s="1534">
        <v>82488</v>
      </c>
      <c r="L61" s="1531">
        <v>33054</v>
      </c>
      <c r="M61" s="1531">
        <v>130452</v>
      </c>
      <c r="N61" s="1534">
        <v>111552</v>
      </c>
      <c r="O61" s="1531">
        <v>0</v>
      </c>
      <c r="P61" s="1532">
        <v>12558</v>
      </c>
      <c r="Q61" s="1533">
        <f t="shared" si="6"/>
        <v>1000650</v>
      </c>
      <c r="R61" s="848"/>
      <c r="S61" s="1452" t="s">
        <v>1319</v>
      </c>
      <c r="T61" s="1452"/>
      <c r="U61" s="1452"/>
      <c r="V61" s="1452">
        <v>2611.21</v>
      </c>
      <c r="W61" s="1452"/>
      <c r="X61" s="1452">
        <v>2040.52</v>
      </c>
      <c r="Y61" s="1452"/>
      <c r="Z61" s="1452"/>
      <c r="AA61" s="1452">
        <v>3249.23</v>
      </c>
      <c r="AB61" s="1452"/>
      <c r="AC61" s="1452">
        <v>446.49</v>
      </c>
      <c r="AD61" s="1452"/>
      <c r="AE61" s="1452">
        <v>2122.86</v>
      </c>
      <c r="AF61" s="1452">
        <v>10470.31</v>
      </c>
      <c r="AG61" s="1452"/>
      <c r="AH61" s="912"/>
      <c r="AI61" s="1452" t="s">
        <v>1319</v>
      </c>
      <c r="AJ61" s="1452"/>
      <c r="AK61" s="1452"/>
      <c r="AL61" s="1452">
        <v>2322</v>
      </c>
      <c r="AM61" s="1452"/>
      <c r="AN61" s="1452"/>
      <c r="AO61" s="1452"/>
      <c r="AP61" s="1452">
        <v>4615.37</v>
      </c>
      <c r="AQ61" s="1452"/>
      <c r="AR61" s="1452"/>
      <c r="AS61" s="1452"/>
      <c r="AT61" s="1452">
        <v>20584.099999999999</v>
      </c>
      <c r="AU61" s="1452">
        <v>20584</v>
      </c>
      <c r="AV61" s="1452">
        <v>48105.47</v>
      </c>
      <c r="AW61" s="1452"/>
      <c r="AX61" s="1544">
        <v>0</v>
      </c>
      <c r="AY61" s="912"/>
    </row>
    <row r="62" spans="1:51" s="853" customFormat="1" ht="22.5" customHeight="1" thickBot="1" x14ac:dyDescent="0.3">
      <c r="A62" s="1481"/>
      <c r="B62" s="2018"/>
      <c r="C62" s="2019"/>
      <c r="D62" s="842" t="s">
        <v>2179</v>
      </c>
      <c r="E62" s="1537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9">
        <v>7448.9460000000008</v>
      </c>
      <c r="Q62" s="1540">
        <f t="shared" si="6"/>
        <v>7448.9460000000008</v>
      </c>
      <c r="R62" s="848"/>
      <c r="S62" s="1452" t="s">
        <v>1322</v>
      </c>
      <c r="T62" s="1452">
        <v>421173.44</v>
      </c>
      <c r="U62" s="1452">
        <v>412658.39199999999</v>
      </c>
      <c r="V62" s="1452">
        <v>500900.79100000003</v>
      </c>
      <c r="W62" s="1452">
        <v>447931.67</v>
      </c>
      <c r="X62" s="1452">
        <v>625096.74</v>
      </c>
      <c r="Y62" s="1452">
        <v>510884.73</v>
      </c>
      <c r="Z62" s="1452">
        <v>475924.84199999989</v>
      </c>
      <c r="AA62" s="1452">
        <v>692024.16</v>
      </c>
      <c r="AB62" s="1452">
        <v>567014.51</v>
      </c>
      <c r="AC62" s="1452">
        <v>804975.61599999992</v>
      </c>
      <c r="AD62" s="1452">
        <v>498980.13999999996</v>
      </c>
      <c r="AE62" s="1452">
        <v>609560.89999999991</v>
      </c>
      <c r="AF62" s="1452">
        <v>6567125.930999998</v>
      </c>
      <c r="AG62" s="1452"/>
      <c r="AH62" s="912"/>
      <c r="AI62" s="1452" t="s">
        <v>1322</v>
      </c>
      <c r="AJ62" s="1452">
        <v>695845.02000000025</v>
      </c>
      <c r="AK62" s="1452">
        <v>497743.37</v>
      </c>
      <c r="AL62" s="1452">
        <v>501556.61999999994</v>
      </c>
      <c r="AM62" s="1452">
        <v>523147.48</v>
      </c>
      <c r="AN62" s="1452">
        <v>455725.13000000012</v>
      </c>
      <c r="AO62" s="1452">
        <v>873106.42000000027</v>
      </c>
      <c r="AP62" s="1452">
        <v>655763.14000000025</v>
      </c>
      <c r="AQ62" s="1452">
        <v>873566.43</v>
      </c>
      <c r="AR62" s="1452">
        <v>805391.28</v>
      </c>
      <c r="AS62" s="1452">
        <v>736143.69</v>
      </c>
      <c r="AT62" s="1452">
        <v>6977013.9999999991</v>
      </c>
      <c r="AU62" s="1452">
        <v>13242370.82</v>
      </c>
      <c r="AV62" s="1452">
        <v>26837373.399999999</v>
      </c>
      <c r="AW62" s="1452"/>
      <c r="AX62" s="1544">
        <v>0</v>
      </c>
      <c r="AY62" s="912"/>
    </row>
    <row r="63" spans="1:51" s="853" customFormat="1" ht="22.5" customHeight="1" x14ac:dyDescent="0.25">
      <c r="A63" s="1481"/>
      <c r="B63" s="1481"/>
      <c r="C63" s="1481"/>
      <c r="D63" s="1495" t="s">
        <v>1359</v>
      </c>
      <c r="E63" s="1481"/>
      <c r="F63" s="1481"/>
      <c r="G63" s="1481"/>
      <c r="H63" s="1481"/>
      <c r="I63" s="1481"/>
      <c r="J63" s="1481"/>
      <c r="K63" s="1481"/>
      <c r="L63" s="1481"/>
      <c r="M63" s="1481"/>
      <c r="N63" s="1481"/>
      <c r="O63" s="1481"/>
      <c r="P63" s="1481"/>
      <c r="Q63" s="1481"/>
      <c r="R63" s="848"/>
      <c r="S63" s="1452" t="s">
        <v>1324</v>
      </c>
      <c r="T63" s="1452">
        <v>219802627.96900001</v>
      </c>
      <c r="U63" s="1452">
        <v>234990891.83499998</v>
      </c>
      <c r="V63" s="1452">
        <v>276275117.92900002</v>
      </c>
      <c r="W63" s="1452">
        <v>222936226.044</v>
      </c>
      <c r="X63" s="1452">
        <v>347413492.04199994</v>
      </c>
      <c r="Y63" s="1452">
        <v>414355726.435</v>
      </c>
      <c r="Z63" s="1452">
        <v>428082142.17500001</v>
      </c>
      <c r="AA63" s="1452">
        <v>485660855.38200003</v>
      </c>
      <c r="AB63" s="1452">
        <v>481547500.23799986</v>
      </c>
      <c r="AC63" s="1452">
        <v>404791127.38499999</v>
      </c>
      <c r="AD63" s="1452">
        <v>364633216.66999996</v>
      </c>
      <c r="AE63" s="1452">
        <v>307431793.97000003</v>
      </c>
      <c r="AF63" s="1452">
        <v>4187920718.0740004</v>
      </c>
      <c r="AG63" s="1452"/>
      <c r="AH63" s="912"/>
      <c r="AI63" s="1452" t="s">
        <v>1324</v>
      </c>
      <c r="AJ63" s="1452">
        <v>317952045.73000002</v>
      </c>
      <c r="AK63" s="1452">
        <v>259863485.13800001</v>
      </c>
      <c r="AL63" s="1452">
        <v>270282228.35500002</v>
      </c>
      <c r="AM63" s="1452">
        <v>248290495.47700003</v>
      </c>
      <c r="AN63" s="1452">
        <v>351469013.347</v>
      </c>
      <c r="AO63" s="1452">
        <v>421433322.47000003</v>
      </c>
      <c r="AP63" s="1452">
        <v>484946196.73899996</v>
      </c>
      <c r="AQ63" s="1452">
        <v>486529408.20099998</v>
      </c>
      <c r="AR63" s="1452">
        <v>492527189.71599996</v>
      </c>
      <c r="AS63" s="1452">
        <v>496301104.7650001</v>
      </c>
      <c r="AT63" s="1452">
        <v>531481228.2470001</v>
      </c>
      <c r="AU63" s="1452">
        <v>500479833.64300001</v>
      </c>
      <c r="AV63" s="1452">
        <v>4861555551.8279991</v>
      </c>
      <c r="AW63" s="1452"/>
      <c r="AX63" s="1544">
        <v>0</v>
      </c>
      <c r="AY63" s="912"/>
    </row>
    <row r="64" spans="1:51" s="853" customFormat="1" ht="22.5" customHeight="1" x14ac:dyDescent="0.25">
      <c r="A64" s="1481"/>
      <c r="B64" s="1481"/>
      <c r="C64" s="1481"/>
      <c r="D64" s="1481"/>
      <c r="E64" s="1481"/>
      <c r="F64" s="1481"/>
      <c r="G64" s="1481"/>
      <c r="H64" s="1481"/>
      <c r="I64" s="1481"/>
      <c r="J64" s="1481"/>
      <c r="K64" s="1481"/>
      <c r="L64" s="1481"/>
      <c r="M64" s="1481"/>
      <c r="N64" s="1481"/>
      <c r="O64" s="1481"/>
      <c r="P64" s="1481"/>
      <c r="Q64" s="1481"/>
      <c r="R64" s="848"/>
      <c r="S64" s="1452" t="s">
        <v>1326</v>
      </c>
      <c r="T64" s="1452">
        <v>1774365.4</v>
      </c>
      <c r="U64" s="1452">
        <v>1626815.56</v>
      </c>
      <c r="V64" s="1452">
        <v>1766935.03</v>
      </c>
      <c r="W64" s="1452">
        <v>1770143.92</v>
      </c>
      <c r="X64" s="1452">
        <v>1803013.27</v>
      </c>
      <c r="Y64" s="1452">
        <v>1767904.81</v>
      </c>
      <c r="Z64" s="1452">
        <v>1781259.75</v>
      </c>
      <c r="AA64" s="1452">
        <v>1896398.0699999998</v>
      </c>
      <c r="AB64" s="1452">
        <v>1914346.44</v>
      </c>
      <c r="AC64" s="1452">
        <v>1937095.61</v>
      </c>
      <c r="AD64" s="1452">
        <v>1877257.49</v>
      </c>
      <c r="AE64" s="1452">
        <v>1938303.4</v>
      </c>
      <c r="AF64" s="1452">
        <v>21853838.749999996</v>
      </c>
      <c r="AG64" s="1452"/>
      <c r="AH64" s="912"/>
      <c r="AI64" s="1452" t="s">
        <v>1326</v>
      </c>
      <c r="AJ64" s="1452">
        <v>1938835.97</v>
      </c>
      <c r="AK64" s="1452">
        <v>1704537.6</v>
      </c>
      <c r="AL64" s="1452">
        <v>1837271.44</v>
      </c>
      <c r="AM64" s="1452">
        <v>1798915.7799999998</v>
      </c>
      <c r="AN64" s="1452">
        <v>1762439.9700000002</v>
      </c>
      <c r="AO64" s="1452">
        <v>1764219.1600000001</v>
      </c>
      <c r="AP64" s="1452">
        <v>1854903.3599999999</v>
      </c>
      <c r="AQ64" s="1452">
        <v>1763952.6099999999</v>
      </c>
      <c r="AR64" s="1452">
        <v>1807474.96</v>
      </c>
      <c r="AS64" s="1452">
        <v>1961353.8499999999</v>
      </c>
      <c r="AT64" s="1452">
        <v>1899811.8199999998</v>
      </c>
      <c r="AU64" s="1452">
        <v>1924274.4</v>
      </c>
      <c r="AV64" s="1452">
        <v>22017990.919999998</v>
      </c>
      <c r="AW64" s="1452"/>
      <c r="AX64" s="1544">
        <v>0</v>
      </c>
      <c r="AY64" s="912"/>
    </row>
    <row r="65" spans="1:51" s="853" customFormat="1" ht="22.5" customHeight="1" x14ac:dyDescent="0.25">
      <c r="A65" s="1481"/>
      <c r="B65" s="1481"/>
      <c r="C65" s="1481"/>
      <c r="D65" s="1496" t="s">
        <v>1342</v>
      </c>
      <c r="E65" s="1481" t="s">
        <v>1360</v>
      </c>
      <c r="F65" s="848"/>
      <c r="G65" s="848"/>
      <c r="H65" s="1496" t="s">
        <v>1361</v>
      </c>
      <c r="I65" s="1481" t="s">
        <v>1362</v>
      </c>
      <c r="J65" s="1481"/>
      <c r="K65" s="1481"/>
      <c r="L65" s="848"/>
      <c r="M65" s="848"/>
      <c r="N65" s="1481"/>
      <c r="O65" s="1481"/>
      <c r="P65" s="1541"/>
      <c r="Q65" s="848"/>
      <c r="R65" s="848"/>
      <c r="S65" s="1452" t="s">
        <v>1328</v>
      </c>
      <c r="T65" s="1452">
        <v>58254</v>
      </c>
      <c r="U65" s="1452">
        <v>78288</v>
      </c>
      <c r="V65" s="1452">
        <v>46410</v>
      </c>
      <c r="W65" s="1452"/>
      <c r="X65" s="1452">
        <v>158634</v>
      </c>
      <c r="Y65" s="1452">
        <v>76062</v>
      </c>
      <c r="Z65" s="1452">
        <v>23226</v>
      </c>
      <c r="AA65" s="1452">
        <v>69552</v>
      </c>
      <c r="AB65" s="1452">
        <v>21714</v>
      </c>
      <c r="AC65" s="1452">
        <v>43344</v>
      </c>
      <c r="AD65" s="1452">
        <v>127806</v>
      </c>
      <c r="AE65" s="1452">
        <v>50148</v>
      </c>
      <c r="AF65" s="1452">
        <v>753438</v>
      </c>
      <c r="AG65" s="1452"/>
      <c r="AH65" s="912"/>
      <c r="AI65" s="1452" t="s">
        <v>1328</v>
      </c>
      <c r="AJ65" s="1452"/>
      <c r="AK65" s="1452">
        <v>315168</v>
      </c>
      <c r="AL65" s="1452">
        <v>121842</v>
      </c>
      <c r="AM65" s="1452">
        <v>59304</v>
      </c>
      <c r="AN65" s="1452">
        <v>134232</v>
      </c>
      <c r="AO65" s="1452">
        <v>0</v>
      </c>
      <c r="AP65" s="1452">
        <v>82488</v>
      </c>
      <c r="AQ65" s="1452">
        <v>33054</v>
      </c>
      <c r="AR65" s="1452">
        <v>130452</v>
      </c>
      <c r="AS65" s="1452">
        <v>111552</v>
      </c>
      <c r="AT65" s="1452">
        <v>0</v>
      </c>
      <c r="AU65" s="1452">
        <v>12558</v>
      </c>
      <c r="AV65" s="1452">
        <v>1000650</v>
      </c>
      <c r="AW65" s="1452"/>
      <c r="AX65" s="1544">
        <v>0</v>
      </c>
      <c r="AY65" s="912"/>
    </row>
    <row r="66" spans="1:51" s="853" customFormat="1" ht="22.5" customHeight="1" x14ac:dyDescent="0.25">
      <c r="A66" s="1481"/>
      <c r="B66" s="1481"/>
      <c r="C66" s="1481"/>
      <c r="D66" s="1496" t="s">
        <v>1338</v>
      </c>
      <c r="E66" s="1481" t="s">
        <v>1339</v>
      </c>
      <c r="F66" s="848"/>
      <c r="G66" s="848"/>
      <c r="H66" s="1496" t="s">
        <v>1363</v>
      </c>
      <c r="I66" s="1481" t="s">
        <v>1349</v>
      </c>
      <c r="J66" s="1481"/>
      <c r="K66" s="1481"/>
      <c r="L66" s="848"/>
      <c r="M66" s="848"/>
      <c r="N66" s="1481"/>
      <c r="O66" s="1481"/>
      <c r="P66" s="1541"/>
      <c r="Q66" s="848"/>
      <c r="R66" s="848"/>
      <c r="S66" s="1452" t="s">
        <v>302</v>
      </c>
      <c r="T66" s="1452">
        <f>SUM(T59:T65)</f>
        <v>226861567.84900001</v>
      </c>
      <c r="U66" s="1452">
        <f t="shared" ref="U66:AE66" si="7">SUM(U59:U65)</f>
        <v>241521166.58699998</v>
      </c>
      <c r="V66" s="1452">
        <f t="shared" si="7"/>
        <v>283554344.99000001</v>
      </c>
      <c r="W66" s="1452">
        <f t="shared" si="7"/>
        <v>229114727.72399998</v>
      </c>
      <c r="X66" s="1452">
        <f t="shared" si="7"/>
        <v>353886554.09199989</v>
      </c>
      <c r="Y66" s="1452">
        <f t="shared" si="7"/>
        <v>420135929.29500002</v>
      </c>
      <c r="Z66" s="1452">
        <f t="shared" si="7"/>
        <v>434307722.40700001</v>
      </c>
      <c r="AA66" s="1452">
        <f t="shared" si="7"/>
        <v>492581605.43200004</v>
      </c>
      <c r="AB66" s="1452">
        <f t="shared" si="7"/>
        <v>488141743.54799986</v>
      </c>
      <c r="AC66" s="1452">
        <f t="shared" si="7"/>
        <v>411866809.94099998</v>
      </c>
      <c r="AD66" s="1452">
        <f t="shared" si="7"/>
        <v>370713837.07999998</v>
      </c>
      <c r="AE66" s="1452">
        <f t="shared" si="7"/>
        <v>313199073.51999998</v>
      </c>
      <c r="AF66" s="1452">
        <f t="shared" ref="AF66" si="8">SUM(T66:AE66)</f>
        <v>4265885082.4649997</v>
      </c>
      <c r="AG66" s="1452"/>
      <c r="AH66" s="912"/>
      <c r="AI66" s="1452" t="s">
        <v>2179</v>
      </c>
      <c r="AJ66" s="1452"/>
      <c r="AK66" s="1452"/>
      <c r="AL66" s="1452"/>
      <c r="AM66" s="1452"/>
      <c r="AN66" s="1452"/>
      <c r="AO66" s="1452"/>
      <c r="AP66" s="1452"/>
      <c r="AQ66" s="1452"/>
      <c r="AR66" s="1452"/>
      <c r="AS66" s="1452"/>
      <c r="AT66" s="1452"/>
      <c r="AU66" s="1452">
        <v>7448.9460000000008</v>
      </c>
      <c r="AV66" s="1452">
        <v>7448.9460000000008</v>
      </c>
      <c r="AW66" s="1452"/>
      <c r="AX66" s="1544"/>
      <c r="AY66" s="912"/>
    </row>
    <row r="67" spans="1:51" s="853" customFormat="1" ht="22.5" customHeight="1" x14ac:dyDescent="0.25">
      <c r="A67" s="1481"/>
      <c r="B67" s="1481"/>
      <c r="C67" s="1481"/>
      <c r="D67" s="1496" t="s">
        <v>1346</v>
      </c>
      <c r="E67" s="1481" t="s">
        <v>1347</v>
      </c>
      <c r="F67" s="848"/>
      <c r="G67" s="848"/>
      <c r="H67" s="1496" t="s">
        <v>1344</v>
      </c>
      <c r="I67" s="1481" t="s">
        <v>1345</v>
      </c>
      <c r="J67" s="1481"/>
      <c r="K67" s="1481"/>
      <c r="L67" s="848"/>
      <c r="M67" s="848"/>
      <c r="N67" s="1481"/>
      <c r="O67" s="1481"/>
      <c r="P67" s="848"/>
      <c r="Q67" s="848"/>
      <c r="R67" s="848"/>
      <c r="S67" s="1452"/>
      <c r="T67" s="1452"/>
      <c r="U67" s="1452"/>
      <c r="V67" s="1452"/>
      <c r="W67" s="1452"/>
      <c r="X67" s="1452"/>
      <c r="Y67" s="1452"/>
      <c r="Z67" s="1452"/>
      <c r="AA67" s="1452"/>
      <c r="AB67" s="1452"/>
      <c r="AC67" s="1452"/>
      <c r="AD67" s="1452"/>
      <c r="AE67" s="1452"/>
      <c r="AF67" s="1452"/>
      <c r="AG67" s="1452"/>
      <c r="AH67" s="912"/>
      <c r="AI67" s="1452" t="s">
        <v>302</v>
      </c>
      <c r="AJ67" s="1452">
        <v>324265130.55000007</v>
      </c>
      <c r="AK67" s="1452">
        <v>266182526.028</v>
      </c>
      <c r="AL67" s="1452">
        <v>277343102.91500002</v>
      </c>
      <c r="AM67" s="1452">
        <v>253282466.15700004</v>
      </c>
      <c r="AN67" s="1452">
        <v>356795414.20700002</v>
      </c>
      <c r="AO67" s="1452">
        <v>427874026.97000003</v>
      </c>
      <c r="AP67" s="1452">
        <v>491346114.83899999</v>
      </c>
      <c r="AQ67" s="1452">
        <v>493207336.741</v>
      </c>
      <c r="AR67" s="1452">
        <v>499535609.67599994</v>
      </c>
      <c r="AS67" s="1452">
        <v>503258759.96500015</v>
      </c>
      <c r="AT67" s="1452">
        <v>544814546.95700014</v>
      </c>
      <c r="AU67" s="1452">
        <v>520038932.11899996</v>
      </c>
      <c r="AV67" s="1452">
        <v>4957943967.1239996</v>
      </c>
      <c r="AW67" s="1452"/>
      <c r="AX67" s="1544"/>
      <c r="AY67" s="912"/>
    </row>
    <row r="68" spans="1:51" s="853" customFormat="1" ht="22.5" customHeight="1" x14ac:dyDescent="0.25">
      <c r="A68" s="1481"/>
      <c r="B68" s="1481"/>
      <c r="C68" s="1481"/>
      <c r="D68" s="1496" t="s">
        <v>1350</v>
      </c>
      <c r="E68" s="1481" t="s">
        <v>1351</v>
      </c>
      <c r="F68" s="848"/>
      <c r="G68" s="848"/>
      <c r="H68" s="848"/>
      <c r="I68" s="848"/>
      <c r="J68" s="1481"/>
      <c r="K68" s="1481"/>
      <c r="L68" s="848"/>
      <c r="M68" s="848"/>
      <c r="N68" s="1481"/>
      <c r="O68" s="1481"/>
      <c r="P68" s="1542"/>
      <c r="Q68" s="1481"/>
      <c r="R68" s="848"/>
      <c r="S68" s="1452"/>
      <c r="T68" s="1452"/>
      <c r="U68" s="1452"/>
      <c r="V68" s="1452"/>
      <c r="W68" s="1452"/>
      <c r="X68" s="1452"/>
      <c r="Y68" s="1452"/>
      <c r="Z68" s="1452"/>
      <c r="AA68" s="1452"/>
      <c r="AB68" s="1452"/>
      <c r="AC68" s="1452"/>
      <c r="AD68" s="1452"/>
      <c r="AE68" s="1452"/>
      <c r="AF68" s="1452"/>
      <c r="AG68" s="1452"/>
      <c r="AH68" s="912"/>
      <c r="AI68" s="1452"/>
      <c r="AJ68" s="1452"/>
      <c r="AK68" s="1452"/>
      <c r="AL68" s="1452"/>
      <c r="AM68" s="1452"/>
      <c r="AN68" s="1452"/>
      <c r="AO68" s="1452"/>
      <c r="AP68" s="1452"/>
      <c r="AQ68" s="1452"/>
      <c r="AR68" s="1452"/>
      <c r="AS68" s="1452"/>
      <c r="AT68" s="1452"/>
      <c r="AU68" s="1452"/>
      <c r="AV68" s="1452"/>
      <c r="AW68" s="1452"/>
      <c r="AX68" s="912"/>
      <c r="AY68" s="912"/>
    </row>
    <row r="69" spans="1:51" ht="15.75" x14ac:dyDescent="0.25">
      <c r="AF69" s="1543"/>
      <c r="AJ69" s="1545">
        <v>0</v>
      </c>
      <c r="AK69" s="1545">
        <v>0</v>
      </c>
      <c r="AL69" s="1545">
        <v>0</v>
      </c>
      <c r="AM69" s="1545">
        <v>0</v>
      </c>
      <c r="AN69" s="1545">
        <v>0</v>
      </c>
      <c r="AO69" s="1545">
        <v>0</v>
      </c>
      <c r="AP69" s="1545">
        <v>0</v>
      </c>
      <c r="AQ69" s="1545">
        <v>0</v>
      </c>
      <c r="AR69" s="1545">
        <v>0</v>
      </c>
      <c r="AS69" s="1545">
        <v>0</v>
      </c>
      <c r="AT69" s="1545">
        <v>0</v>
      </c>
      <c r="AU69" s="1545">
        <v>0</v>
      </c>
      <c r="AV69" s="1545">
        <v>0</v>
      </c>
      <c r="AW69" s="1545"/>
    </row>
  </sheetData>
  <mergeCells count="1">
    <mergeCell ref="B54:C62"/>
  </mergeCells>
  <phoneticPr fontId="105" type="noConversion"/>
  <conditionalFormatting sqref="D5:D47">
    <cfRule type="containsText" dxfId="34" priority="8" stopIfTrue="1" operator="containsText" text="CA">
      <formula>NOT(ISERROR(SEARCH("CA",D5)))</formula>
    </cfRule>
    <cfRule type="containsText" dxfId="33" priority="9" stopIfTrue="1" operator="containsText" text="RQ">
      <formula>NOT(ISERROR(SEARCH("RQ",D5)))</formula>
    </cfRule>
    <cfRule type="containsText" dxfId="32" priority="10" stopIfTrue="1" operator="containsText" text="R6">
      <formula>NOT(ISERROR(SEARCH("R6",D5)))</formula>
    </cfRule>
    <cfRule type="containsText" dxfId="31" priority="11" stopIfTrue="1" operator="containsText" text="GN">
      <formula>NOT(ISERROR(SEARCH("GN",D5)))</formula>
    </cfRule>
    <cfRule type="containsText" dxfId="30" priority="12" stopIfTrue="1" operator="containsText" text="D2">
      <formula>NOT(ISERROR(SEARCH("D2",D5)))</formula>
    </cfRule>
    <cfRule type="containsText" dxfId="29" priority="13" stopIfTrue="1" operator="containsText" text="BG">
      <formula>NOT(ISERROR(SEARCH("BG",D5)))</formula>
    </cfRule>
    <cfRule type="containsText" dxfId="28" priority="14" operator="containsText" text="BZ">
      <formula>NOT(ISERROR(SEARCH("BZ",D5)))</formula>
    </cfRule>
  </conditionalFormatting>
  <conditionalFormatting sqref="D47">
    <cfRule type="containsText" dxfId="27" priority="330" stopIfTrue="1" operator="containsText" text="CA">
      <formula>NOT(ISERROR(SEARCH("CA",D47)))</formula>
    </cfRule>
    <cfRule type="containsText" dxfId="26" priority="331" stopIfTrue="1" operator="containsText" text="RQ">
      <formula>NOT(ISERROR(SEARCH("RQ",D47)))</formula>
    </cfRule>
    <cfRule type="containsText" dxfId="25" priority="332" stopIfTrue="1" operator="containsText" text="R6">
      <formula>NOT(ISERROR(SEARCH("R6",D47)))</formula>
    </cfRule>
    <cfRule type="containsText" dxfId="24" priority="333" stopIfTrue="1" operator="containsText" text="GN">
      <formula>NOT(ISERROR(SEARCH("GN",D47)))</formula>
    </cfRule>
    <cfRule type="containsText" dxfId="23" priority="334" stopIfTrue="1" operator="containsText" text="D2">
      <formula>NOT(ISERROR(SEARCH("D2",D47)))</formula>
    </cfRule>
    <cfRule type="containsText" dxfId="22" priority="335" stopIfTrue="1" operator="containsText" text="BG">
      <formula>NOT(ISERROR(SEARCH("BG",D47)))</formula>
    </cfRule>
    <cfRule type="containsText" dxfId="21" priority="336" operator="containsText" text="BZ">
      <formula>NOT(ISERROR(SEARCH("BZ",D47)))</formula>
    </cfRule>
  </conditionalFormatting>
  <conditionalFormatting sqref="D55:D62">
    <cfRule type="containsText" dxfId="20" priority="1" stopIfTrue="1" operator="containsText" text="CA">
      <formula>NOT(ISERROR(SEARCH("CA",D55)))</formula>
    </cfRule>
    <cfRule type="containsText" dxfId="19" priority="2" stopIfTrue="1" operator="containsText" text="RQ">
      <formula>NOT(ISERROR(SEARCH("RQ",D55)))</formula>
    </cfRule>
    <cfRule type="containsText" dxfId="18" priority="3" stopIfTrue="1" operator="containsText" text="R6">
      <formula>NOT(ISERROR(SEARCH("R6",D55)))</formula>
    </cfRule>
    <cfRule type="containsText" dxfId="17" priority="4" stopIfTrue="1" operator="containsText" text="GN">
      <formula>NOT(ISERROR(SEARCH("GN",D55)))</formula>
    </cfRule>
    <cfRule type="containsText" dxfId="16" priority="5" stopIfTrue="1" operator="containsText" text="D2">
      <formula>NOT(ISERROR(SEARCH("D2",D55)))</formula>
    </cfRule>
    <cfRule type="containsText" dxfId="15" priority="6" stopIfTrue="1" operator="containsText" text="BG">
      <formula>NOT(ISERROR(SEARCH("BG",D55)))</formula>
    </cfRule>
    <cfRule type="containsText" dxfId="14" priority="7" operator="containsText" text="BZ">
      <formula>NOT(ISERROR(SEARCH("BZ",D55)))</formula>
    </cfRule>
  </conditionalFormatting>
  <printOptions horizontalCentered="1"/>
  <pageMargins left="0.78740157480314965" right="0.59055118110236227" top="0.59055118110236227" bottom="0.59055118110236227" header="0.31496062992125984" footer="0.31496062992125984"/>
  <pageSetup paperSize="9" scale="48" fitToHeight="0" orientation="landscape" r:id="rId1"/>
  <rowBreaks count="1" manualBreakCount="1">
    <brk id="49" max="16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oja38">
    <pageSetUpPr fitToPage="1"/>
  </sheetPr>
  <dimension ref="A1:AJ136"/>
  <sheetViews>
    <sheetView showGridLines="0" view="pageBreakPreview" zoomScale="90" zoomScaleNormal="55" zoomScaleSheetLayoutView="90" workbookViewId="0">
      <pane ySplit="6" topLeftCell="A7" activePane="bottomLeft" state="frozen"/>
      <selection activeCell="Q41" sqref="Q41"/>
      <selection pane="bottomLeft" activeCell="C117" sqref="C117"/>
    </sheetView>
  </sheetViews>
  <sheetFormatPr baseColWidth="10" defaultRowHeight="15" x14ac:dyDescent="0.25"/>
  <cols>
    <col min="1" max="1" width="1.5703125" style="107" customWidth="1"/>
    <col min="2" max="2" width="6.140625" style="107" customWidth="1"/>
    <col min="3" max="3" width="46.42578125" style="107" customWidth="1"/>
    <col min="4" max="4" width="16.140625" style="107" customWidth="1"/>
    <col min="5" max="16" width="14.28515625" style="107" customWidth="1"/>
    <col min="17" max="17" width="15.7109375" style="107" customWidth="1"/>
    <col min="18" max="18" width="6.7109375" style="107" customWidth="1"/>
    <col min="19" max="19" width="11.42578125" style="1452" customWidth="1"/>
    <col min="20" max="20" width="30.85546875" style="1452" customWidth="1"/>
    <col min="21" max="32" width="15" style="1452" customWidth="1"/>
    <col min="33" max="33" width="14.28515625" style="1452" customWidth="1"/>
    <col min="34" max="34" width="16.7109375" style="1452" customWidth="1"/>
    <col min="35" max="35" width="11.42578125" style="1452"/>
    <col min="36" max="36" width="17.85546875" style="1452" bestFit="1" customWidth="1"/>
    <col min="37" max="16384" width="11.42578125" style="107"/>
  </cols>
  <sheetData>
    <row r="1" spans="1:36" s="853" customFormat="1" ht="15.75" x14ac:dyDescent="0.25">
      <c r="A1" s="848"/>
      <c r="B1" s="2020" t="s">
        <v>1364</v>
      </c>
      <c r="C1" s="2020"/>
      <c r="D1" s="2020"/>
      <c r="E1" s="2020"/>
      <c r="F1" s="2020"/>
      <c r="G1" s="2020"/>
      <c r="H1" s="2020"/>
      <c r="I1" s="2020"/>
      <c r="J1" s="2020"/>
      <c r="K1" s="2020"/>
      <c r="L1" s="2020"/>
      <c r="M1" s="2020"/>
      <c r="N1" s="2020"/>
      <c r="O1" s="2020"/>
      <c r="P1" s="2020"/>
      <c r="Q1" s="2020"/>
      <c r="R1" s="848"/>
      <c r="S1" s="912"/>
      <c r="T1" s="1451" t="s">
        <v>163</v>
      </c>
      <c r="U1" s="1452" t="s">
        <v>164</v>
      </c>
      <c r="V1" s="1453"/>
      <c r="W1" s="1453"/>
      <c r="X1" s="912"/>
      <c r="Y1" s="912"/>
      <c r="Z1" s="912"/>
      <c r="AA1" s="912"/>
      <c r="AB1" s="912"/>
      <c r="AC1" s="912"/>
      <c r="AD1" s="912"/>
      <c r="AE1" s="912"/>
      <c r="AF1" s="912"/>
      <c r="AG1" s="912"/>
      <c r="AH1" s="912"/>
      <c r="AI1" s="912"/>
      <c r="AJ1" s="912"/>
    </row>
    <row r="2" spans="1:36" s="853" customFormat="1" ht="2.25" customHeight="1" x14ac:dyDescent="0.25">
      <c r="A2" s="848"/>
      <c r="B2" s="1450"/>
      <c r="C2" s="1450"/>
      <c r="D2" s="1450"/>
      <c r="E2" s="1450"/>
      <c r="F2" s="1450"/>
      <c r="G2" s="1450"/>
      <c r="H2" s="1450"/>
      <c r="I2" s="1450"/>
      <c r="J2" s="1450"/>
      <c r="K2" s="1450"/>
      <c r="L2" s="1450"/>
      <c r="M2" s="1450"/>
      <c r="N2" s="1450"/>
      <c r="O2" s="1450"/>
      <c r="P2" s="1450"/>
      <c r="Q2" s="1450"/>
      <c r="R2" s="848"/>
      <c r="S2" s="912"/>
      <c r="T2" s="1451" t="s">
        <v>165</v>
      </c>
      <c r="U2" s="1452" t="s">
        <v>166</v>
      </c>
      <c r="V2" s="1453"/>
      <c r="W2" s="1453"/>
      <c r="X2" s="912"/>
      <c r="Y2" s="912"/>
      <c r="Z2" s="912"/>
      <c r="AA2" s="912"/>
      <c r="AB2" s="912"/>
      <c r="AC2" s="912"/>
      <c r="AD2" s="912"/>
      <c r="AE2" s="912"/>
      <c r="AF2" s="912"/>
      <c r="AG2" s="912"/>
      <c r="AH2" s="912"/>
      <c r="AI2" s="912"/>
      <c r="AJ2" s="912"/>
    </row>
    <row r="3" spans="1:36" s="853" customFormat="1" ht="2.25" customHeight="1" x14ac:dyDescent="0.25">
      <c r="A3" s="848"/>
      <c r="B3" s="1450"/>
      <c r="C3" s="1450"/>
      <c r="D3" s="1450"/>
      <c r="E3" s="1450"/>
      <c r="F3" s="1450"/>
      <c r="G3" s="1450"/>
      <c r="H3" s="1450"/>
      <c r="I3" s="1450"/>
      <c r="J3" s="1450"/>
      <c r="K3" s="1450"/>
      <c r="L3" s="1450"/>
      <c r="M3" s="1450"/>
      <c r="N3" s="1450"/>
      <c r="O3" s="1450"/>
      <c r="P3" s="1450"/>
      <c r="Q3" s="1450"/>
      <c r="R3" s="848"/>
      <c r="S3" s="912"/>
      <c r="T3" s="1451" t="s">
        <v>313</v>
      </c>
      <c r="U3" s="1452" t="s">
        <v>1996</v>
      </c>
      <c r="V3" s="1453"/>
      <c r="W3" s="1453"/>
      <c r="X3" s="912"/>
      <c r="Y3" s="912"/>
      <c r="Z3" s="912"/>
      <c r="AA3" s="912"/>
      <c r="AB3" s="912"/>
      <c r="AC3" s="912"/>
      <c r="AD3" s="912"/>
      <c r="AE3" s="912"/>
      <c r="AF3" s="912"/>
      <c r="AG3" s="912"/>
      <c r="AH3" s="912"/>
      <c r="AI3" s="912"/>
      <c r="AJ3" s="912"/>
    </row>
    <row r="4" spans="1:36" s="853" customFormat="1" ht="2.25" customHeight="1" x14ac:dyDescent="0.25">
      <c r="A4" s="848"/>
      <c r="B4" s="848"/>
      <c r="C4" s="848"/>
      <c r="D4" s="1454"/>
      <c r="E4" s="848"/>
      <c r="F4" s="848"/>
      <c r="G4" s="848"/>
      <c r="H4" s="848"/>
      <c r="I4" s="848"/>
      <c r="J4" s="848"/>
      <c r="K4" s="848"/>
      <c r="L4" s="848"/>
      <c r="M4" s="848"/>
      <c r="N4" s="848"/>
      <c r="O4" s="848"/>
      <c r="P4" s="848"/>
      <c r="Q4" s="848"/>
      <c r="R4" s="848"/>
      <c r="S4" s="912"/>
      <c r="T4" s="1452"/>
      <c r="U4" s="1452"/>
      <c r="V4" s="1452"/>
      <c r="W4" s="1452"/>
      <c r="X4" s="912"/>
      <c r="Y4" s="912"/>
      <c r="Z4" s="912"/>
      <c r="AA4" s="912"/>
      <c r="AB4" s="912"/>
      <c r="AC4" s="912"/>
      <c r="AD4" s="912"/>
      <c r="AE4" s="912"/>
      <c r="AF4" s="912"/>
      <c r="AG4" s="912"/>
      <c r="AH4" s="912"/>
      <c r="AI4" s="912"/>
      <c r="AJ4" s="912"/>
    </row>
    <row r="5" spans="1:36" s="853" customFormat="1" ht="15.75" thickBot="1" x14ac:dyDescent="0.3">
      <c r="A5" s="848"/>
      <c r="B5" s="848"/>
      <c r="C5" s="848"/>
      <c r="D5" s="1454"/>
      <c r="E5" s="848"/>
      <c r="F5" s="848"/>
      <c r="G5" s="848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912"/>
      <c r="T5" s="1452" t="s">
        <v>1311</v>
      </c>
      <c r="U5" s="1452"/>
      <c r="V5" s="1452" t="s">
        <v>1246</v>
      </c>
      <c r="W5" s="1452"/>
      <c r="X5" s="1452"/>
      <c r="Y5" s="1452"/>
      <c r="Z5" s="1452"/>
      <c r="AA5" s="1452"/>
      <c r="AB5" s="1452"/>
      <c r="AC5" s="1452"/>
      <c r="AD5" s="1452"/>
      <c r="AE5" s="1452"/>
      <c r="AF5" s="1452"/>
      <c r="AG5" s="1452"/>
      <c r="AH5" s="1452"/>
      <c r="AI5" s="912"/>
      <c r="AJ5" s="912"/>
    </row>
    <row r="6" spans="1:36" s="853" customFormat="1" ht="39" customHeight="1" thickBot="1" x14ac:dyDescent="0.3">
      <c r="A6" s="848"/>
      <c r="B6" s="1232" t="s">
        <v>802</v>
      </c>
      <c r="C6" s="1233" t="s">
        <v>1356</v>
      </c>
      <c r="D6" s="1234" t="s">
        <v>1357</v>
      </c>
      <c r="E6" s="1235" t="s">
        <v>1226</v>
      </c>
      <c r="F6" s="1235" t="s">
        <v>1227</v>
      </c>
      <c r="G6" s="1235" t="s">
        <v>1228</v>
      </c>
      <c r="H6" s="1235" t="s">
        <v>1229</v>
      </c>
      <c r="I6" s="1235" t="s">
        <v>1230</v>
      </c>
      <c r="J6" s="1235" t="s">
        <v>1231</v>
      </c>
      <c r="K6" s="1235" t="s">
        <v>1232</v>
      </c>
      <c r="L6" s="1235" t="s">
        <v>1233</v>
      </c>
      <c r="M6" s="1235" t="s">
        <v>1249</v>
      </c>
      <c r="N6" s="1235" t="s">
        <v>1235</v>
      </c>
      <c r="O6" s="1235" t="s">
        <v>1236</v>
      </c>
      <c r="P6" s="1236" t="s">
        <v>1237</v>
      </c>
      <c r="Q6" s="1237" t="s">
        <v>1074</v>
      </c>
      <c r="R6" s="848"/>
      <c r="S6" s="912"/>
      <c r="T6" s="1452" t="s">
        <v>167</v>
      </c>
      <c r="U6" s="1452" t="s">
        <v>1331</v>
      </c>
      <c r="V6" s="1452" t="s">
        <v>770</v>
      </c>
      <c r="W6" s="1452" t="s">
        <v>771</v>
      </c>
      <c r="X6" s="1452" t="s">
        <v>1214</v>
      </c>
      <c r="Y6" s="1452" t="s">
        <v>1215</v>
      </c>
      <c r="Z6" s="1452" t="s">
        <v>1216</v>
      </c>
      <c r="AA6" s="1452" t="s">
        <v>1217</v>
      </c>
      <c r="AB6" s="1452" t="s">
        <v>1218</v>
      </c>
      <c r="AC6" s="1452" t="s">
        <v>1219</v>
      </c>
      <c r="AD6" s="1452" t="s">
        <v>1220</v>
      </c>
      <c r="AE6" s="1452" t="s">
        <v>1221</v>
      </c>
      <c r="AF6" s="1452" t="s">
        <v>1222</v>
      </c>
      <c r="AG6" s="1452" t="s">
        <v>1223</v>
      </c>
      <c r="AH6" s="1452" t="s">
        <v>302</v>
      </c>
      <c r="AI6" s="912"/>
      <c r="AJ6" s="912"/>
    </row>
    <row r="7" spans="1:36" s="853" customFormat="1" ht="22.5" customHeight="1" x14ac:dyDescent="0.25">
      <c r="A7" s="848"/>
      <c r="B7" s="1238">
        <v>1</v>
      </c>
      <c r="C7" s="1455" t="s">
        <v>169</v>
      </c>
      <c r="D7" s="843" t="s">
        <v>1315</v>
      </c>
      <c r="E7" s="1456">
        <v>10318</v>
      </c>
      <c r="F7" s="1456">
        <v>11793</v>
      </c>
      <c r="G7" s="1456">
        <v>11494</v>
      </c>
      <c r="H7" s="1456">
        <v>10070</v>
      </c>
      <c r="I7" s="1456">
        <v>11917</v>
      </c>
      <c r="J7" s="1456">
        <v>12416</v>
      </c>
      <c r="K7" s="1456">
        <v>11976</v>
      </c>
      <c r="L7" s="1456">
        <v>14611</v>
      </c>
      <c r="M7" s="1456">
        <v>13867</v>
      </c>
      <c r="N7" s="1456">
        <v>13959</v>
      </c>
      <c r="O7" s="1456">
        <v>13484.54</v>
      </c>
      <c r="P7" s="1456">
        <v>13870</v>
      </c>
      <c r="Q7" s="1457">
        <f t="shared" ref="Q7:Q21" si="0">SUM(E7:P7)</f>
        <v>149775.54</v>
      </c>
      <c r="R7" s="852"/>
      <c r="S7" s="912"/>
      <c r="T7" s="1452" t="s">
        <v>169</v>
      </c>
      <c r="U7" s="1452" t="s">
        <v>1315</v>
      </c>
      <c r="V7" s="1452">
        <v>10318</v>
      </c>
      <c r="W7" s="1452">
        <v>11793</v>
      </c>
      <c r="X7" s="1452">
        <v>11494</v>
      </c>
      <c r="Y7" s="1452">
        <v>10070</v>
      </c>
      <c r="Z7" s="1452">
        <v>11917</v>
      </c>
      <c r="AA7" s="1452">
        <v>12416</v>
      </c>
      <c r="AB7" s="1452">
        <v>11976</v>
      </c>
      <c r="AC7" s="1452">
        <v>14611</v>
      </c>
      <c r="AD7" s="1452">
        <v>13867</v>
      </c>
      <c r="AE7" s="1452">
        <v>13959</v>
      </c>
      <c r="AF7" s="1452">
        <v>13484.54</v>
      </c>
      <c r="AG7" s="1452">
        <v>13870</v>
      </c>
      <c r="AH7" s="1452">
        <v>149775.54</v>
      </c>
      <c r="AI7" s="912"/>
      <c r="AJ7" s="1458">
        <v>0</v>
      </c>
    </row>
    <row r="8" spans="1:36" s="853" customFormat="1" ht="22.5" customHeight="1" x14ac:dyDescent="0.25">
      <c r="A8" s="848"/>
      <c r="B8" s="1239"/>
      <c r="C8" s="1459"/>
      <c r="D8" s="844" t="s">
        <v>1322</v>
      </c>
      <c r="E8" s="850">
        <v>7280</v>
      </c>
      <c r="F8" s="850">
        <v>3925</v>
      </c>
      <c r="G8" s="850">
        <v>6530</v>
      </c>
      <c r="H8" s="850">
        <v>6940</v>
      </c>
      <c r="I8" s="850">
        <v>4655</v>
      </c>
      <c r="J8" s="850">
        <v>3690</v>
      </c>
      <c r="K8" s="850">
        <v>5300</v>
      </c>
      <c r="L8" s="850">
        <v>1370</v>
      </c>
      <c r="M8" s="850">
        <v>1435</v>
      </c>
      <c r="N8" s="850">
        <v>2195</v>
      </c>
      <c r="O8" s="850">
        <v>2335</v>
      </c>
      <c r="P8" s="850">
        <v>2245</v>
      </c>
      <c r="Q8" s="1460">
        <f t="shared" si="0"/>
        <v>47900</v>
      </c>
      <c r="R8" s="852"/>
      <c r="S8" s="912"/>
      <c r="T8" s="1452"/>
      <c r="U8" s="1452" t="s">
        <v>1322</v>
      </c>
      <c r="V8" s="1452">
        <v>7280</v>
      </c>
      <c r="W8" s="1452">
        <v>3925</v>
      </c>
      <c r="X8" s="1452">
        <v>6530</v>
      </c>
      <c r="Y8" s="1452">
        <v>6940</v>
      </c>
      <c r="Z8" s="1452">
        <v>4655</v>
      </c>
      <c r="AA8" s="1452">
        <v>3690</v>
      </c>
      <c r="AB8" s="1452">
        <v>5300</v>
      </c>
      <c r="AC8" s="1452">
        <v>1370</v>
      </c>
      <c r="AD8" s="1452">
        <v>1435</v>
      </c>
      <c r="AE8" s="1452">
        <v>2195</v>
      </c>
      <c r="AF8" s="1452">
        <v>2335</v>
      </c>
      <c r="AG8" s="1452">
        <v>2245</v>
      </c>
      <c r="AH8" s="1452">
        <v>47900</v>
      </c>
      <c r="AI8" s="912"/>
      <c r="AJ8" s="1458">
        <v>0</v>
      </c>
    </row>
    <row r="9" spans="1:36" s="853" customFormat="1" ht="22.5" customHeight="1" x14ac:dyDescent="0.25">
      <c r="A9" s="848"/>
      <c r="B9" s="1240">
        <f>+B7+1</f>
        <v>2</v>
      </c>
      <c r="C9" s="849" t="s">
        <v>171</v>
      </c>
      <c r="D9" s="845" t="s">
        <v>1324</v>
      </c>
      <c r="E9" s="850">
        <v>113883.43</v>
      </c>
      <c r="F9" s="850">
        <v>98777.38</v>
      </c>
      <c r="G9" s="850">
        <v>116411.81</v>
      </c>
      <c r="H9" s="850">
        <v>112817.25</v>
      </c>
      <c r="I9" s="850">
        <v>127609.75</v>
      </c>
      <c r="J9" s="850">
        <v>122819.32</v>
      </c>
      <c r="K9" s="850">
        <v>135443.57999999999</v>
      </c>
      <c r="L9" s="850">
        <v>133885.76999999999</v>
      </c>
      <c r="M9" s="850">
        <v>97380.67</v>
      </c>
      <c r="N9" s="850">
        <v>85167.09</v>
      </c>
      <c r="O9" s="850">
        <v>105047.84</v>
      </c>
      <c r="P9" s="850">
        <v>116314.79</v>
      </c>
      <c r="Q9" s="851">
        <f t="shared" si="0"/>
        <v>1365558.6800000002</v>
      </c>
      <c r="R9" s="852"/>
      <c r="S9" s="912"/>
      <c r="T9" s="1452" t="s">
        <v>171</v>
      </c>
      <c r="U9" s="1452" t="s">
        <v>1324</v>
      </c>
      <c r="V9" s="1452">
        <v>113883.43</v>
      </c>
      <c r="W9" s="1452">
        <v>98777.38</v>
      </c>
      <c r="X9" s="1452">
        <v>116411.81</v>
      </c>
      <c r="Y9" s="1452">
        <v>112817.25</v>
      </c>
      <c r="Z9" s="1452">
        <v>127609.75</v>
      </c>
      <c r="AA9" s="1452">
        <v>122819.32</v>
      </c>
      <c r="AB9" s="1452">
        <v>135443.57999999999</v>
      </c>
      <c r="AC9" s="1452">
        <v>133885.76999999999</v>
      </c>
      <c r="AD9" s="1452">
        <v>97380.67</v>
      </c>
      <c r="AE9" s="1452">
        <v>85167.09</v>
      </c>
      <c r="AF9" s="1452">
        <v>105047.84</v>
      </c>
      <c r="AG9" s="1452">
        <v>116314.79</v>
      </c>
      <c r="AH9" s="1452">
        <v>1365558.6800000002</v>
      </c>
      <c r="AI9" s="912"/>
      <c r="AJ9" s="1458">
        <v>0</v>
      </c>
    </row>
    <row r="10" spans="1:36" s="853" customFormat="1" ht="22.5" customHeight="1" x14ac:dyDescent="0.25">
      <c r="A10" s="848"/>
      <c r="B10" s="1240">
        <f t="shared" ref="B10:B63" si="1">+B9+1</f>
        <v>3</v>
      </c>
      <c r="C10" s="849" t="s">
        <v>2089</v>
      </c>
      <c r="D10" s="845" t="s">
        <v>1324</v>
      </c>
      <c r="E10" s="850">
        <v>147714</v>
      </c>
      <c r="F10" s="850">
        <v>132994</v>
      </c>
      <c r="G10" s="850">
        <v>145955</v>
      </c>
      <c r="H10" s="850">
        <v>116051</v>
      </c>
      <c r="I10" s="850">
        <v>139091</v>
      </c>
      <c r="J10" s="850">
        <v>132682.20000000001</v>
      </c>
      <c r="K10" s="850">
        <v>117381.3</v>
      </c>
      <c r="L10" s="850">
        <v>123352.6</v>
      </c>
      <c r="M10" s="850">
        <v>109974.3</v>
      </c>
      <c r="N10" s="850">
        <v>80473</v>
      </c>
      <c r="O10" s="850">
        <v>52444.1</v>
      </c>
      <c r="P10" s="850">
        <v>63561.9</v>
      </c>
      <c r="Q10" s="851">
        <f t="shared" si="0"/>
        <v>1361674.4000000001</v>
      </c>
      <c r="R10" s="852"/>
      <c r="S10" s="912"/>
      <c r="T10" s="1452" t="s">
        <v>2089</v>
      </c>
      <c r="U10" s="1452" t="s">
        <v>1324</v>
      </c>
      <c r="V10" s="1452">
        <v>147714</v>
      </c>
      <c r="W10" s="1452">
        <v>132994</v>
      </c>
      <c r="X10" s="1452">
        <v>145955</v>
      </c>
      <c r="Y10" s="1452">
        <v>116051</v>
      </c>
      <c r="Z10" s="1452">
        <v>139091</v>
      </c>
      <c r="AA10" s="1452">
        <v>132682.20000000001</v>
      </c>
      <c r="AB10" s="1452">
        <v>117381.3</v>
      </c>
      <c r="AC10" s="1452">
        <v>123352.6</v>
      </c>
      <c r="AD10" s="1452">
        <v>109974.3</v>
      </c>
      <c r="AE10" s="1452">
        <v>80473</v>
      </c>
      <c r="AF10" s="1452">
        <v>52444.1</v>
      </c>
      <c r="AG10" s="1452">
        <v>63561.9</v>
      </c>
      <c r="AH10" s="1452">
        <v>1361674.4000000001</v>
      </c>
      <c r="AI10" s="912"/>
      <c r="AJ10" s="1458">
        <v>0</v>
      </c>
    </row>
    <row r="11" spans="1:36" s="853" customFormat="1" ht="22.5" customHeight="1" x14ac:dyDescent="0.25">
      <c r="A11" s="848"/>
      <c r="B11" s="1240">
        <f t="shared" si="1"/>
        <v>4</v>
      </c>
      <c r="C11" s="849" t="s">
        <v>2091</v>
      </c>
      <c r="D11" s="845" t="s">
        <v>1322</v>
      </c>
      <c r="E11" s="850">
        <v>40</v>
      </c>
      <c r="F11" s="850">
        <v>25</v>
      </c>
      <c r="G11" s="850">
        <v>0</v>
      </c>
      <c r="H11" s="850">
        <v>0</v>
      </c>
      <c r="I11" s="850">
        <v>25</v>
      </c>
      <c r="J11" s="850">
        <v>25</v>
      </c>
      <c r="K11" s="850">
        <v>25</v>
      </c>
      <c r="L11" s="850">
        <v>25</v>
      </c>
      <c r="M11" s="850">
        <v>25</v>
      </c>
      <c r="N11" s="850">
        <v>25</v>
      </c>
      <c r="O11" s="850">
        <v>40</v>
      </c>
      <c r="P11" s="850">
        <v>25</v>
      </c>
      <c r="Q11" s="851">
        <f t="shared" si="0"/>
        <v>280</v>
      </c>
      <c r="R11" s="852"/>
      <c r="S11" s="912"/>
      <c r="T11" s="1452" t="s">
        <v>2091</v>
      </c>
      <c r="U11" s="1452" t="s">
        <v>1322</v>
      </c>
      <c r="V11" s="1452">
        <v>40</v>
      </c>
      <c r="W11" s="1452">
        <v>25</v>
      </c>
      <c r="X11" s="1452">
        <v>0</v>
      </c>
      <c r="Y11" s="1452">
        <v>0</v>
      </c>
      <c r="Z11" s="1452">
        <v>25</v>
      </c>
      <c r="AA11" s="1452">
        <v>25</v>
      </c>
      <c r="AB11" s="1452">
        <v>25</v>
      </c>
      <c r="AC11" s="1452">
        <v>25</v>
      </c>
      <c r="AD11" s="1452">
        <v>25</v>
      </c>
      <c r="AE11" s="1452">
        <v>25</v>
      </c>
      <c r="AF11" s="1452">
        <v>40</v>
      </c>
      <c r="AG11" s="1452">
        <v>25</v>
      </c>
      <c r="AH11" s="1452">
        <v>280</v>
      </c>
      <c r="AI11" s="912"/>
      <c r="AJ11" s="1458">
        <v>0</v>
      </c>
    </row>
    <row r="12" spans="1:36" s="853" customFormat="1" ht="22.5" customHeight="1" x14ac:dyDescent="0.25">
      <c r="A12" s="848"/>
      <c r="B12" s="1241">
        <f t="shared" si="1"/>
        <v>5</v>
      </c>
      <c r="C12" s="1461" t="s">
        <v>173</v>
      </c>
      <c r="D12" s="847" t="s">
        <v>1322</v>
      </c>
      <c r="E12" s="1462">
        <v>5952</v>
      </c>
      <c r="F12" s="1462">
        <v>5460</v>
      </c>
      <c r="G12" s="1462">
        <v>6946</v>
      </c>
      <c r="H12" s="1462">
        <v>3711</v>
      </c>
      <c r="I12" s="1462">
        <v>2389</v>
      </c>
      <c r="J12" s="1462">
        <v>2048</v>
      </c>
      <c r="K12" s="1462">
        <v>922</v>
      </c>
      <c r="L12" s="1462">
        <v>334</v>
      </c>
      <c r="M12" s="1462">
        <v>0</v>
      </c>
      <c r="N12" s="1462">
        <v>440</v>
      </c>
      <c r="O12" s="1462">
        <v>0.1</v>
      </c>
      <c r="P12" s="1462">
        <v>158</v>
      </c>
      <c r="Q12" s="1463">
        <f t="shared" si="0"/>
        <v>28360.1</v>
      </c>
      <c r="R12" s="852"/>
      <c r="S12" s="912"/>
      <c r="T12" s="1452" t="s">
        <v>173</v>
      </c>
      <c r="U12" s="1452" t="s">
        <v>1322</v>
      </c>
      <c r="V12" s="1452">
        <v>5952</v>
      </c>
      <c r="W12" s="1452">
        <v>5460</v>
      </c>
      <c r="X12" s="1452">
        <v>6946</v>
      </c>
      <c r="Y12" s="1452">
        <v>3711</v>
      </c>
      <c r="Z12" s="1452">
        <v>2389</v>
      </c>
      <c r="AA12" s="1452">
        <v>2048</v>
      </c>
      <c r="AB12" s="1452">
        <v>922</v>
      </c>
      <c r="AC12" s="1452">
        <v>334</v>
      </c>
      <c r="AD12" s="1452">
        <v>0</v>
      </c>
      <c r="AE12" s="1452">
        <v>440</v>
      </c>
      <c r="AF12" s="1452">
        <v>0.1</v>
      </c>
      <c r="AG12" s="1452">
        <v>158</v>
      </c>
      <c r="AH12" s="1452">
        <v>28360.1</v>
      </c>
      <c r="AI12" s="912"/>
      <c r="AJ12" s="1458">
        <v>0</v>
      </c>
    </row>
    <row r="13" spans="1:36" s="853" customFormat="1" ht="22.5" customHeight="1" x14ac:dyDescent="0.25">
      <c r="A13" s="848"/>
      <c r="B13" s="1239"/>
      <c r="C13" s="953"/>
      <c r="D13" s="951" t="s">
        <v>1324</v>
      </c>
      <c r="E13" s="1464">
        <v>153993.94</v>
      </c>
      <c r="F13" s="1464">
        <v>121162.63</v>
      </c>
      <c r="G13" s="1464">
        <v>94318.23</v>
      </c>
      <c r="H13" s="1464">
        <v>46158.09</v>
      </c>
      <c r="I13" s="1464">
        <v>161972.55000000002</v>
      </c>
      <c r="J13" s="1464">
        <v>115487.09</v>
      </c>
      <c r="K13" s="1464">
        <v>134569.07999999999</v>
      </c>
      <c r="L13" s="1464">
        <v>142355.08000000002</v>
      </c>
      <c r="M13" s="1464">
        <v>163409.56</v>
      </c>
      <c r="N13" s="1464">
        <v>152261.29</v>
      </c>
      <c r="O13" s="1464">
        <v>135558.6</v>
      </c>
      <c r="P13" s="1464">
        <v>110252.13</v>
      </c>
      <c r="Q13" s="1465">
        <f t="shared" si="0"/>
        <v>1531498.27</v>
      </c>
      <c r="R13" s="852"/>
      <c r="S13" s="912"/>
      <c r="T13" s="1452"/>
      <c r="U13" s="1452" t="s">
        <v>1324</v>
      </c>
      <c r="V13" s="1452">
        <v>153993.94</v>
      </c>
      <c r="W13" s="1452">
        <v>121162.63</v>
      </c>
      <c r="X13" s="1452">
        <v>94318.23</v>
      </c>
      <c r="Y13" s="1452">
        <v>46158.09</v>
      </c>
      <c r="Z13" s="1452">
        <v>161972.55000000002</v>
      </c>
      <c r="AA13" s="1452">
        <v>115487.09</v>
      </c>
      <c r="AB13" s="1452">
        <v>134569.07999999999</v>
      </c>
      <c r="AC13" s="1452">
        <v>142355.08000000002</v>
      </c>
      <c r="AD13" s="1452">
        <v>163409.56</v>
      </c>
      <c r="AE13" s="1452">
        <v>152261.29</v>
      </c>
      <c r="AF13" s="1452">
        <v>135558.6</v>
      </c>
      <c r="AG13" s="1452">
        <v>110252.13</v>
      </c>
      <c r="AH13" s="1452">
        <v>1531498.27</v>
      </c>
      <c r="AI13" s="912"/>
      <c r="AJ13" s="1458">
        <v>0</v>
      </c>
    </row>
    <row r="14" spans="1:36" s="853" customFormat="1" ht="22.5" customHeight="1" x14ac:dyDescent="0.25">
      <c r="A14" s="848"/>
      <c r="B14" s="1240">
        <f>+B12+1</f>
        <v>6</v>
      </c>
      <c r="C14" s="849" t="s">
        <v>1986</v>
      </c>
      <c r="D14" s="845" t="s">
        <v>1322</v>
      </c>
      <c r="E14" s="850">
        <v>0</v>
      </c>
      <c r="F14" s="850">
        <v>570</v>
      </c>
      <c r="G14" s="850">
        <v>1596</v>
      </c>
      <c r="H14" s="850">
        <v>2052</v>
      </c>
      <c r="I14" s="850">
        <v>114</v>
      </c>
      <c r="J14" s="850">
        <v>146</v>
      </c>
      <c r="K14" s="850">
        <v>390</v>
      </c>
      <c r="L14" s="850">
        <v>468</v>
      </c>
      <c r="M14" s="850">
        <v>1748</v>
      </c>
      <c r="N14" s="850">
        <v>608</v>
      </c>
      <c r="O14" s="850">
        <v>38</v>
      </c>
      <c r="P14" s="850">
        <v>190</v>
      </c>
      <c r="Q14" s="851">
        <f t="shared" si="0"/>
        <v>7920</v>
      </c>
      <c r="R14" s="852"/>
      <c r="S14" s="912"/>
      <c r="T14" s="1452" t="s">
        <v>1986</v>
      </c>
      <c r="U14" s="1452" t="s">
        <v>1322</v>
      </c>
      <c r="V14" s="1452">
        <v>0</v>
      </c>
      <c r="W14" s="1452">
        <v>570</v>
      </c>
      <c r="X14" s="1452">
        <v>1596</v>
      </c>
      <c r="Y14" s="1452">
        <v>2052</v>
      </c>
      <c r="Z14" s="1452">
        <v>114</v>
      </c>
      <c r="AA14" s="1452">
        <v>146</v>
      </c>
      <c r="AB14" s="1452">
        <v>390</v>
      </c>
      <c r="AC14" s="1452">
        <v>468</v>
      </c>
      <c r="AD14" s="1452">
        <v>1748</v>
      </c>
      <c r="AE14" s="1452">
        <v>608</v>
      </c>
      <c r="AF14" s="1452">
        <v>38</v>
      </c>
      <c r="AG14" s="1452">
        <v>190</v>
      </c>
      <c r="AH14" s="1452">
        <v>7920</v>
      </c>
      <c r="AI14" s="912"/>
      <c r="AJ14" s="1458">
        <v>0</v>
      </c>
    </row>
    <row r="15" spans="1:36" s="853" customFormat="1" ht="22.5" customHeight="1" x14ac:dyDescent="0.25">
      <c r="A15" s="848"/>
      <c r="B15" s="1241">
        <f t="shared" si="1"/>
        <v>7</v>
      </c>
      <c r="C15" s="1461" t="s">
        <v>175</v>
      </c>
      <c r="D15" s="846" t="s">
        <v>1322</v>
      </c>
      <c r="E15" s="850">
        <v>22107</v>
      </c>
      <c r="F15" s="850">
        <v>28519</v>
      </c>
      <c r="G15" s="850">
        <v>19884</v>
      </c>
      <c r="H15" s="850">
        <v>20924</v>
      </c>
      <c r="I15" s="850">
        <v>18771</v>
      </c>
      <c r="J15" s="850">
        <v>17548</v>
      </c>
      <c r="K15" s="850">
        <v>20418</v>
      </c>
      <c r="L15" s="850">
        <v>21272</v>
      </c>
      <c r="M15" s="850">
        <v>18829</v>
      </c>
      <c r="N15" s="850">
        <v>12102</v>
      </c>
      <c r="O15" s="850">
        <v>8235</v>
      </c>
      <c r="P15" s="850">
        <v>9106</v>
      </c>
      <c r="Q15" s="851">
        <f t="shared" si="0"/>
        <v>217715</v>
      </c>
      <c r="R15" s="852"/>
      <c r="S15" s="912"/>
      <c r="T15" s="1452" t="s">
        <v>175</v>
      </c>
      <c r="U15" s="1452" t="s">
        <v>1322</v>
      </c>
      <c r="V15" s="1452">
        <v>22107</v>
      </c>
      <c r="W15" s="1452">
        <v>28519</v>
      </c>
      <c r="X15" s="1452">
        <v>19884</v>
      </c>
      <c r="Y15" s="1452">
        <v>20924</v>
      </c>
      <c r="Z15" s="1452">
        <v>18771</v>
      </c>
      <c r="AA15" s="1452">
        <v>17548</v>
      </c>
      <c r="AB15" s="1452">
        <v>20418</v>
      </c>
      <c r="AC15" s="1452">
        <v>21272</v>
      </c>
      <c r="AD15" s="1452">
        <v>18829</v>
      </c>
      <c r="AE15" s="1452">
        <v>12102</v>
      </c>
      <c r="AF15" s="1452">
        <v>8235</v>
      </c>
      <c r="AG15" s="1452">
        <v>9106</v>
      </c>
      <c r="AH15" s="1452">
        <v>217715</v>
      </c>
      <c r="AI15" s="912"/>
      <c r="AJ15" s="1458">
        <v>0</v>
      </c>
    </row>
    <row r="16" spans="1:36" s="853" customFormat="1" ht="22.5" customHeight="1" x14ac:dyDescent="0.25">
      <c r="A16" s="848"/>
      <c r="B16" s="1240">
        <f t="shared" si="1"/>
        <v>8</v>
      </c>
      <c r="C16" s="1466" t="s">
        <v>177</v>
      </c>
      <c r="D16" s="837" t="s">
        <v>1322</v>
      </c>
      <c r="E16" s="1467">
        <v>42554</v>
      </c>
      <c r="F16" s="850">
        <v>30111.72</v>
      </c>
      <c r="G16" s="850">
        <v>35556.36</v>
      </c>
      <c r="H16" s="850">
        <v>36588.68</v>
      </c>
      <c r="I16" s="850">
        <v>37368.659999999996</v>
      </c>
      <c r="J16" s="850">
        <v>32224.979999999996</v>
      </c>
      <c r="K16" s="850">
        <v>30884.879999999997</v>
      </c>
      <c r="L16" s="850">
        <v>36605.160000000003</v>
      </c>
      <c r="M16" s="850">
        <v>29892.89</v>
      </c>
      <c r="N16" s="850">
        <v>30126.33</v>
      </c>
      <c r="O16" s="850">
        <v>26938.75</v>
      </c>
      <c r="P16" s="850">
        <v>20613.66</v>
      </c>
      <c r="Q16" s="851">
        <f t="shared" si="0"/>
        <v>389466.07000000007</v>
      </c>
      <c r="R16" s="852"/>
      <c r="S16" s="912"/>
      <c r="T16" s="1452" t="s">
        <v>177</v>
      </c>
      <c r="U16" s="1452" t="s">
        <v>1322</v>
      </c>
      <c r="V16" s="1452">
        <v>42554</v>
      </c>
      <c r="W16" s="1452">
        <v>30111.72</v>
      </c>
      <c r="X16" s="1452">
        <v>35556.36</v>
      </c>
      <c r="Y16" s="1452">
        <v>36588.68</v>
      </c>
      <c r="Z16" s="1452">
        <v>37368.659999999996</v>
      </c>
      <c r="AA16" s="1452">
        <v>32224.979999999996</v>
      </c>
      <c r="AB16" s="1452">
        <v>30884.879999999997</v>
      </c>
      <c r="AC16" s="1452">
        <v>36605.160000000003</v>
      </c>
      <c r="AD16" s="1452">
        <v>29892.89</v>
      </c>
      <c r="AE16" s="1452">
        <v>30126.33</v>
      </c>
      <c r="AF16" s="1452">
        <v>26938.75</v>
      </c>
      <c r="AG16" s="1452">
        <v>20613.66</v>
      </c>
      <c r="AH16" s="1452">
        <v>389466.07000000007</v>
      </c>
      <c r="AI16" s="912"/>
      <c r="AJ16" s="1458">
        <v>0</v>
      </c>
    </row>
    <row r="17" spans="1:36" s="853" customFormat="1" ht="22.5" customHeight="1" x14ac:dyDescent="0.25">
      <c r="A17" s="848"/>
      <c r="B17" s="1240">
        <f t="shared" si="1"/>
        <v>9</v>
      </c>
      <c r="C17" s="1466" t="s">
        <v>2128</v>
      </c>
      <c r="D17" s="837" t="s">
        <v>1322</v>
      </c>
      <c r="E17" s="1467">
        <v>0</v>
      </c>
      <c r="F17" s="850">
        <v>0</v>
      </c>
      <c r="G17" s="850">
        <v>21161</v>
      </c>
      <c r="H17" s="850">
        <v>0</v>
      </c>
      <c r="I17" s="850">
        <v>0</v>
      </c>
      <c r="J17" s="850">
        <v>0</v>
      </c>
      <c r="K17" s="850">
        <v>1890</v>
      </c>
      <c r="L17" s="850">
        <v>4833</v>
      </c>
      <c r="M17" s="850">
        <v>0</v>
      </c>
      <c r="N17" s="850">
        <v>6004</v>
      </c>
      <c r="O17" s="850">
        <v>3659</v>
      </c>
      <c r="P17" s="850">
        <v>0</v>
      </c>
      <c r="Q17" s="1468">
        <f t="shared" si="0"/>
        <v>37547</v>
      </c>
      <c r="R17" s="852"/>
      <c r="S17" s="912"/>
      <c r="T17" s="1452" t="s">
        <v>2128</v>
      </c>
      <c r="U17" s="1452" t="s">
        <v>1322</v>
      </c>
      <c r="V17" s="1452">
        <v>0</v>
      </c>
      <c r="W17" s="1452">
        <v>0</v>
      </c>
      <c r="X17" s="1452">
        <v>21161</v>
      </c>
      <c r="Y17" s="1452">
        <v>0</v>
      </c>
      <c r="Z17" s="1452">
        <v>0</v>
      </c>
      <c r="AA17" s="1452">
        <v>0</v>
      </c>
      <c r="AB17" s="1452">
        <v>1890</v>
      </c>
      <c r="AC17" s="1452">
        <v>4833</v>
      </c>
      <c r="AD17" s="1452">
        <v>0</v>
      </c>
      <c r="AE17" s="1452">
        <v>6004</v>
      </c>
      <c r="AF17" s="1452">
        <v>3659</v>
      </c>
      <c r="AG17" s="1452">
        <v>0</v>
      </c>
      <c r="AH17" s="1452">
        <v>37547</v>
      </c>
      <c r="AI17" s="912"/>
      <c r="AJ17" s="1458">
        <v>0</v>
      </c>
    </row>
    <row r="18" spans="1:36" s="853" customFormat="1" ht="22.5" customHeight="1" x14ac:dyDescent="0.25">
      <c r="A18" s="848"/>
      <c r="B18" s="1240">
        <f t="shared" si="1"/>
        <v>10</v>
      </c>
      <c r="C18" s="1466" t="s">
        <v>179</v>
      </c>
      <c r="D18" s="837" t="s">
        <v>1322</v>
      </c>
      <c r="E18" s="1467">
        <v>2204</v>
      </c>
      <c r="F18" s="850">
        <v>5244</v>
      </c>
      <c r="G18" s="850">
        <v>3871</v>
      </c>
      <c r="H18" s="850">
        <v>1533</v>
      </c>
      <c r="I18" s="850">
        <v>246</v>
      </c>
      <c r="J18" s="850">
        <v>458</v>
      </c>
      <c r="K18" s="850">
        <v>330</v>
      </c>
      <c r="L18" s="850">
        <v>5748</v>
      </c>
      <c r="M18" s="850">
        <v>198</v>
      </c>
      <c r="N18" s="850">
        <v>204</v>
      </c>
      <c r="O18" s="850">
        <v>5971</v>
      </c>
      <c r="P18" s="850">
        <v>4034</v>
      </c>
      <c r="Q18" s="1469">
        <f t="shared" si="0"/>
        <v>30041</v>
      </c>
      <c r="R18" s="852"/>
      <c r="S18" s="912"/>
      <c r="T18" s="1452" t="s">
        <v>179</v>
      </c>
      <c r="U18" s="1452" t="s">
        <v>1322</v>
      </c>
      <c r="V18" s="1452">
        <v>2204</v>
      </c>
      <c r="W18" s="1452">
        <v>5244</v>
      </c>
      <c r="X18" s="1452">
        <v>3871</v>
      </c>
      <c r="Y18" s="1452">
        <v>1533</v>
      </c>
      <c r="Z18" s="1452">
        <v>246</v>
      </c>
      <c r="AA18" s="1452">
        <v>458</v>
      </c>
      <c r="AB18" s="1452">
        <v>330</v>
      </c>
      <c r="AC18" s="1452">
        <v>5748</v>
      </c>
      <c r="AD18" s="1452">
        <v>198</v>
      </c>
      <c r="AE18" s="1452">
        <v>204</v>
      </c>
      <c r="AF18" s="1452">
        <v>5971</v>
      </c>
      <c r="AG18" s="1452">
        <v>4034</v>
      </c>
      <c r="AH18" s="1452">
        <v>30041</v>
      </c>
      <c r="AI18" s="912"/>
      <c r="AJ18" s="1458">
        <v>0</v>
      </c>
    </row>
    <row r="19" spans="1:36" s="853" customFormat="1" ht="22.5" customHeight="1" x14ac:dyDescent="0.25">
      <c r="A19" s="848"/>
      <c r="B19" s="1240">
        <f>+B18+1</f>
        <v>11</v>
      </c>
      <c r="C19" s="1466" t="s">
        <v>181</v>
      </c>
      <c r="D19" s="837" t="s">
        <v>1322</v>
      </c>
      <c r="E19" s="850">
        <v>7706.3</v>
      </c>
      <c r="F19" s="850">
        <v>937</v>
      </c>
      <c r="G19" s="850">
        <v>0</v>
      </c>
      <c r="H19" s="850">
        <v>1000</v>
      </c>
      <c r="I19" s="850">
        <v>470</v>
      </c>
      <c r="J19" s="850">
        <v>1592.4</v>
      </c>
      <c r="K19" s="850">
        <v>3915</v>
      </c>
      <c r="L19" s="850">
        <v>0</v>
      </c>
      <c r="M19" s="850">
        <v>0</v>
      </c>
      <c r="N19" s="850">
        <v>1050</v>
      </c>
      <c r="O19" s="850">
        <v>0</v>
      </c>
      <c r="P19" s="850">
        <v>188</v>
      </c>
      <c r="Q19" s="1469">
        <f t="shared" si="0"/>
        <v>16858.699999999997</v>
      </c>
      <c r="R19" s="852"/>
      <c r="S19" s="912"/>
      <c r="T19" s="1452" t="s">
        <v>181</v>
      </c>
      <c r="U19" s="1452" t="s">
        <v>1322</v>
      </c>
      <c r="V19" s="1452">
        <v>7706.3</v>
      </c>
      <c r="W19" s="1452">
        <v>937</v>
      </c>
      <c r="X19" s="1452">
        <v>0</v>
      </c>
      <c r="Y19" s="1452">
        <v>1000</v>
      </c>
      <c r="Z19" s="1452">
        <v>470</v>
      </c>
      <c r="AA19" s="1452">
        <v>1592.4</v>
      </c>
      <c r="AB19" s="1452">
        <v>3915</v>
      </c>
      <c r="AC19" s="1452">
        <v>0</v>
      </c>
      <c r="AD19" s="1452">
        <v>0</v>
      </c>
      <c r="AE19" s="1452">
        <v>1050</v>
      </c>
      <c r="AF19" s="1452">
        <v>0</v>
      </c>
      <c r="AG19" s="1452">
        <v>188</v>
      </c>
      <c r="AH19" s="1452">
        <v>16858.699999999997</v>
      </c>
      <c r="AI19" s="912"/>
      <c r="AJ19" s="1458">
        <v>0</v>
      </c>
    </row>
    <row r="20" spans="1:36" s="853" customFormat="1" ht="22.5" customHeight="1" x14ac:dyDescent="0.25">
      <c r="A20" s="848"/>
      <c r="B20" s="1240">
        <f>+B19+1</f>
        <v>12</v>
      </c>
      <c r="C20" s="1466" t="s">
        <v>183</v>
      </c>
      <c r="D20" s="837" t="s">
        <v>1322</v>
      </c>
      <c r="E20" s="850">
        <v>70</v>
      </c>
      <c r="F20" s="850">
        <v>0</v>
      </c>
      <c r="G20" s="850">
        <v>156</v>
      </c>
      <c r="H20" s="850">
        <v>212</v>
      </c>
      <c r="I20" s="850">
        <v>3021</v>
      </c>
      <c r="J20" s="850">
        <v>200</v>
      </c>
      <c r="K20" s="850">
        <v>0</v>
      </c>
      <c r="L20" s="850">
        <v>0</v>
      </c>
      <c r="M20" s="850">
        <v>199</v>
      </c>
      <c r="N20" s="850">
        <v>252</v>
      </c>
      <c r="O20" s="850">
        <v>0</v>
      </c>
      <c r="P20" s="850">
        <v>0</v>
      </c>
      <c r="Q20" s="1468">
        <f t="shared" si="0"/>
        <v>4110</v>
      </c>
      <c r="R20" s="852"/>
      <c r="S20" s="912"/>
      <c r="T20" s="1452" t="s">
        <v>183</v>
      </c>
      <c r="U20" s="1452" t="s">
        <v>1322</v>
      </c>
      <c r="V20" s="1452">
        <v>70</v>
      </c>
      <c r="W20" s="1452">
        <v>0</v>
      </c>
      <c r="X20" s="1452">
        <v>156</v>
      </c>
      <c r="Y20" s="1452">
        <v>212</v>
      </c>
      <c r="Z20" s="1452">
        <v>3021</v>
      </c>
      <c r="AA20" s="1452">
        <v>200</v>
      </c>
      <c r="AB20" s="1452">
        <v>0</v>
      </c>
      <c r="AC20" s="1452">
        <v>0</v>
      </c>
      <c r="AD20" s="1452">
        <v>199</v>
      </c>
      <c r="AE20" s="1452">
        <v>252</v>
      </c>
      <c r="AF20" s="1452">
        <v>0</v>
      </c>
      <c r="AG20" s="1452">
        <v>0</v>
      </c>
      <c r="AH20" s="1452">
        <v>4110</v>
      </c>
      <c r="AI20" s="912"/>
      <c r="AJ20" s="1458">
        <v>0</v>
      </c>
    </row>
    <row r="21" spans="1:36" s="853" customFormat="1" ht="22.5" customHeight="1" x14ac:dyDescent="0.25">
      <c r="A21" s="848"/>
      <c r="B21" s="1239">
        <f>+B20+1</f>
        <v>13</v>
      </c>
      <c r="C21" s="1470" t="s">
        <v>2095</v>
      </c>
      <c r="D21" s="835" t="s">
        <v>1324</v>
      </c>
      <c r="E21" s="850">
        <v>417372</v>
      </c>
      <c r="F21" s="850">
        <v>303158</v>
      </c>
      <c r="G21" s="850">
        <v>454732</v>
      </c>
      <c r="H21" s="850">
        <v>423607</v>
      </c>
      <c r="I21" s="850">
        <v>407333</v>
      </c>
      <c r="J21" s="850">
        <v>371967</v>
      </c>
      <c r="K21" s="850">
        <v>389312</v>
      </c>
      <c r="L21" s="850">
        <v>383773</v>
      </c>
      <c r="M21" s="850">
        <v>330584</v>
      </c>
      <c r="N21" s="850">
        <v>391610</v>
      </c>
      <c r="O21" s="850">
        <v>324146</v>
      </c>
      <c r="P21" s="850">
        <v>381448</v>
      </c>
      <c r="Q21" s="1469">
        <f t="shared" si="0"/>
        <v>4579042</v>
      </c>
      <c r="R21" s="852"/>
      <c r="S21" s="912"/>
      <c r="T21" s="1452" t="s">
        <v>2095</v>
      </c>
      <c r="U21" s="1452" t="s">
        <v>1324</v>
      </c>
      <c r="V21" s="1452">
        <v>417372</v>
      </c>
      <c r="W21" s="1452">
        <v>303158</v>
      </c>
      <c r="X21" s="1452">
        <v>454732</v>
      </c>
      <c r="Y21" s="1452">
        <v>423607</v>
      </c>
      <c r="Z21" s="1452">
        <v>407333</v>
      </c>
      <c r="AA21" s="1452">
        <v>371967</v>
      </c>
      <c r="AB21" s="1452">
        <v>389312</v>
      </c>
      <c r="AC21" s="1452">
        <v>383773</v>
      </c>
      <c r="AD21" s="1452">
        <v>330584</v>
      </c>
      <c r="AE21" s="1452">
        <v>391610</v>
      </c>
      <c r="AF21" s="1452">
        <v>324146</v>
      </c>
      <c r="AG21" s="1452">
        <v>381448</v>
      </c>
      <c r="AH21" s="1452">
        <v>4579042</v>
      </c>
      <c r="AI21" s="912"/>
      <c r="AJ21" s="1458">
        <v>0</v>
      </c>
    </row>
    <row r="22" spans="1:36" s="853" customFormat="1" ht="22.5" customHeight="1" x14ac:dyDescent="0.25">
      <c r="A22" s="848"/>
      <c r="B22" s="1240">
        <f>+B21+1</f>
        <v>14</v>
      </c>
      <c r="C22" s="849" t="s">
        <v>185</v>
      </c>
      <c r="D22" s="845" t="s">
        <v>1315</v>
      </c>
      <c r="E22" s="850">
        <v>43388</v>
      </c>
      <c r="F22" s="850">
        <v>40348.69</v>
      </c>
      <c r="G22" s="850">
        <v>47541.58</v>
      </c>
      <c r="H22" s="850">
        <v>43563.67</v>
      </c>
      <c r="I22" s="850">
        <v>41507.39</v>
      </c>
      <c r="J22" s="850">
        <v>37238.07</v>
      </c>
      <c r="K22" s="850">
        <v>48160.44</v>
      </c>
      <c r="L22" s="850">
        <v>11684.52</v>
      </c>
      <c r="M22" s="850">
        <v>5384.66</v>
      </c>
      <c r="N22" s="850">
        <v>45923.29</v>
      </c>
      <c r="O22" s="850">
        <v>41079.760000000002</v>
      </c>
      <c r="P22" s="850">
        <v>46237.85</v>
      </c>
      <c r="Q22" s="851">
        <v>452057.92</v>
      </c>
      <c r="R22" s="852"/>
      <c r="S22" s="912"/>
      <c r="T22" s="1452" t="s">
        <v>185</v>
      </c>
      <c r="U22" s="1452" t="s">
        <v>1315</v>
      </c>
      <c r="V22" s="1452">
        <v>43388</v>
      </c>
      <c r="W22" s="1452">
        <v>40348.69</v>
      </c>
      <c r="X22" s="1452">
        <v>47541.58</v>
      </c>
      <c r="Y22" s="1452">
        <v>43563.67</v>
      </c>
      <c r="Z22" s="1452">
        <v>41507.39</v>
      </c>
      <c r="AA22" s="1452">
        <v>37238.07</v>
      </c>
      <c r="AB22" s="1452">
        <v>48160.44</v>
      </c>
      <c r="AC22" s="1452">
        <v>11684.52</v>
      </c>
      <c r="AD22" s="1452">
        <v>5384.66</v>
      </c>
      <c r="AE22" s="1452">
        <v>45923.29</v>
      </c>
      <c r="AF22" s="1452">
        <v>41079.760000000002</v>
      </c>
      <c r="AG22" s="1452">
        <v>46237.85</v>
      </c>
      <c r="AH22" s="1452">
        <v>452057.92</v>
      </c>
      <c r="AI22" s="912"/>
      <c r="AJ22" s="1458">
        <v>0</v>
      </c>
    </row>
    <row r="23" spans="1:36" s="853" customFormat="1" ht="22.5" customHeight="1" x14ac:dyDescent="0.25">
      <c r="A23" s="848"/>
      <c r="B23" s="1242">
        <f>+B22+1</f>
        <v>15</v>
      </c>
      <c r="C23" s="1471" t="s">
        <v>187</v>
      </c>
      <c r="D23" s="1251" t="s">
        <v>1315</v>
      </c>
      <c r="E23" s="1472">
        <v>29182.2</v>
      </c>
      <c r="F23" s="1472">
        <v>35517.22</v>
      </c>
      <c r="G23" s="1472">
        <v>31658.01</v>
      </c>
      <c r="H23" s="1472"/>
      <c r="I23" s="1472">
        <v>26918.61</v>
      </c>
      <c r="J23" s="1472">
        <v>38570.65</v>
      </c>
      <c r="K23" s="1472">
        <v>35516.22</v>
      </c>
      <c r="L23" s="1472">
        <v>32454.06</v>
      </c>
      <c r="M23" s="1472">
        <v>31303.16</v>
      </c>
      <c r="N23" s="1472">
        <v>31622.7</v>
      </c>
      <c r="O23" s="1472">
        <v>30217.759999999998</v>
      </c>
      <c r="P23" s="1472">
        <v>28662.09</v>
      </c>
      <c r="Q23" s="1473">
        <v>351622.68000000005</v>
      </c>
      <c r="R23" s="852"/>
      <c r="S23" s="912"/>
      <c r="T23" s="1452" t="s">
        <v>187</v>
      </c>
      <c r="U23" s="1452" t="s">
        <v>1315</v>
      </c>
      <c r="V23" s="1452">
        <v>29182.2</v>
      </c>
      <c r="W23" s="1452">
        <v>35517.22</v>
      </c>
      <c r="X23" s="1452">
        <v>31658.01</v>
      </c>
      <c r="Y23" s="1452"/>
      <c r="Z23" s="1452">
        <v>26918.61</v>
      </c>
      <c r="AA23" s="1452">
        <v>38570.65</v>
      </c>
      <c r="AB23" s="1452">
        <v>35516.22</v>
      </c>
      <c r="AC23" s="1452">
        <v>32454.06</v>
      </c>
      <c r="AD23" s="1452">
        <v>31303.16</v>
      </c>
      <c r="AE23" s="1452">
        <v>31622.7</v>
      </c>
      <c r="AF23" s="1452">
        <v>30217.759999999998</v>
      </c>
      <c r="AG23" s="1452">
        <v>28662.09</v>
      </c>
      <c r="AH23" s="1452">
        <v>351622.68000000005</v>
      </c>
      <c r="AI23" s="912"/>
      <c r="AJ23" s="1458">
        <v>0</v>
      </c>
    </row>
    <row r="24" spans="1:36" s="853" customFormat="1" ht="22.5" customHeight="1" x14ac:dyDescent="0.25">
      <c r="A24" s="848"/>
      <c r="B24" s="1242"/>
      <c r="C24" s="1474"/>
      <c r="D24" s="1252" t="s">
        <v>1319</v>
      </c>
      <c r="E24" s="1475">
        <v>2336.46</v>
      </c>
      <c r="F24" s="1475"/>
      <c r="G24" s="1475"/>
      <c r="H24" s="1475"/>
      <c r="I24" s="1475"/>
      <c r="J24" s="1475"/>
      <c r="K24" s="1475">
        <v>4326.25</v>
      </c>
      <c r="L24" s="1475">
        <v>6968.52</v>
      </c>
      <c r="M24" s="1475">
        <v>6307.97</v>
      </c>
      <c r="N24" s="1475">
        <v>7588.26</v>
      </c>
      <c r="O24" s="1475">
        <v>8606.26</v>
      </c>
      <c r="P24" s="1475">
        <v>11206.72</v>
      </c>
      <c r="Q24" s="1476">
        <v>47340.44</v>
      </c>
      <c r="R24" s="852"/>
      <c r="S24" s="912"/>
      <c r="T24" s="1452"/>
      <c r="U24" s="1452" t="s">
        <v>1319</v>
      </c>
      <c r="V24" s="1452">
        <v>2336.46</v>
      </c>
      <c r="W24" s="1452"/>
      <c r="X24" s="1452"/>
      <c r="Y24" s="1452"/>
      <c r="Z24" s="1452"/>
      <c r="AA24" s="1452"/>
      <c r="AB24" s="1452">
        <v>4326.25</v>
      </c>
      <c r="AC24" s="1452">
        <v>6968.52</v>
      </c>
      <c r="AD24" s="1452">
        <v>6307.97</v>
      </c>
      <c r="AE24" s="1452">
        <v>7588.26</v>
      </c>
      <c r="AF24" s="1452">
        <v>8606.26</v>
      </c>
      <c r="AG24" s="1452">
        <v>11206.72</v>
      </c>
      <c r="AH24" s="1452">
        <v>47340.44</v>
      </c>
      <c r="AI24" s="912"/>
      <c r="AJ24" s="1458">
        <v>0</v>
      </c>
    </row>
    <row r="25" spans="1:36" s="853" customFormat="1" ht="22.5" customHeight="1" x14ac:dyDescent="0.25">
      <c r="A25" s="848"/>
      <c r="B25" s="1239"/>
      <c r="C25" s="1459"/>
      <c r="D25" s="951" t="s">
        <v>1322</v>
      </c>
      <c r="E25" s="1464">
        <v>1500</v>
      </c>
      <c r="F25" s="1464">
        <v>1800</v>
      </c>
      <c r="G25" s="1464">
        <v>1700</v>
      </c>
      <c r="H25" s="1464">
        <v>0</v>
      </c>
      <c r="I25" s="1464">
        <v>3000</v>
      </c>
      <c r="J25" s="1464">
        <v>1800</v>
      </c>
      <c r="K25" s="1464"/>
      <c r="L25" s="1464">
        <v>1800</v>
      </c>
      <c r="M25" s="1464">
        <v>1500</v>
      </c>
      <c r="N25" s="1464"/>
      <c r="O25" s="1464"/>
      <c r="P25" s="1464"/>
      <c r="Q25" s="1465">
        <v>13100</v>
      </c>
      <c r="R25" s="852"/>
      <c r="S25" s="912"/>
      <c r="T25" s="1452"/>
      <c r="U25" s="1452" t="s">
        <v>1322</v>
      </c>
      <c r="V25" s="1452">
        <v>1500</v>
      </c>
      <c r="W25" s="1452">
        <v>1800</v>
      </c>
      <c r="X25" s="1452">
        <v>1700</v>
      </c>
      <c r="Y25" s="1452">
        <v>0</v>
      </c>
      <c r="Z25" s="1452">
        <v>3000</v>
      </c>
      <c r="AA25" s="1452">
        <v>1800</v>
      </c>
      <c r="AB25" s="1452"/>
      <c r="AC25" s="1452">
        <v>1800</v>
      </c>
      <c r="AD25" s="1452">
        <v>1500</v>
      </c>
      <c r="AE25" s="1452"/>
      <c r="AF25" s="1452"/>
      <c r="AG25" s="1452"/>
      <c r="AH25" s="1452">
        <v>13100</v>
      </c>
      <c r="AI25" s="912"/>
      <c r="AJ25" s="1458">
        <v>0</v>
      </c>
    </row>
    <row r="26" spans="1:36" s="853" customFormat="1" ht="22.5" customHeight="1" x14ac:dyDescent="0.25">
      <c r="A26" s="848"/>
      <c r="B26" s="1241">
        <f>+B23+1</f>
        <v>16</v>
      </c>
      <c r="C26" s="1461" t="s">
        <v>189</v>
      </c>
      <c r="D26" s="847" t="s">
        <v>1322</v>
      </c>
      <c r="E26" s="1462">
        <v>0</v>
      </c>
      <c r="F26" s="1462">
        <v>0</v>
      </c>
      <c r="G26" s="1462">
        <v>0</v>
      </c>
      <c r="H26" s="1462">
        <v>0</v>
      </c>
      <c r="I26" s="1462">
        <v>0</v>
      </c>
      <c r="J26" s="1462">
        <v>0</v>
      </c>
      <c r="K26" s="1462">
        <v>0</v>
      </c>
      <c r="L26" s="1462"/>
      <c r="M26" s="1462">
        <v>0</v>
      </c>
      <c r="N26" s="1462">
        <v>0</v>
      </c>
      <c r="O26" s="1462">
        <v>0</v>
      </c>
      <c r="P26" s="1462">
        <v>0</v>
      </c>
      <c r="Q26" s="1463">
        <v>0</v>
      </c>
      <c r="R26" s="852"/>
      <c r="S26" s="912"/>
      <c r="T26" s="1452" t="s">
        <v>189</v>
      </c>
      <c r="U26" s="1452" t="s">
        <v>1322</v>
      </c>
      <c r="V26" s="1452">
        <v>0</v>
      </c>
      <c r="W26" s="1452">
        <v>0</v>
      </c>
      <c r="X26" s="1452">
        <v>0</v>
      </c>
      <c r="Y26" s="1452">
        <v>0</v>
      </c>
      <c r="Z26" s="1452">
        <v>0</v>
      </c>
      <c r="AA26" s="1452">
        <v>0</v>
      </c>
      <c r="AB26" s="1452">
        <v>0</v>
      </c>
      <c r="AC26" s="1452"/>
      <c r="AD26" s="1452">
        <v>0</v>
      </c>
      <c r="AE26" s="1452">
        <v>0</v>
      </c>
      <c r="AF26" s="1452">
        <v>0</v>
      </c>
      <c r="AG26" s="1452">
        <v>0</v>
      </c>
      <c r="AH26" s="1452">
        <v>0</v>
      </c>
      <c r="AI26" s="912"/>
      <c r="AJ26" s="1458">
        <v>0</v>
      </c>
    </row>
    <row r="27" spans="1:36" s="853" customFormat="1" ht="22.5" customHeight="1" x14ac:dyDescent="0.25">
      <c r="A27" s="848"/>
      <c r="B27" s="1239"/>
      <c r="C27" s="953"/>
      <c r="D27" s="951" t="s">
        <v>1326</v>
      </c>
      <c r="E27" s="1464">
        <v>0</v>
      </c>
      <c r="F27" s="1464">
        <v>0</v>
      </c>
      <c r="G27" s="1464">
        <v>0</v>
      </c>
      <c r="H27" s="1464">
        <v>0</v>
      </c>
      <c r="I27" s="1464">
        <v>0</v>
      </c>
      <c r="J27" s="1464">
        <v>0</v>
      </c>
      <c r="K27" s="1464">
        <v>0</v>
      </c>
      <c r="L27" s="1464"/>
      <c r="M27" s="1464">
        <v>0</v>
      </c>
      <c r="N27" s="1464">
        <v>0</v>
      </c>
      <c r="O27" s="1464">
        <v>0</v>
      </c>
      <c r="P27" s="1464">
        <v>0</v>
      </c>
      <c r="Q27" s="1465">
        <v>0</v>
      </c>
      <c r="R27" s="852"/>
      <c r="S27" s="912"/>
      <c r="T27" s="1452"/>
      <c r="U27" s="1452" t="s">
        <v>1326</v>
      </c>
      <c r="V27" s="1452">
        <v>0</v>
      </c>
      <c r="W27" s="1452">
        <v>0</v>
      </c>
      <c r="X27" s="1452">
        <v>0</v>
      </c>
      <c r="Y27" s="1452">
        <v>0</v>
      </c>
      <c r="Z27" s="1452">
        <v>0</v>
      </c>
      <c r="AA27" s="1452">
        <v>0</v>
      </c>
      <c r="AB27" s="1452">
        <v>0</v>
      </c>
      <c r="AC27" s="1452"/>
      <c r="AD27" s="1452">
        <v>0</v>
      </c>
      <c r="AE27" s="1452">
        <v>0</v>
      </c>
      <c r="AF27" s="1452">
        <v>0</v>
      </c>
      <c r="AG27" s="1452">
        <v>0</v>
      </c>
      <c r="AH27" s="1452">
        <v>0</v>
      </c>
      <c r="AI27" s="912"/>
      <c r="AJ27" s="1458">
        <v>0</v>
      </c>
    </row>
    <row r="28" spans="1:36" s="853" customFormat="1" ht="22.5" customHeight="1" x14ac:dyDescent="0.25">
      <c r="A28" s="848"/>
      <c r="B28" s="1240">
        <f>+B26+1</f>
        <v>17</v>
      </c>
      <c r="C28" s="849" t="s">
        <v>191</v>
      </c>
      <c r="D28" s="845" t="s">
        <v>1322</v>
      </c>
      <c r="E28" s="850">
        <v>0</v>
      </c>
      <c r="F28" s="850">
        <v>0</v>
      </c>
      <c r="G28" s="850">
        <v>0</v>
      </c>
      <c r="H28" s="850">
        <v>0</v>
      </c>
      <c r="I28" s="850">
        <v>0</v>
      </c>
      <c r="J28" s="850">
        <v>0</v>
      </c>
      <c r="K28" s="850">
        <v>0</v>
      </c>
      <c r="L28" s="850">
        <v>0</v>
      </c>
      <c r="M28" s="850">
        <v>0</v>
      </c>
      <c r="N28" s="850">
        <v>0</v>
      </c>
      <c r="O28" s="850">
        <v>0</v>
      </c>
      <c r="P28" s="850">
        <v>0</v>
      </c>
      <c r="Q28" s="851">
        <v>0</v>
      </c>
      <c r="R28" s="852"/>
      <c r="S28" s="912"/>
      <c r="T28" s="1452" t="s">
        <v>191</v>
      </c>
      <c r="U28" s="1452" t="s">
        <v>1322</v>
      </c>
      <c r="V28" s="1452">
        <v>0</v>
      </c>
      <c r="W28" s="1452">
        <v>0</v>
      </c>
      <c r="X28" s="1452">
        <v>0</v>
      </c>
      <c r="Y28" s="1452">
        <v>0</v>
      </c>
      <c r="Z28" s="1452">
        <v>0</v>
      </c>
      <c r="AA28" s="1452">
        <v>0</v>
      </c>
      <c r="AB28" s="1452">
        <v>0</v>
      </c>
      <c r="AC28" s="1452">
        <v>0</v>
      </c>
      <c r="AD28" s="1452">
        <v>0</v>
      </c>
      <c r="AE28" s="1452">
        <v>0</v>
      </c>
      <c r="AF28" s="1452">
        <v>0</v>
      </c>
      <c r="AG28" s="1452">
        <v>0</v>
      </c>
      <c r="AH28" s="1452">
        <v>0</v>
      </c>
      <c r="AI28" s="912"/>
      <c r="AJ28" s="1458">
        <v>0</v>
      </c>
    </row>
    <row r="29" spans="1:36" s="853" customFormat="1" ht="22.5" customHeight="1" x14ac:dyDescent="0.25">
      <c r="A29" s="848"/>
      <c r="B29" s="1240">
        <f t="shared" si="1"/>
        <v>18</v>
      </c>
      <c r="C29" s="849" t="s">
        <v>193</v>
      </c>
      <c r="D29" s="845" t="s">
        <v>1322</v>
      </c>
      <c r="E29" s="850">
        <v>917.41599999999994</v>
      </c>
      <c r="F29" s="850">
        <v>917.41599999999994</v>
      </c>
      <c r="G29" s="850">
        <v>917.41599999999994</v>
      </c>
      <c r="H29" s="850">
        <v>917.41599999999994</v>
      </c>
      <c r="I29" s="850">
        <v>917.41599999999994</v>
      </c>
      <c r="J29" s="850">
        <v>917.41599999999994</v>
      </c>
      <c r="K29" s="850">
        <v>917.41599999999994</v>
      </c>
      <c r="L29" s="850">
        <v>917.41599999999994</v>
      </c>
      <c r="M29" s="850">
        <v>917.41599999999994</v>
      </c>
      <c r="N29" s="850">
        <v>917.41599999999994</v>
      </c>
      <c r="O29" s="850">
        <v>917.41599999999994</v>
      </c>
      <c r="P29" s="850">
        <v>917.41599999999994</v>
      </c>
      <c r="Q29" s="851">
        <v>11008.991999999998</v>
      </c>
      <c r="R29" s="852"/>
      <c r="S29" s="912"/>
      <c r="T29" s="1452" t="s">
        <v>193</v>
      </c>
      <c r="U29" s="1452" t="s">
        <v>1322</v>
      </c>
      <c r="V29" s="1452">
        <v>917.41599999999994</v>
      </c>
      <c r="W29" s="1452">
        <v>917.41599999999994</v>
      </c>
      <c r="X29" s="1452">
        <v>917.41599999999994</v>
      </c>
      <c r="Y29" s="1452">
        <v>917.41599999999994</v>
      </c>
      <c r="Z29" s="1452">
        <v>917.41599999999994</v>
      </c>
      <c r="AA29" s="1452">
        <v>917.41599999999994</v>
      </c>
      <c r="AB29" s="1452">
        <v>917.41599999999994</v>
      </c>
      <c r="AC29" s="1452">
        <v>917.41599999999994</v>
      </c>
      <c r="AD29" s="1452">
        <v>917.41599999999994</v>
      </c>
      <c r="AE29" s="1452">
        <v>917.41599999999994</v>
      </c>
      <c r="AF29" s="1452">
        <v>917.41599999999994</v>
      </c>
      <c r="AG29" s="1452">
        <v>917.41599999999994</v>
      </c>
      <c r="AH29" s="1452">
        <v>11008.991999999998</v>
      </c>
      <c r="AI29" s="912"/>
      <c r="AJ29" s="1458">
        <v>0</v>
      </c>
    </row>
    <row r="30" spans="1:36" s="853" customFormat="1" ht="22.5" customHeight="1" x14ac:dyDescent="0.25">
      <c r="A30" s="848"/>
      <c r="B30" s="1240">
        <f t="shared" si="1"/>
        <v>19</v>
      </c>
      <c r="C30" s="849" t="s">
        <v>195</v>
      </c>
      <c r="D30" s="845" t="s">
        <v>1322</v>
      </c>
      <c r="E30" s="850">
        <v>0</v>
      </c>
      <c r="F30" s="850">
        <v>0</v>
      </c>
      <c r="G30" s="850">
        <v>0</v>
      </c>
      <c r="H30" s="850">
        <v>0</v>
      </c>
      <c r="I30" s="850">
        <v>0</v>
      </c>
      <c r="J30" s="850">
        <v>0</v>
      </c>
      <c r="K30" s="850">
        <v>0</v>
      </c>
      <c r="L30" s="850">
        <v>0</v>
      </c>
      <c r="M30" s="850">
        <v>0</v>
      </c>
      <c r="N30" s="850"/>
      <c r="O30" s="850">
        <v>0</v>
      </c>
      <c r="P30" s="850">
        <v>0</v>
      </c>
      <c r="Q30" s="851">
        <v>0</v>
      </c>
      <c r="R30" s="852"/>
      <c r="S30" s="912"/>
      <c r="T30" s="1452" t="s">
        <v>195</v>
      </c>
      <c r="U30" s="1452" t="s">
        <v>1322</v>
      </c>
      <c r="V30" s="1452">
        <v>0</v>
      </c>
      <c r="W30" s="1452">
        <v>0</v>
      </c>
      <c r="X30" s="1452">
        <v>0</v>
      </c>
      <c r="Y30" s="1452">
        <v>0</v>
      </c>
      <c r="Z30" s="1452">
        <v>0</v>
      </c>
      <c r="AA30" s="1452">
        <v>0</v>
      </c>
      <c r="AB30" s="1452">
        <v>0</v>
      </c>
      <c r="AC30" s="1452">
        <v>0</v>
      </c>
      <c r="AD30" s="1452">
        <v>0</v>
      </c>
      <c r="AE30" s="1452"/>
      <c r="AF30" s="1452">
        <v>0</v>
      </c>
      <c r="AG30" s="1452">
        <v>0</v>
      </c>
      <c r="AH30" s="1452">
        <v>0</v>
      </c>
      <c r="AI30" s="912"/>
      <c r="AJ30" s="1458">
        <v>0</v>
      </c>
    </row>
    <row r="31" spans="1:36" s="853" customFormat="1" ht="22.5" customHeight="1" x14ac:dyDescent="0.25">
      <c r="A31" s="848"/>
      <c r="B31" s="1240">
        <f t="shared" si="1"/>
        <v>20</v>
      </c>
      <c r="C31" s="849" t="s">
        <v>197</v>
      </c>
      <c r="D31" s="845" t="s">
        <v>1322</v>
      </c>
      <c r="E31" s="850">
        <v>0</v>
      </c>
      <c r="F31" s="850">
        <v>0</v>
      </c>
      <c r="G31" s="850">
        <v>0</v>
      </c>
      <c r="H31" s="850">
        <v>0</v>
      </c>
      <c r="I31" s="850">
        <v>0</v>
      </c>
      <c r="J31" s="850">
        <v>0</v>
      </c>
      <c r="K31" s="850">
        <v>0</v>
      </c>
      <c r="L31" s="850">
        <v>290</v>
      </c>
      <c r="M31" s="850">
        <v>0</v>
      </c>
      <c r="N31" s="850">
        <v>0</v>
      </c>
      <c r="O31" s="850">
        <v>622.79999999999995</v>
      </c>
      <c r="P31" s="850">
        <v>0</v>
      </c>
      <c r="Q31" s="851">
        <v>912.8</v>
      </c>
      <c r="R31" s="852"/>
      <c r="S31" s="912"/>
      <c r="T31" s="1452" t="s">
        <v>197</v>
      </c>
      <c r="U31" s="1452" t="s">
        <v>1322</v>
      </c>
      <c r="V31" s="1452">
        <v>0</v>
      </c>
      <c r="W31" s="1452">
        <v>0</v>
      </c>
      <c r="X31" s="1452">
        <v>0</v>
      </c>
      <c r="Y31" s="1452">
        <v>0</v>
      </c>
      <c r="Z31" s="1452">
        <v>0</v>
      </c>
      <c r="AA31" s="1452">
        <v>0</v>
      </c>
      <c r="AB31" s="1452">
        <v>0</v>
      </c>
      <c r="AC31" s="1452">
        <v>290</v>
      </c>
      <c r="AD31" s="1452">
        <v>0</v>
      </c>
      <c r="AE31" s="1452">
        <v>0</v>
      </c>
      <c r="AF31" s="1452">
        <v>622.79999999999995</v>
      </c>
      <c r="AG31" s="1452">
        <v>0</v>
      </c>
      <c r="AH31" s="1452">
        <v>912.8</v>
      </c>
      <c r="AI31" s="912"/>
      <c r="AJ31" s="1458">
        <v>0</v>
      </c>
    </row>
    <row r="32" spans="1:36" s="853" customFormat="1" ht="22.5" customHeight="1" x14ac:dyDescent="0.25">
      <c r="A32" s="848"/>
      <c r="B32" s="1240">
        <f t="shared" si="1"/>
        <v>21</v>
      </c>
      <c r="C32" s="953" t="s">
        <v>199</v>
      </c>
      <c r="D32" s="951" t="s">
        <v>1322</v>
      </c>
      <c r="E32" s="850">
        <v>2293</v>
      </c>
      <c r="F32" s="850">
        <v>7123</v>
      </c>
      <c r="G32" s="850">
        <v>24528</v>
      </c>
      <c r="H32" s="850">
        <v>6802</v>
      </c>
      <c r="I32" s="850">
        <v>8209</v>
      </c>
      <c r="J32" s="850">
        <v>15847</v>
      </c>
      <c r="K32" s="850">
        <v>25547</v>
      </c>
      <c r="L32" s="850">
        <v>50903</v>
      </c>
      <c r="M32" s="850">
        <v>70656</v>
      </c>
      <c r="N32" s="850">
        <v>108272</v>
      </c>
      <c r="O32" s="850">
        <v>127606</v>
      </c>
      <c r="P32" s="850">
        <v>100523</v>
      </c>
      <c r="Q32" s="851">
        <v>548309</v>
      </c>
      <c r="R32" s="852"/>
      <c r="S32" s="912"/>
      <c r="T32" s="1452" t="s">
        <v>199</v>
      </c>
      <c r="U32" s="1452" t="s">
        <v>1322</v>
      </c>
      <c r="V32" s="1452">
        <v>2293</v>
      </c>
      <c r="W32" s="1452">
        <v>7123</v>
      </c>
      <c r="X32" s="1452">
        <v>24528</v>
      </c>
      <c r="Y32" s="1452">
        <v>6802</v>
      </c>
      <c r="Z32" s="1452">
        <v>8209</v>
      </c>
      <c r="AA32" s="1452">
        <v>15847</v>
      </c>
      <c r="AB32" s="1452">
        <v>25547</v>
      </c>
      <c r="AC32" s="1452">
        <v>50903</v>
      </c>
      <c r="AD32" s="1452">
        <v>70656</v>
      </c>
      <c r="AE32" s="1452">
        <v>108272</v>
      </c>
      <c r="AF32" s="1452">
        <v>127606</v>
      </c>
      <c r="AG32" s="1452">
        <v>100523</v>
      </c>
      <c r="AH32" s="1452">
        <v>548309</v>
      </c>
      <c r="AI32" s="912"/>
      <c r="AJ32" s="1458">
        <v>0</v>
      </c>
    </row>
    <row r="33" spans="1:36" s="853" customFormat="1" ht="22.5" customHeight="1" x14ac:dyDescent="0.25">
      <c r="A33" s="848"/>
      <c r="B33" s="1240">
        <f>+B32+1</f>
        <v>22</v>
      </c>
      <c r="C33" s="849" t="s">
        <v>203</v>
      </c>
      <c r="D33" s="845" t="s">
        <v>1322</v>
      </c>
      <c r="E33" s="850">
        <v>1185</v>
      </c>
      <c r="F33" s="850">
        <v>1382</v>
      </c>
      <c r="G33" s="850">
        <v>1733</v>
      </c>
      <c r="H33" s="850">
        <v>1712</v>
      </c>
      <c r="I33" s="850">
        <v>2275</v>
      </c>
      <c r="J33" s="850">
        <v>3724</v>
      </c>
      <c r="K33" s="850">
        <v>2661</v>
      </c>
      <c r="L33" s="850">
        <v>1632</v>
      </c>
      <c r="M33" s="850">
        <v>1448</v>
      </c>
      <c r="N33" s="850">
        <v>3020</v>
      </c>
      <c r="O33" s="850">
        <v>8986</v>
      </c>
      <c r="P33" s="850">
        <v>3311</v>
      </c>
      <c r="Q33" s="851">
        <v>33069</v>
      </c>
      <c r="R33" s="852"/>
      <c r="S33" s="912"/>
      <c r="T33" s="1452" t="s">
        <v>203</v>
      </c>
      <c r="U33" s="1452" t="s">
        <v>1322</v>
      </c>
      <c r="V33" s="1452">
        <v>1185</v>
      </c>
      <c r="W33" s="1452">
        <v>1382</v>
      </c>
      <c r="X33" s="1452">
        <v>1733</v>
      </c>
      <c r="Y33" s="1452">
        <v>1712</v>
      </c>
      <c r="Z33" s="1452">
        <v>2275</v>
      </c>
      <c r="AA33" s="1452">
        <v>3724</v>
      </c>
      <c r="AB33" s="1452">
        <v>2661</v>
      </c>
      <c r="AC33" s="1452">
        <v>1632</v>
      </c>
      <c r="AD33" s="1452">
        <v>1448</v>
      </c>
      <c r="AE33" s="1452">
        <v>3020</v>
      </c>
      <c r="AF33" s="1452">
        <v>8986</v>
      </c>
      <c r="AG33" s="1452">
        <v>3311</v>
      </c>
      <c r="AH33" s="1452">
        <v>33069</v>
      </c>
      <c r="AI33" s="912"/>
      <c r="AJ33" s="1458">
        <v>0</v>
      </c>
    </row>
    <row r="34" spans="1:36" s="853" customFormat="1" ht="22.5" customHeight="1" x14ac:dyDescent="0.25">
      <c r="A34" s="848"/>
      <c r="B34" s="1240">
        <f t="shared" si="1"/>
        <v>23</v>
      </c>
      <c r="C34" s="849" t="s">
        <v>205</v>
      </c>
      <c r="D34" s="845" t="s">
        <v>1324</v>
      </c>
      <c r="E34" s="850">
        <v>972504</v>
      </c>
      <c r="F34" s="850">
        <v>872706</v>
      </c>
      <c r="G34" s="850">
        <v>975641</v>
      </c>
      <c r="H34" s="850">
        <v>933848</v>
      </c>
      <c r="I34" s="850">
        <v>969387</v>
      </c>
      <c r="J34" s="850">
        <v>928137</v>
      </c>
      <c r="K34" s="850">
        <v>929151</v>
      </c>
      <c r="L34" s="850">
        <v>970219</v>
      </c>
      <c r="M34" s="850">
        <v>933123</v>
      </c>
      <c r="N34" s="850">
        <v>924240</v>
      </c>
      <c r="O34" s="850">
        <v>919874</v>
      </c>
      <c r="P34" s="850">
        <v>945058</v>
      </c>
      <c r="Q34" s="851">
        <v>11273888</v>
      </c>
      <c r="R34" s="852"/>
      <c r="S34" s="912"/>
      <c r="T34" s="1452" t="s">
        <v>205</v>
      </c>
      <c r="U34" s="1452" t="s">
        <v>1324</v>
      </c>
      <c r="V34" s="1452">
        <v>972504</v>
      </c>
      <c r="W34" s="1452">
        <v>872706</v>
      </c>
      <c r="X34" s="1452">
        <v>975641</v>
      </c>
      <c r="Y34" s="1452">
        <v>933848</v>
      </c>
      <c r="Z34" s="1452">
        <v>969387</v>
      </c>
      <c r="AA34" s="1452">
        <v>928137</v>
      </c>
      <c r="AB34" s="1452">
        <v>929151</v>
      </c>
      <c r="AC34" s="1452">
        <v>970219</v>
      </c>
      <c r="AD34" s="1452">
        <v>933123</v>
      </c>
      <c r="AE34" s="1452">
        <v>924240</v>
      </c>
      <c r="AF34" s="1452">
        <v>919874</v>
      </c>
      <c r="AG34" s="1452">
        <v>945058</v>
      </c>
      <c r="AH34" s="1452">
        <v>11273888</v>
      </c>
      <c r="AI34" s="912"/>
      <c r="AJ34" s="1458">
        <v>0</v>
      </c>
    </row>
    <row r="35" spans="1:36" s="853" customFormat="1" ht="22.5" customHeight="1" x14ac:dyDescent="0.25">
      <c r="A35" s="848"/>
      <c r="B35" s="1240">
        <f t="shared" si="1"/>
        <v>24</v>
      </c>
      <c r="C35" s="849" t="s">
        <v>207</v>
      </c>
      <c r="D35" s="845" t="s">
        <v>1322</v>
      </c>
      <c r="E35" s="850">
        <v>0</v>
      </c>
      <c r="F35" s="850">
        <v>0</v>
      </c>
      <c r="G35" s="850">
        <v>0</v>
      </c>
      <c r="H35" s="850">
        <v>0</v>
      </c>
      <c r="I35" s="850">
        <v>0</v>
      </c>
      <c r="J35" s="850">
        <v>0</v>
      </c>
      <c r="K35" s="850">
        <v>0</v>
      </c>
      <c r="L35" s="850">
        <v>0</v>
      </c>
      <c r="M35" s="850">
        <v>0</v>
      </c>
      <c r="N35" s="850">
        <v>0</v>
      </c>
      <c r="O35" s="850">
        <v>0</v>
      </c>
      <c r="P35" s="850">
        <v>0</v>
      </c>
      <c r="Q35" s="851">
        <v>0</v>
      </c>
      <c r="R35" s="852"/>
      <c r="S35" s="912"/>
      <c r="T35" s="1452" t="s">
        <v>207</v>
      </c>
      <c r="U35" s="1452" t="s">
        <v>1322</v>
      </c>
      <c r="V35" s="1452">
        <v>0</v>
      </c>
      <c r="W35" s="1452">
        <v>0</v>
      </c>
      <c r="X35" s="1452">
        <v>0</v>
      </c>
      <c r="Y35" s="1452">
        <v>0</v>
      </c>
      <c r="Z35" s="1452">
        <v>0</v>
      </c>
      <c r="AA35" s="1452">
        <v>0</v>
      </c>
      <c r="AB35" s="1452">
        <v>0</v>
      </c>
      <c r="AC35" s="1452">
        <v>0</v>
      </c>
      <c r="AD35" s="1452">
        <v>0</v>
      </c>
      <c r="AE35" s="1452">
        <v>0</v>
      </c>
      <c r="AF35" s="1452">
        <v>0</v>
      </c>
      <c r="AG35" s="1452">
        <v>0</v>
      </c>
      <c r="AH35" s="1452">
        <v>0</v>
      </c>
      <c r="AI35" s="912"/>
      <c r="AJ35" s="1458">
        <v>0</v>
      </c>
    </row>
    <row r="36" spans="1:36" s="853" customFormat="1" ht="22.5" customHeight="1" x14ac:dyDescent="0.25">
      <c r="A36" s="848"/>
      <c r="B36" s="1240">
        <f t="shared" si="1"/>
        <v>25</v>
      </c>
      <c r="C36" s="849" t="s">
        <v>209</v>
      </c>
      <c r="D36" s="845" t="s">
        <v>1322</v>
      </c>
      <c r="E36" s="850">
        <v>409.51</v>
      </c>
      <c r="F36" s="850">
        <v>200.8</v>
      </c>
      <c r="G36" s="850">
        <v>298.54000000000002</v>
      </c>
      <c r="H36" s="850">
        <v>795.25</v>
      </c>
      <c r="I36" s="850">
        <v>766.18</v>
      </c>
      <c r="J36" s="850">
        <v>1141.3499999999999</v>
      </c>
      <c r="K36" s="850">
        <v>330.25</v>
      </c>
      <c r="L36" s="850">
        <v>190.22</v>
      </c>
      <c r="M36" s="850">
        <v>356.77</v>
      </c>
      <c r="N36" s="850">
        <v>3379.13</v>
      </c>
      <c r="O36" s="850">
        <v>504.62</v>
      </c>
      <c r="P36" s="850">
        <v>472.92</v>
      </c>
      <c r="Q36" s="851">
        <v>8845.5399999999991</v>
      </c>
      <c r="R36" s="852"/>
      <c r="S36" s="912"/>
      <c r="T36" s="1452" t="s">
        <v>209</v>
      </c>
      <c r="U36" s="1452" t="s">
        <v>1322</v>
      </c>
      <c r="V36" s="1452">
        <v>409.51</v>
      </c>
      <c r="W36" s="1452">
        <v>200.8</v>
      </c>
      <c r="X36" s="1452">
        <v>298.54000000000002</v>
      </c>
      <c r="Y36" s="1452">
        <v>795.25</v>
      </c>
      <c r="Z36" s="1452">
        <v>766.18</v>
      </c>
      <c r="AA36" s="1452">
        <v>1141.3499999999999</v>
      </c>
      <c r="AB36" s="1452">
        <v>330.25</v>
      </c>
      <c r="AC36" s="1452">
        <v>190.22</v>
      </c>
      <c r="AD36" s="1452">
        <v>356.77</v>
      </c>
      <c r="AE36" s="1452">
        <v>3379.13</v>
      </c>
      <c r="AF36" s="1452">
        <v>504.62</v>
      </c>
      <c r="AG36" s="1452">
        <v>472.92</v>
      </c>
      <c r="AH36" s="1452">
        <v>8845.5399999999991</v>
      </c>
      <c r="AI36" s="912"/>
      <c r="AJ36" s="1458">
        <v>0</v>
      </c>
    </row>
    <row r="37" spans="1:36" s="853" customFormat="1" ht="22.5" customHeight="1" x14ac:dyDescent="0.25">
      <c r="A37" s="848"/>
      <c r="B37" s="1240">
        <f t="shared" si="1"/>
        <v>26</v>
      </c>
      <c r="C37" s="849" t="s">
        <v>211</v>
      </c>
      <c r="D37" s="845" t="s">
        <v>1322</v>
      </c>
      <c r="E37" s="850">
        <v>3253</v>
      </c>
      <c r="F37" s="850">
        <v>296</v>
      </c>
      <c r="G37" s="850">
        <v>40</v>
      </c>
      <c r="H37" s="850">
        <v>201</v>
      </c>
      <c r="I37" s="850">
        <v>147</v>
      </c>
      <c r="J37" s="850">
        <v>31324</v>
      </c>
      <c r="K37" s="850">
        <v>464</v>
      </c>
      <c r="L37" s="850">
        <v>7771</v>
      </c>
      <c r="M37" s="850">
        <v>157</v>
      </c>
      <c r="N37" s="850">
        <v>695</v>
      </c>
      <c r="O37" s="850">
        <v>5344</v>
      </c>
      <c r="P37" s="850">
        <v>343</v>
      </c>
      <c r="Q37" s="851">
        <v>50035</v>
      </c>
      <c r="R37" s="852"/>
      <c r="S37" s="912"/>
      <c r="T37" s="1452" t="s">
        <v>211</v>
      </c>
      <c r="U37" s="1452" t="s">
        <v>1322</v>
      </c>
      <c r="V37" s="1452">
        <v>3253</v>
      </c>
      <c r="W37" s="1452">
        <v>296</v>
      </c>
      <c r="X37" s="1452">
        <v>40</v>
      </c>
      <c r="Y37" s="1452">
        <v>201</v>
      </c>
      <c r="Z37" s="1452">
        <v>147</v>
      </c>
      <c r="AA37" s="1452">
        <v>31324</v>
      </c>
      <c r="AB37" s="1452">
        <v>464</v>
      </c>
      <c r="AC37" s="1452">
        <v>7771</v>
      </c>
      <c r="AD37" s="1452">
        <v>157</v>
      </c>
      <c r="AE37" s="1452">
        <v>695</v>
      </c>
      <c r="AF37" s="1452">
        <v>5344</v>
      </c>
      <c r="AG37" s="1452">
        <v>343</v>
      </c>
      <c r="AH37" s="1452">
        <v>50035</v>
      </c>
      <c r="AI37" s="912"/>
      <c r="AJ37" s="1458">
        <v>0</v>
      </c>
    </row>
    <row r="38" spans="1:36" s="853" customFormat="1" ht="22.5" customHeight="1" x14ac:dyDescent="0.25">
      <c r="A38" s="848"/>
      <c r="B38" s="1240">
        <f t="shared" si="1"/>
        <v>27</v>
      </c>
      <c r="C38" s="849" t="s">
        <v>213</v>
      </c>
      <c r="D38" s="845" t="s">
        <v>1322</v>
      </c>
      <c r="E38" s="850">
        <v>14218</v>
      </c>
      <c r="F38" s="850">
        <v>15435</v>
      </c>
      <c r="G38" s="850">
        <v>22516</v>
      </c>
      <c r="H38" s="850">
        <v>25209</v>
      </c>
      <c r="I38" s="850">
        <v>32061</v>
      </c>
      <c r="J38" s="850">
        <v>29982</v>
      </c>
      <c r="K38" s="850">
        <v>23403</v>
      </c>
      <c r="L38" s="850">
        <v>14908</v>
      </c>
      <c r="M38" s="850">
        <v>20523</v>
      </c>
      <c r="N38" s="850">
        <v>24172</v>
      </c>
      <c r="O38" s="850">
        <v>19808</v>
      </c>
      <c r="P38" s="850">
        <v>14779</v>
      </c>
      <c r="Q38" s="851">
        <v>257014</v>
      </c>
      <c r="R38" s="852"/>
      <c r="S38" s="912"/>
      <c r="T38" s="1452" t="s">
        <v>213</v>
      </c>
      <c r="U38" s="1452" t="s">
        <v>1322</v>
      </c>
      <c r="V38" s="1452">
        <v>14218</v>
      </c>
      <c r="W38" s="1452">
        <v>15435</v>
      </c>
      <c r="X38" s="1452">
        <v>22516</v>
      </c>
      <c r="Y38" s="1452">
        <v>25209</v>
      </c>
      <c r="Z38" s="1452">
        <v>32061</v>
      </c>
      <c r="AA38" s="1452">
        <v>29982</v>
      </c>
      <c r="AB38" s="1452">
        <v>23403</v>
      </c>
      <c r="AC38" s="1452">
        <v>14908</v>
      </c>
      <c r="AD38" s="1452">
        <v>20523</v>
      </c>
      <c r="AE38" s="1452">
        <v>24172</v>
      </c>
      <c r="AF38" s="1452">
        <v>19808</v>
      </c>
      <c r="AG38" s="1452">
        <v>14779</v>
      </c>
      <c r="AH38" s="1452">
        <v>257014</v>
      </c>
      <c r="AI38" s="912"/>
      <c r="AJ38" s="1458">
        <v>0</v>
      </c>
    </row>
    <row r="39" spans="1:36" s="853" customFormat="1" ht="22.5" customHeight="1" x14ac:dyDescent="0.25">
      <c r="A39" s="848"/>
      <c r="B39" s="1240">
        <f t="shared" si="1"/>
        <v>28</v>
      </c>
      <c r="C39" s="849" t="s">
        <v>215</v>
      </c>
      <c r="D39" s="845" t="s">
        <v>1322</v>
      </c>
      <c r="E39" s="850">
        <v>0</v>
      </c>
      <c r="F39" s="850">
        <v>0</v>
      </c>
      <c r="G39" s="850"/>
      <c r="H39" s="850"/>
      <c r="I39" s="850">
        <v>0</v>
      </c>
      <c r="J39" s="850">
        <v>0</v>
      </c>
      <c r="K39" s="850">
        <v>0</v>
      </c>
      <c r="L39" s="850"/>
      <c r="M39" s="850">
        <v>0</v>
      </c>
      <c r="N39" s="850">
        <v>0</v>
      </c>
      <c r="O39" s="850">
        <v>0</v>
      </c>
      <c r="P39" s="850">
        <v>0</v>
      </c>
      <c r="Q39" s="851">
        <v>0</v>
      </c>
      <c r="R39" s="852"/>
      <c r="S39" s="912"/>
      <c r="T39" s="1452" t="s">
        <v>215</v>
      </c>
      <c r="U39" s="1452" t="s">
        <v>1322</v>
      </c>
      <c r="V39" s="1452">
        <v>0</v>
      </c>
      <c r="W39" s="1452">
        <v>0</v>
      </c>
      <c r="X39" s="1452"/>
      <c r="Y39" s="1452"/>
      <c r="Z39" s="1452">
        <v>0</v>
      </c>
      <c r="AA39" s="1452">
        <v>0</v>
      </c>
      <c r="AB39" s="1452">
        <v>0</v>
      </c>
      <c r="AC39" s="1452"/>
      <c r="AD39" s="1452">
        <v>0</v>
      </c>
      <c r="AE39" s="1452">
        <v>0</v>
      </c>
      <c r="AF39" s="1452">
        <v>0</v>
      </c>
      <c r="AG39" s="1452">
        <v>0</v>
      </c>
      <c r="AH39" s="1452">
        <v>0</v>
      </c>
      <c r="AI39" s="912"/>
      <c r="AJ39" s="1458">
        <v>0</v>
      </c>
    </row>
    <row r="40" spans="1:36" s="853" customFormat="1" ht="22.5" customHeight="1" x14ac:dyDescent="0.25">
      <c r="A40" s="848"/>
      <c r="B40" s="1240">
        <f t="shared" si="1"/>
        <v>29</v>
      </c>
      <c r="C40" s="849" t="s">
        <v>217</v>
      </c>
      <c r="D40" s="845" t="s">
        <v>1322</v>
      </c>
      <c r="E40" s="850">
        <v>3010</v>
      </c>
      <c r="F40" s="850">
        <v>3010</v>
      </c>
      <c r="G40" s="850">
        <v>3010</v>
      </c>
      <c r="H40" s="850">
        <v>3010</v>
      </c>
      <c r="I40" s="850">
        <v>3010</v>
      </c>
      <c r="J40" s="850">
        <v>3010</v>
      </c>
      <c r="K40" s="850">
        <v>3010</v>
      </c>
      <c r="L40" s="850">
        <v>3010</v>
      </c>
      <c r="M40" s="850"/>
      <c r="N40" s="850">
        <v>3010</v>
      </c>
      <c r="O40" s="850">
        <v>3010</v>
      </c>
      <c r="P40" s="850">
        <v>3010</v>
      </c>
      <c r="Q40" s="851">
        <v>33110</v>
      </c>
      <c r="R40" s="852"/>
      <c r="S40" s="912"/>
      <c r="T40" s="1452" t="s">
        <v>217</v>
      </c>
      <c r="U40" s="1452" t="s">
        <v>1322</v>
      </c>
      <c r="V40" s="1452">
        <v>3010</v>
      </c>
      <c r="W40" s="1452">
        <v>3010</v>
      </c>
      <c r="X40" s="1452">
        <v>3010</v>
      </c>
      <c r="Y40" s="1452">
        <v>3010</v>
      </c>
      <c r="Z40" s="1452">
        <v>3010</v>
      </c>
      <c r="AA40" s="1452">
        <v>3010</v>
      </c>
      <c r="AB40" s="1452">
        <v>3010</v>
      </c>
      <c r="AC40" s="1452">
        <v>3010</v>
      </c>
      <c r="AD40" s="1452"/>
      <c r="AE40" s="1452">
        <v>3010</v>
      </c>
      <c r="AF40" s="1452">
        <v>3010</v>
      </c>
      <c r="AG40" s="1452">
        <v>3010</v>
      </c>
      <c r="AH40" s="1452">
        <v>33110</v>
      </c>
      <c r="AI40" s="912"/>
      <c r="AJ40" s="1458">
        <v>0</v>
      </c>
    </row>
    <row r="41" spans="1:36" s="853" customFormat="1" ht="22.5" customHeight="1" x14ac:dyDescent="0.25">
      <c r="A41" s="848"/>
      <c r="B41" s="1240">
        <f t="shared" si="1"/>
        <v>30</v>
      </c>
      <c r="C41" s="849" t="s">
        <v>219</v>
      </c>
      <c r="D41" s="845" t="s">
        <v>1322</v>
      </c>
      <c r="E41" s="850">
        <v>945</v>
      </c>
      <c r="F41" s="850">
        <v>931</v>
      </c>
      <c r="G41" s="850">
        <v>261</v>
      </c>
      <c r="H41" s="850">
        <v>22</v>
      </c>
      <c r="I41" s="850">
        <v>0</v>
      </c>
      <c r="J41" s="850">
        <v>431</v>
      </c>
      <c r="K41" s="850">
        <v>4188</v>
      </c>
      <c r="L41" s="850">
        <v>0</v>
      </c>
      <c r="M41" s="850">
        <v>897</v>
      </c>
      <c r="N41" s="850">
        <v>209</v>
      </c>
      <c r="O41" s="850">
        <v>0</v>
      </c>
      <c r="P41" s="850">
        <v>616</v>
      </c>
      <c r="Q41" s="851">
        <v>8500</v>
      </c>
      <c r="R41" s="852"/>
      <c r="S41" s="912"/>
      <c r="T41" s="1452" t="s">
        <v>219</v>
      </c>
      <c r="U41" s="1452" t="s">
        <v>1322</v>
      </c>
      <c r="V41" s="1452">
        <v>945</v>
      </c>
      <c r="W41" s="1452">
        <v>931</v>
      </c>
      <c r="X41" s="1452">
        <v>261</v>
      </c>
      <c r="Y41" s="1452">
        <v>22</v>
      </c>
      <c r="Z41" s="1452">
        <v>0</v>
      </c>
      <c r="AA41" s="1452">
        <v>431</v>
      </c>
      <c r="AB41" s="1452">
        <v>4188</v>
      </c>
      <c r="AC41" s="1452">
        <v>0</v>
      </c>
      <c r="AD41" s="1452">
        <v>897</v>
      </c>
      <c r="AE41" s="1452">
        <v>209</v>
      </c>
      <c r="AF41" s="1452">
        <v>0</v>
      </c>
      <c r="AG41" s="1452">
        <v>616</v>
      </c>
      <c r="AH41" s="1452">
        <v>8500</v>
      </c>
      <c r="AI41" s="912"/>
      <c r="AJ41" s="1458">
        <v>0</v>
      </c>
    </row>
    <row r="42" spans="1:36" s="853" customFormat="1" ht="22.5" customHeight="1" x14ac:dyDescent="0.25">
      <c r="A42" s="848"/>
      <c r="B42" s="1240">
        <f t="shared" si="1"/>
        <v>31</v>
      </c>
      <c r="C42" s="849" t="s">
        <v>221</v>
      </c>
      <c r="D42" s="845" t="s">
        <v>1322</v>
      </c>
      <c r="E42" s="850">
        <v>0</v>
      </c>
      <c r="F42" s="850">
        <v>0</v>
      </c>
      <c r="G42" s="850">
        <v>0</v>
      </c>
      <c r="H42" s="850">
        <v>0</v>
      </c>
      <c r="I42" s="850">
        <v>0</v>
      </c>
      <c r="J42" s="850">
        <v>0</v>
      </c>
      <c r="K42" s="850">
        <v>0</v>
      </c>
      <c r="L42" s="850">
        <v>0</v>
      </c>
      <c r="M42" s="850">
        <v>0</v>
      </c>
      <c r="N42" s="850">
        <v>0</v>
      </c>
      <c r="O42" s="850">
        <v>0</v>
      </c>
      <c r="P42" s="850">
        <v>0</v>
      </c>
      <c r="Q42" s="851">
        <v>0</v>
      </c>
      <c r="R42" s="852"/>
      <c r="S42" s="912"/>
      <c r="T42" s="1452" t="s">
        <v>221</v>
      </c>
      <c r="U42" s="1452" t="s">
        <v>1322</v>
      </c>
      <c r="V42" s="1452">
        <v>0</v>
      </c>
      <c r="W42" s="1452">
        <v>0</v>
      </c>
      <c r="X42" s="1452">
        <v>0</v>
      </c>
      <c r="Y42" s="1452">
        <v>0</v>
      </c>
      <c r="Z42" s="1452">
        <v>0</v>
      </c>
      <c r="AA42" s="1452">
        <v>0</v>
      </c>
      <c r="AB42" s="1452">
        <v>0</v>
      </c>
      <c r="AC42" s="1452">
        <v>0</v>
      </c>
      <c r="AD42" s="1452">
        <v>0</v>
      </c>
      <c r="AE42" s="1452">
        <v>0</v>
      </c>
      <c r="AF42" s="1452">
        <v>0</v>
      </c>
      <c r="AG42" s="1452">
        <v>0</v>
      </c>
      <c r="AH42" s="1452">
        <v>0</v>
      </c>
      <c r="AI42" s="912"/>
      <c r="AJ42" s="1458">
        <v>0</v>
      </c>
    </row>
    <row r="43" spans="1:36" s="853" customFormat="1" ht="22.5" customHeight="1" x14ac:dyDescent="0.25">
      <c r="A43" s="848"/>
      <c r="B43" s="1240">
        <f t="shared" si="1"/>
        <v>32</v>
      </c>
      <c r="C43" s="849" t="s">
        <v>225</v>
      </c>
      <c r="D43" s="845" t="s">
        <v>1322</v>
      </c>
      <c r="E43" s="850">
        <v>0</v>
      </c>
      <c r="F43" s="850">
        <v>0</v>
      </c>
      <c r="G43" s="850">
        <v>0</v>
      </c>
      <c r="H43" s="850">
        <v>0</v>
      </c>
      <c r="I43" s="850">
        <v>9978</v>
      </c>
      <c r="J43" s="850">
        <v>9343</v>
      </c>
      <c r="K43" s="850">
        <v>6033</v>
      </c>
      <c r="L43" s="850">
        <v>0</v>
      </c>
      <c r="M43" s="850">
        <v>0</v>
      </c>
      <c r="N43" s="850">
        <v>0</v>
      </c>
      <c r="O43" s="850">
        <v>1760</v>
      </c>
      <c r="P43" s="850">
        <v>8027</v>
      </c>
      <c r="Q43" s="851">
        <v>35141</v>
      </c>
      <c r="R43" s="852"/>
      <c r="S43" s="912"/>
      <c r="T43" s="1452" t="s">
        <v>225</v>
      </c>
      <c r="U43" s="1452" t="s">
        <v>1322</v>
      </c>
      <c r="V43" s="1452">
        <v>0</v>
      </c>
      <c r="W43" s="1452">
        <v>0</v>
      </c>
      <c r="X43" s="1452">
        <v>0</v>
      </c>
      <c r="Y43" s="1452">
        <v>0</v>
      </c>
      <c r="Z43" s="1452">
        <v>9978</v>
      </c>
      <c r="AA43" s="1452">
        <v>9343</v>
      </c>
      <c r="AB43" s="1452">
        <v>6033</v>
      </c>
      <c r="AC43" s="1452">
        <v>0</v>
      </c>
      <c r="AD43" s="1452">
        <v>0</v>
      </c>
      <c r="AE43" s="1452">
        <v>0</v>
      </c>
      <c r="AF43" s="1452">
        <v>1760</v>
      </c>
      <c r="AG43" s="1452">
        <v>8027</v>
      </c>
      <c r="AH43" s="1452">
        <v>35141</v>
      </c>
      <c r="AI43" s="912"/>
      <c r="AJ43" s="1458">
        <v>0</v>
      </c>
    </row>
    <row r="44" spans="1:36" s="853" customFormat="1" ht="22.5" customHeight="1" x14ac:dyDescent="0.25">
      <c r="A44" s="848"/>
      <c r="B44" s="1240">
        <f t="shared" si="1"/>
        <v>33</v>
      </c>
      <c r="C44" s="849" t="s">
        <v>2116</v>
      </c>
      <c r="D44" s="845" t="s">
        <v>1322</v>
      </c>
      <c r="E44" s="850">
        <v>0</v>
      </c>
      <c r="F44" s="850">
        <v>0</v>
      </c>
      <c r="G44" s="850">
        <v>0</v>
      </c>
      <c r="H44" s="850">
        <v>0</v>
      </c>
      <c r="I44" s="850">
        <v>0</v>
      </c>
      <c r="J44" s="850">
        <v>0</v>
      </c>
      <c r="K44" s="850">
        <v>0</v>
      </c>
      <c r="L44" s="850">
        <v>0</v>
      </c>
      <c r="M44" s="850">
        <v>0</v>
      </c>
      <c r="N44" s="850">
        <v>0</v>
      </c>
      <c r="O44" s="850">
        <v>0</v>
      </c>
      <c r="P44" s="850">
        <v>0</v>
      </c>
      <c r="Q44" s="851">
        <v>0</v>
      </c>
      <c r="R44" s="852"/>
      <c r="S44" s="912"/>
      <c r="T44" s="1452" t="s">
        <v>2116</v>
      </c>
      <c r="U44" s="1452" t="s">
        <v>1322</v>
      </c>
      <c r="V44" s="1452">
        <v>0</v>
      </c>
      <c r="W44" s="1452">
        <v>0</v>
      </c>
      <c r="X44" s="1452">
        <v>0</v>
      </c>
      <c r="Y44" s="1452">
        <v>0</v>
      </c>
      <c r="Z44" s="1452">
        <v>0</v>
      </c>
      <c r="AA44" s="1452">
        <v>0</v>
      </c>
      <c r="AB44" s="1452">
        <v>0</v>
      </c>
      <c r="AC44" s="1452">
        <v>0</v>
      </c>
      <c r="AD44" s="1452">
        <v>0</v>
      </c>
      <c r="AE44" s="1452">
        <v>0</v>
      </c>
      <c r="AF44" s="1452">
        <v>0</v>
      </c>
      <c r="AG44" s="1452">
        <v>0</v>
      </c>
      <c r="AH44" s="1452">
        <v>0</v>
      </c>
      <c r="AI44" s="912"/>
      <c r="AJ44" s="1458">
        <v>0</v>
      </c>
    </row>
    <row r="45" spans="1:36" s="853" customFormat="1" ht="22.5" customHeight="1" x14ac:dyDescent="0.25">
      <c r="A45" s="848"/>
      <c r="B45" s="1240">
        <f t="shared" si="1"/>
        <v>34</v>
      </c>
      <c r="C45" s="849" t="s">
        <v>227</v>
      </c>
      <c r="D45" s="845" t="s">
        <v>1322</v>
      </c>
      <c r="E45" s="850">
        <v>29841.9</v>
      </c>
      <c r="F45" s="850">
        <v>15202.2</v>
      </c>
      <c r="G45" s="850">
        <v>267.14999999999998</v>
      </c>
      <c r="H45" s="850">
        <v>82.45</v>
      </c>
      <c r="I45" s="850">
        <v>0</v>
      </c>
      <c r="J45" s="850">
        <v>53.18</v>
      </c>
      <c r="K45" s="850">
        <v>176.59</v>
      </c>
      <c r="L45" s="850">
        <v>437.95</v>
      </c>
      <c r="M45" s="850">
        <v>53.84</v>
      </c>
      <c r="N45" s="850">
        <v>572.6</v>
      </c>
      <c r="O45" s="850">
        <v>572.6</v>
      </c>
      <c r="P45" s="850">
        <v>1438.57</v>
      </c>
      <c r="Q45" s="851">
        <v>48699.029999999992</v>
      </c>
      <c r="R45" s="852"/>
      <c r="S45" s="912"/>
      <c r="T45" s="1452" t="s">
        <v>227</v>
      </c>
      <c r="U45" s="1452" t="s">
        <v>1322</v>
      </c>
      <c r="V45" s="1452">
        <v>29841.9</v>
      </c>
      <c r="W45" s="1452">
        <v>15202.2</v>
      </c>
      <c r="X45" s="1452">
        <v>267.14999999999998</v>
      </c>
      <c r="Y45" s="1452">
        <v>82.45</v>
      </c>
      <c r="Z45" s="1452">
        <v>0</v>
      </c>
      <c r="AA45" s="1452">
        <v>53.18</v>
      </c>
      <c r="AB45" s="1452">
        <v>176.59</v>
      </c>
      <c r="AC45" s="1452">
        <v>437.95</v>
      </c>
      <c r="AD45" s="1452">
        <v>53.84</v>
      </c>
      <c r="AE45" s="1452">
        <v>572.6</v>
      </c>
      <c r="AF45" s="1452">
        <v>572.6</v>
      </c>
      <c r="AG45" s="1452">
        <v>1438.57</v>
      </c>
      <c r="AH45" s="1452">
        <v>48699.029999999992</v>
      </c>
      <c r="AI45" s="912"/>
      <c r="AJ45" s="1458">
        <v>0</v>
      </c>
    </row>
    <row r="46" spans="1:36" s="853" customFormat="1" ht="22.5" customHeight="1" x14ac:dyDescent="0.25">
      <c r="A46" s="848"/>
      <c r="B46" s="1240">
        <f t="shared" si="1"/>
        <v>35</v>
      </c>
      <c r="C46" s="849" t="s">
        <v>231</v>
      </c>
      <c r="D46" s="845" t="s">
        <v>1322</v>
      </c>
      <c r="E46" s="850">
        <v>776.70400000000006</v>
      </c>
      <c r="F46" s="850">
        <v>776.70400000000006</v>
      </c>
      <c r="G46" s="850">
        <v>776.70400000000006</v>
      </c>
      <c r="H46" s="850">
        <v>776.70400000000006</v>
      </c>
      <c r="I46" s="850">
        <v>776.70400000000006</v>
      </c>
      <c r="J46" s="850">
        <v>776.70400000000006</v>
      </c>
      <c r="K46" s="850">
        <v>776.70400000000006</v>
      </c>
      <c r="L46" s="850">
        <v>776.70400000000006</v>
      </c>
      <c r="M46" s="850">
        <v>776.70400000000006</v>
      </c>
      <c r="N46" s="850">
        <v>776.70400000000006</v>
      </c>
      <c r="O46" s="850">
        <v>776.70400000000006</v>
      </c>
      <c r="P46" s="850">
        <v>776.70400000000006</v>
      </c>
      <c r="Q46" s="851">
        <v>9320.4479999999985</v>
      </c>
      <c r="R46" s="852"/>
      <c r="S46" s="912"/>
      <c r="T46" s="1452" t="s">
        <v>231</v>
      </c>
      <c r="U46" s="1452" t="s">
        <v>1322</v>
      </c>
      <c r="V46" s="1452">
        <v>776.70400000000006</v>
      </c>
      <c r="W46" s="1452">
        <v>776.70400000000006</v>
      </c>
      <c r="X46" s="1452">
        <v>776.70400000000006</v>
      </c>
      <c r="Y46" s="1452">
        <v>776.70400000000006</v>
      </c>
      <c r="Z46" s="1452">
        <v>776.70400000000006</v>
      </c>
      <c r="AA46" s="1452">
        <v>776.70400000000006</v>
      </c>
      <c r="AB46" s="1452">
        <v>776.70400000000006</v>
      </c>
      <c r="AC46" s="1452">
        <v>776.70400000000006</v>
      </c>
      <c r="AD46" s="1452">
        <v>776.70400000000006</v>
      </c>
      <c r="AE46" s="1452">
        <v>776.70400000000006</v>
      </c>
      <c r="AF46" s="1452">
        <v>776.70400000000006</v>
      </c>
      <c r="AG46" s="1452">
        <v>776.70400000000006</v>
      </c>
      <c r="AH46" s="1452">
        <v>9320.4479999999985</v>
      </c>
      <c r="AI46" s="912"/>
      <c r="AJ46" s="1458">
        <v>0</v>
      </c>
    </row>
    <row r="47" spans="1:36" s="853" customFormat="1" ht="22.5" customHeight="1" x14ac:dyDescent="0.25">
      <c r="A47" s="848"/>
      <c r="B47" s="1241">
        <f t="shared" si="1"/>
        <v>36</v>
      </c>
      <c r="C47" s="1461" t="s">
        <v>2111</v>
      </c>
      <c r="D47" s="847" t="s">
        <v>1315</v>
      </c>
      <c r="E47" s="1462">
        <v>21921</v>
      </c>
      <c r="F47" s="1462">
        <v>20776</v>
      </c>
      <c r="G47" s="1462">
        <v>23409</v>
      </c>
      <c r="H47" s="1462">
        <v>22780</v>
      </c>
      <c r="I47" s="1462">
        <v>26225</v>
      </c>
      <c r="J47" s="1462">
        <v>23642</v>
      </c>
      <c r="K47" s="1462">
        <v>24656</v>
      </c>
      <c r="L47" s="1462">
        <v>18308</v>
      </c>
      <c r="M47" s="1462">
        <v>21582</v>
      </c>
      <c r="N47" s="1462">
        <v>23608</v>
      </c>
      <c r="O47" s="1462">
        <v>23918</v>
      </c>
      <c r="P47" s="1462">
        <v>26034</v>
      </c>
      <c r="Q47" s="1463">
        <v>276859</v>
      </c>
      <c r="R47" s="852"/>
      <c r="S47" s="912"/>
      <c r="T47" s="1452" t="s">
        <v>2111</v>
      </c>
      <c r="U47" s="1452" t="s">
        <v>1315</v>
      </c>
      <c r="V47" s="1452">
        <v>21921</v>
      </c>
      <c r="W47" s="1452">
        <v>20776</v>
      </c>
      <c r="X47" s="1452">
        <v>23409</v>
      </c>
      <c r="Y47" s="1452">
        <v>22780</v>
      </c>
      <c r="Z47" s="1452">
        <v>26225</v>
      </c>
      <c r="AA47" s="1452">
        <v>23642</v>
      </c>
      <c r="AB47" s="1452">
        <v>24656</v>
      </c>
      <c r="AC47" s="1452">
        <v>18308</v>
      </c>
      <c r="AD47" s="1452">
        <v>21582</v>
      </c>
      <c r="AE47" s="1452">
        <v>23608</v>
      </c>
      <c r="AF47" s="1452">
        <v>23918</v>
      </c>
      <c r="AG47" s="1452">
        <v>26034</v>
      </c>
      <c r="AH47" s="1452">
        <v>276859</v>
      </c>
      <c r="AI47" s="912"/>
      <c r="AJ47" s="1458">
        <v>0</v>
      </c>
    </row>
    <row r="48" spans="1:36" s="853" customFormat="1" ht="22.5" customHeight="1" x14ac:dyDescent="0.25">
      <c r="A48" s="848"/>
      <c r="B48" s="1239"/>
      <c r="C48" s="953"/>
      <c r="D48" s="951" t="s">
        <v>1322</v>
      </c>
      <c r="E48" s="1464">
        <v>4203</v>
      </c>
      <c r="F48" s="1464">
        <v>3758</v>
      </c>
      <c r="G48" s="1464">
        <v>210832</v>
      </c>
      <c r="H48" s="1464">
        <v>3613</v>
      </c>
      <c r="I48" s="1464">
        <v>977</v>
      </c>
      <c r="J48" s="1464">
        <v>4524</v>
      </c>
      <c r="K48" s="1464">
        <v>4877</v>
      </c>
      <c r="L48" s="1464">
        <v>3328</v>
      </c>
      <c r="M48" s="1464">
        <v>2494</v>
      </c>
      <c r="N48" s="1464">
        <v>2863</v>
      </c>
      <c r="O48" s="1464">
        <v>977</v>
      </c>
      <c r="P48" s="1464">
        <v>767</v>
      </c>
      <c r="Q48" s="1465">
        <v>243213</v>
      </c>
      <c r="R48" s="852"/>
      <c r="S48" s="912"/>
      <c r="T48" s="1452"/>
      <c r="U48" s="1452" t="s">
        <v>1322</v>
      </c>
      <c r="V48" s="1452">
        <v>4203</v>
      </c>
      <c r="W48" s="1452">
        <v>3758</v>
      </c>
      <c r="X48" s="1452">
        <v>210832</v>
      </c>
      <c r="Y48" s="1452">
        <v>3613</v>
      </c>
      <c r="Z48" s="1452">
        <v>977</v>
      </c>
      <c r="AA48" s="1452">
        <v>4524</v>
      </c>
      <c r="AB48" s="1452">
        <v>4877</v>
      </c>
      <c r="AC48" s="1452">
        <v>3328</v>
      </c>
      <c r="AD48" s="1452">
        <v>2494</v>
      </c>
      <c r="AE48" s="1452">
        <v>2863</v>
      </c>
      <c r="AF48" s="1452">
        <v>977</v>
      </c>
      <c r="AG48" s="1452">
        <v>767</v>
      </c>
      <c r="AH48" s="1452">
        <v>243213</v>
      </c>
      <c r="AI48" s="912"/>
      <c r="AJ48" s="1458">
        <v>0</v>
      </c>
    </row>
    <row r="49" spans="1:36" s="853" customFormat="1" ht="22.5" customHeight="1" x14ac:dyDescent="0.25">
      <c r="A49" s="848"/>
      <c r="B49" s="1240">
        <f>+B47+1</f>
        <v>37</v>
      </c>
      <c r="C49" s="849" t="s">
        <v>1920</v>
      </c>
      <c r="D49" s="845" t="s">
        <v>1322</v>
      </c>
      <c r="E49" s="850">
        <v>0</v>
      </c>
      <c r="F49" s="850">
        <v>0</v>
      </c>
      <c r="G49" s="850">
        <v>0</v>
      </c>
      <c r="H49" s="850">
        <v>0</v>
      </c>
      <c r="I49" s="850">
        <v>0</v>
      </c>
      <c r="J49" s="850">
        <v>0</v>
      </c>
      <c r="K49" s="850">
        <v>0</v>
      </c>
      <c r="L49" s="850"/>
      <c r="M49" s="850">
        <v>0</v>
      </c>
      <c r="N49" s="850">
        <v>0</v>
      </c>
      <c r="O49" s="850">
        <v>0</v>
      </c>
      <c r="P49" s="850">
        <v>0</v>
      </c>
      <c r="Q49" s="851">
        <v>0</v>
      </c>
      <c r="R49" s="852"/>
      <c r="S49" s="912"/>
      <c r="T49" s="1452" t="s">
        <v>1920</v>
      </c>
      <c r="U49" s="1452" t="s">
        <v>1322</v>
      </c>
      <c r="V49" s="1452">
        <v>0</v>
      </c>
      <c r="W49" s="1452">
        <v>0</v>
      </c>
      <c r="X49" s="1452">
        <v>0</v>
      </c>
      <c r="Y49" s="1452">
        <v>0</v>
      </c>
      <c r="Z49" s="1452">
        <v>0</v>
      </c>
      <c r="AA49" s="1452">
        <v>0</v>
      </c>
      <c r="AB49" s="1452">
        <v>0</v>
      </c>
      <c r="AC49" s="1452"/>
      <c r="AD49" s="1452">
        <v>0</v>
      </c>
      <c r="AE49" s="1452">
        <v>0</v>
      </c>
      <c r="AF49" s="1452">
        <v>0</v>
      </c>
      <c r="AG49" s="1452">
        <v>0</v>
      </c>
      <c r="AH49" s="1452">
        <v>0</v>
      </c>
      <c r="AI49" s="912"/>
      <c r="AJ49" s="1458">
        <v>0</v>
      </c>
    </row>
    <row r="50" spans="1:36" s="853" customFormat="1" ht="22.5" customHeight="1" x14ac:dyDescent="0.25">
      <c r="A50" s="848"/>
      <c r="B50" s="1240">
        <f t="shared" si="1"/>
        <v>38</v>
      </c>
      <c r="C50" s="849" t="s">
        <v>234</v>
      </c>
      <c r="D50" s="845" t="s">
        <v>1322</v>
      </c>
      <c r="E50" s="850">
        <v>0</v>
      </c>
      <c r="F50" s="850">
        <v>0</v>
      </c>
      <c r="G50" s="850">
        <v>0</v>
      </c>
      <c r="H50" s="850">
        <v>0</v>
      </c>
      <c r="I50" s="850">
        <v>0</v>
      </c>
      <c r="J50" s="850">
        <v>0</v>
      </c>
      <c r="K50" s="850">
        <v>0</v>
      </c>
      <c r="L50" s="850">
        <v>0</v>
      </c>
      <c r="M50" s="850">
        <v>0</v>
      </c>
      <c r="N50" s="850">
        <v>0</v>
      </c>
      <c r="O50" s="850">
        <v>0</v>
      </c>
      <c r="P50" s="850">
        <v>0</v>
      </c>
      <c r="Q50" s="851">
        <v>0</v>
      </c>
      <c r="R50" s="852"/>
      <c r="S50" s="912"/>
      <c r="T50" s="1452" t="s">
        <v>234</v>
      </c>
      <c r="U50" s="1452" t="s">
        <v>1322</v>
      </c>
      <c r="V50" s="1452">
        <v>0</v>
      </c>
      <c r="W50" s="1452">
        <v>0</v>
      </c>
      <c r="X50" s="1452">
        <v>0</v>
      </c>
      <c r="Y50" s="1452">
        <v>0</v>
      </c>
      <c r="Z50" s="1452">
        <v>0</v>
      </c>
      <c r="AA50" s="1452">
        <v>0</v>
      </c>
      <c r="AB50" s="1452">
        <v>0</v>
      </c>
      <c r="AC50" s="1452">
        <v>0</v>
      </c>
      <c r="AD50" s="1452">
        <v>0</v>
      </c>
      <c r="AE50" s="1452">
        <v>0</v>
      </c>
      <c r="AF50" s="1452">
        <v>0</v>
      </c>
      <c r="AG50" s="1452">
        <v>0</v>
      </c>
      <c r="AH50" s="1452">
        <v>0</v>
      </c>
      <c r="AI50" s="912"/>
      <c r="AJ50" s="1458">
        <v>0</v>
      </c>
    </row>
    <row r="51" spans="1:36" s="853" customFormat="1" ht="22.5" customHeight="1" x14ac:dyDescent="0.25">
      <c r="A51" s="848"/>
      <c r="B51" s="1240">
        <f t="shared" si="1"/>
        <v>39</v>
      </c>
      <c r="C51" s="849" t="s">
        <v>1802</v>
      </c>
      <c r="D51" s="845" t="s">
        <v>1322</v>
      </c>
      <c r="E51" s="850">
        <v>32</v>
      </c>
      <c r="F51" s="850">
        <v>32</v>
      </c>
      <c r="G51" s="850">
        <v>32</v>
      </c>
      <c r="H51" s="850">
        <v>32</v>
      </c>
      <c r="I51" s="850">
        <v>32</v>
      </c>
      <c r="J51" s="850">
        <v>32</v>
      </c>
      <c r="K51" s="850">
        <v>32</v>
      </c>
      <c r="L51" s="850">
        <v>32</v>
      </c>
      <c r="M51" s="850">
        <v>32</v>
      </c>
      <c r="N51" s="850">
        <v>32</v>
      </c>
      <c r="O51" s="850">
        <v>32</v>
      </c>
      <c r="P51" s="850">
        <v>32</v>
      </c>
      <c r="Q51" s="851">
        <v>384</v>
      </c>
      <c r="R51" s="852"/>
      <c r="S51" s="912"/>
      <c r="T51" s="1452" t="s">
        <v>1802</v>
      </c>
      <c r="U51" s="1452" t="s">
        <v>1322</v>
      </c>
      <c r="V51" s="1452">
        <v>32</v>
      </c>
      <c r="W51" s="1452">
        <v>32</v>
      </c>
      <c r="X51" s="1452">
        <v>32</v>
      </c>
      <c r="Y51" s="1452">
        <v>32</v>
      </c>
      <c r="Z51" s="1452">
        <v>32</v>
      </c>
      <c r="AA51" s="1452">
        <v>32</v>
      </c>
      <c r="AB51" s="1452">
        <v>32</v>
      </c>
      <c r="AC51" s="1452">
        <v>32</v>
      </c>
      <c r="AD51" s="1452">
        <v>32</v>
      </c>
      <c r="AE51" s="1452">
        <v>32</v>
      </c>
      <c r="AF51" s="1452">
        <v>32</v>
      </c>
      <c r="AG51" s="1452">
        <v>32</v>
      </c>
      <c r="AH51" s="1452">
        <v>384</v>
      </c>
      <c r="AI51" s="912"/>
      <c r="AJ51" s="1458">
        <v>0</v>
      </c>
    </row>
    <row r="52" spans="1:36" s="853" customFormat="1" ht="22.5" customHeight="1" x14ac:dyDescent="0.25">
      <c r="A52" s="848"/>
      <c r="B52" s="1240">
        <f t="shared" si="1"/>
        <v>40</v>
      </c>
      <c r="C52" s="953" t="s">
        <v>2130</v>
      </c>
      <c r="D52" s="951" t="s">
        <v>1322</v>
      </c>
      <c r="E52" s="850">
        <v>0</v>
      </c>
      <c r="F52" s="850">
        <v>0</v>
      </c>
      <c r="G52" s="850">
        <v>0</v>
      </c>
      <c r="H52" s="850">
        <v>0</v>
      </c>
      <c r="I52" s="850">
        <v>0</v>
      </c>
      <c r="J52" s="850">
        <v>0</v>
      </c>
      <c r="K52" s="850">
        <v>0</v>
      </c>
      <c r="L52" s="850">
        <v>0</v>
      </c>
      <c r="M52" s="850">
        <v>0</v>
      </c>
      <c r="N52" s="850">
        <v>0</v>
      </c>
      <c r="O52" s="850">
        <v>0</v>
      </c>
      <c r="P52" s="850">
        <v>0</v>
      </c>
      <c r="Q52" s="851">
        <v>0</v>
      </c>
      <c r="R52" s="852"/>
      <c r="S52" s="912"/>
      <c r="T52" s="1452" t="s">
        <v>2130</v>
      </c>
      <c r="U52" s="1452" t="s">
        <v>1322</v>
      </c>
      <c r="V52" s="1452">
        <v>0</v>
      </c>
      <c r="W52" s="1452">
        <v>0</v>
      </c>
      <c r="X52" s="1452">
        <v>0</v>
      </c>
      <c r="Y52" s="1452">
        <v>0</v>
      </c>
      <c r="Z52" s="1452">
        <v>0</v>
      </c>
      <c r="AA52" s="1452">
        <v>0</v>
      </c>
      <c r="AB52" s="1452">
        <v>0</v>
      </c>
      <c r="AC52" s="1452">
        <v>0</v>
      </c>
      <c r="AD52" s="1452">
        <v>0</v>
      </c>
      <c r="AE52" s="1452">
        <v>0</v>
      </c>
      <c r="AF52" s="1452">
        <v>0</v>
      </c>
      <c r="AG52" s="1452">
        <v>0</v>
      </c>
      <c r="AH52" s="1452">
        <v>0</v>
      </c>
      <c r="AI52" s="912"/>
      <c r="AJ52" s="1458">
        <v>0</v>
      </c>
    </row>
    <row r="53" spans="1:36" s="853" customFormat="1" ht="22.5" customHeight="1" x14ac:dyDescent="0.25">
      <c r="A53" s="848"/>
      <c r="B53" s="1240">
        <f>+B52+1</f>
        <v>41</v>
      </c>
      <c r="C53" s="849" t="s">
        <v>238</v>
      </c>
      <c r="D53" s="845" t="s">
        <v>1324</v>
      </c>
      <c r="E53" s="850">
        <v>2636707.7000000002</v>
      </c>
      <c r="F53" s="850">
        <v>2357976.54</v>
      </c>
      <c r="G53" s="850">
        <v>2675463.36</v>
      </c>
      <c r="H53" s="850">
        <v>2129558.73</v>
      </c>
      <c r="I53" s="850">
        <v>2587246.8199999998</v>
      </c>
      <c r="J53" s="850">
        <v>2520009.17</v>
      </c>
      <c r="K53" s="850">
        <v>2625353.41</v>
      </c>
      <c r="L53" s="850">
        <v>2588516.7999999998</v>
      </c>
      <c r="M53" s="850">
        <v>2655370.0699999998</v>
      </c>
      <c r="N53" s="850">
        <v>1712916.15</v>
      </c>
      <c r="O53" s="850">
        <v>2591455</v>
      </c>
      <c r="P53" s="850">
        <v>2572101.0499999998</v>
      </c>
      <c r="Q53" s="851">
        <v>29652674.800000001</v>
      </c>
      <c r="R53" s="852"/>
      <c r="S53" s="912"/>
      <c r="T53" s="1452" t="s">
        <v>238</v>
      </c>
      <c r="U53" s="1452" t="s">
        <v>1324</v>
      </c>
      <c r="V53" s="1452">
        <v>2636707.7000000002</v>
      </c>
      <c r="W53" s="1452">
        <v>2357976.54</v>
      </c>
      <c r="X53" s="1452">
        <v>2675463.36</v>
      </c>
      <c r="Y53" s="1452">
        <v>2129558.73</v>
      </c>
      <c r="Z53" s="1452">
        <v>2587246.8199999998</v>
      </c>
      <c r="AA53" s="1452">
        <v>2520009.17</v>
      </c>
      <c r="AB53" s="1452">
        <v>2625353.41</v>
      </c>
      <c r="AC53" s="1452">
        <v>2588516.7999999998</v>
      </c>
      <c r="AD53" s="1452">
        <v>2655370.0699999998</v>
      </c>
      <c r="AE53" s="1452">
        <v>1712916.15</v>
      </c>
      <c r="AF53" s="1452">
        <v>2591455</v>
      </c>
      <c r="AG53" s="1452">
        <v>2572101.0499999998</v>
      </c>
      <c r="AH53" s="1452">
        <v>29652674.800000001</v>
      </c>
      <c r="AI53" s="912"/>
      <c r="AJ53" s="1458">
        <v>0</v>
      </c>
    </row>
    <row r="54" spans="1:36" s="853" customFormat="1" ht="22.5" customHeight="1" x14ac:dyDescent="0.25">
      <c r="A54" s="848"/>
      <c r="B54" s="1240">
        <f>+B53+1</f>
        <v>42</v>
      </c>
      <c r="C54" s="953" t="s">
        <v>1688</v>
      </c>
      <c r="D54" s="951" t="s">
        <v>1322</v>
      </c>
      <c r="E54" s="850">
        <v>29</v>
      </c>
      <c r="F54" s="850">
        <v>24</v>
      </c>
      <c r="G54" s="850">
        <v>20</v>
      </c>
      <c r="H54" s="850">
        <v>27</v>
      </c>
      <c r="I54" s="850">
        <v>26</v>
      </c>
      <c r="J54" s="850">
        <v>222</v>
      </c>
      <c r="K54" s="850">
        <v>144</v>
      </c>
      <c r="L54" s="850">
        <v>24</v>
      </c>
      <c r="M54" s="850">
        <v>24</v>
      </c>
      <c r="N54" s="850">
        <v>22</v>
      </c>
      <c r="O54" s="850">
        <v>24</v>
      </c>
      <c r="P54" s="850">
        <v>24</v>
      </c>
      <c r="Q54" s="851">
        <v>610</v>
      </c>
      <c r="R54" s="852"/>
      <c r="S54" s="912"/>
      <c r="T54" s="1452" t="s">
        <v>1688</v>
      </c>
      <c r="U54" s="1452" t="s">
        <v>1322</v>
      </c>
      <c r="V54" s="1452">
        <v>29</v>
      </c>
      <c r="W54" s="1452">
        <v>24</v>
      </c>
      <c r="X54" s="1452">
        <v>20</v>
      </c>
      <c r="Y54" s="1452">
        <v>27</v>
      </c>
      <c r="Z54" s="1452">
        <v>26</v>
      </c>
      <c r="AA54" s="1452">
        <v>222</v>
      </c>
      <c r="AB54" s="1452">
        <v>144</v>
      </c>
      <c r="AC54" s="1452">
        <v>24</v>
      </c>
      <c r="AD54" s="1452">
        <v>24</v>
      </c>
      <c r="AE54" s="1452">
        <v>22</v>
      </c>
      <c r="AF54" s="1452">
        <v>24</v>
      </c>
      <c r="AG54" s="1452">
        <v>24</v>
      </c>
      <c r="AH54" s="1452">
        <v>610</v>
      </c>
      <c r="AI54" s="912"/>
      <c r="AJ54" s="1458">
        <v>0</v>
      </c>
    </row>
    <row r="55" spans="1:36" s="853" customFormat="1" ht="22.5" customHeight="1" x14ac:dyDescent="0.25">
      <c r="A55" s="848"/>
      <c r="B55" s="1240">
        <f>+B54+1</f>
        <v>43</v>
      </c>
      <c r="C55" s="849" t="s">
        <v>1813</v>
      </c>
      <c r="D55" s="845" t="s">
        <v>1322</v>
      </c>
      <c r="E55" s="850">
        <v>0</v>
      </c>
      <c r="F55" s="850">
        <v>0</v>
      </c>
      <c r="G55" s="850">
        <v>0</v>
      </c>
      <c r="H55" s="850">
        <v>0</v>
      </c>
      <c r="I55" s="850">
        <v>0</v>
      </c>
      <c r="J55" s="850">
        <v>0</v>
      </c>
      <c r="K55" s="850">
        <v>0</v>
      </c>
      <c r="L55" s="850">
        <v>0</v>
      </c>
      <c r="M55" s="850">
        <v>0</v>
      </c>
      <c r="N55" s="850">
        <v>0</v>
      </c>
      <c r="O55" s="850">
        <v>0</v>
      </c>
      <c r="P55" s="850">
        <v>0</v>
      </c>
      <c r="Q55" s="851">
        <v>0</v>
      </c>
      <c r="R55" s="852"/>
      <c r="S55" s="912"/>
      <c r="T55" s="1452" t="s">
        <v>1813</v>
      </c>
      <c r="U55" s="1452" t="s">
        <v>1322</v>
      </c>
      <c r="V55" s="1452">
        <v>0</v>
      </c>
      <c r="W55" s="1452">
        <v>0</v>
      </c>
      <c r="X55" s="1452">
        <v>0</v>
      </c>
      <c r="Y55" s="1452">
        <v>0</v>
      </c>
      <c r="Z55" s="1452">
        <v>0</v>
      </c>
      <c r="AA55" s="1452">
        <v>0</v>
      </c>
      <c r="AB55" s="1452">
        <v>0</v>
      </c>
      <c r="AC55" s="1452">
        <v>0</v>
      </c>
      <c r="AD55" s="1452">
        <v>0</v>
      </c>
      <c r="AE55" s="1452">
        <v>0</v>
      </c>
      <c r="AF55" s="1452">
        <v>0</v>
      </c>
      <c r="AG55" s="1452">
        <v>0</v>
      </c>
      <c r="AH55" s="1452">
        <v>0</v>
      </c>
      <c r="AI55" s="912"/>
      <c r="AJ55" s="1458">
        <v>0</v>
      </c>
    </row>
    <row r="56" spans="1:36" s="853" customFormat="1" ht="22.5" customHeight="1" x14ac:dyDescent="0.25">
      <c r="A56" s="848"/>
      <c r="B56" s="1240">
        <f t="shared" si="1"/>
        <v>44</v>
      </c>
      <c r="C56" s="1466" t="s">
        <v>240</v>
      </c>
      <c r="D56" s="837" t="s">
        <v>1322</v>
      </c>
      <c r="E56" s="850">
        <v>434</v>
      </c>
      <c r="F56" s="850">
        <v>171</v>
      </c>
      <c r="G56" s="850">
        <v>280</v>
      </c>
      <c r="H56" s="850">
        <v>134</v>
      </c>
      <c r="I56" s="850">
        <v>98</v>
      </c>
      <c r="J56" s="850">
        <v>448</v>
      </c>
      <c r="K56" s="850">
        <v>597</v>
      </c>
      <c r="L56" s="850">
        <v>152</v>
      </c>
      <c r="M56" s="850">
        <v>144</v>
      </c>
      <c r="N56" s="850">
        <v>137</v>
      </c>
      <c r="O56" s="850">
        <v>123</v>
      </c>
      <c r="P56" s="850">
        <v>172</v>
      </c>
      <c r="Q56" s="1468">
        <v>2890</v>
      </c>
      <c r="R56" s="852"/>
      <c r="S56" s="912"/>
      <c r="T56" s="1452" t="s">
        <v>240</v>
      </c>
      <c r="U56" s="1452" t="s">
        <v>1322</v>
      </c>
      <c r="V56" s="1452">
        <v>434</v>
      </c>
      <c r="W56" s="1452">
        <v>171</v>
      </c>
      <c r="X56" s="1452">
        <v>280</v>
      </c>
      <c r="Y56" s="1452">
        <v>134</v>
      </c>
      <c r="Z56" s="1452">
        <v>98</v>
      </c>
      <c r="AA56" s="1452">
        <v>448</v>
      </c>
      <c r="AB56" s="1452">
        <v>597</v>
      </c>
      <c r="AC56" s="1452">
        <v>152</v>
      </c>
      <c r="AD56" s="1452">
        <v>144</v>
      </c>
      <c r="AE56" s="1452">
        <v>137</v>
      </c>
      <c r="AF56" s="1452">
        <v>123</v>
      </c>
      <c r="AG56" s="1452">
        <v>172</v>
      </c>
      <c r="AH56" s="1452">
        <v>2890</v>
      </c>
      <c r="AI56" s="912"/>
      <c r="AJ56" s="1458">
        <v>0</v>
      </c>
    </row>
    <row r="57" spans="1:36" s="853" customFormat="1" ht="22.5" customHeight="1" x14ac:dyDescent="0.25">
      <c r="A57" s="848"/>
      <c r="B57" s="1240">
        <f t="shared" si="1"/>
        <v>45</v>
      </c>
      <c r="C57" s="1466" t="s">
        <v>242</v>
      </c>
      <c r="D57" s="837" t="s">
        <v>1322</v>
      </c>
      <c r="E57" s="850">
        <v>2215</v>
      </c>
      <c r="F57" s="850">
        <v>2198</v>
      </c>
      <c r="G57" s="850">
        <v>2623</v>
      </c>
      <c r="H57" s="850">
        <v>2415</v>
      </c>
      <c r="I57" s="850">
        <v>2986</v>
      </c>
      <c r="J57" s="850">
        <v>3469</v>
      </c>
      <c r="K57" s="850">
        <v>3664</v>
      </c>
      <c r="L57" s="850">
        <v>3734</v>
      </c>
      <c r="M57" s="850">
        <v>3750</v>
      </c>
      <c r="N57" s="850">
        <v>2599</v>
      </c>
      <c r="O57" s="850">
        <v>4502</v>
      </c>
      <c r="P57" s="850">
        <v>3362</v>
      </c>
      <c r="Q57" s="1469">
        <v>37517</v>
      </c>
      <c r="R57" s="852"/>
      <c r="S57" s="912"/>
      <c r="T57" s="1452" t="s">
        <v>242</v>
      </c>
      <c r="U57" s="1452" t="s">
        <v>1322</v>
      </c>
      <c r="V57" s="1452">
        <v>2215</v>
      </c>
      <c r="W57" s="1452">
        <v>2198</v>
      </c>
      <c r="X57" s="1452">
        <v>2623</v>
      </c>
      <c r="Y57" s="1452">
        <v>2415</v>
      </c>
      <c r="Z57" s="1452">
        <v>2986</v>
      </c>
      <c r="AA57" s="1452">
        <v>3469</v>
      </c>
      <c r="AB57" s="1452">
        <v>3664</v>
      </c>
      <c r="AC57" s="1452">
        <v>3734</v>
      </c>
      <c r="AD57" s="1452">
        <v>3750</v>
      </c>
      <c r="AE57" s="1452">
        <v>2599</v>
      </c>
      <c r="AF57" s="1452">
        <v>4502</v>
      </c>
      <c r="AG57" s="1452">
        <v>3362</v>
      </c>
      <c r="AH57" s="1452">
        <v>37517</v>
      </c>
      <c r="AI57" s="912"/>
      <c r="AJ57" s="1458">
        <v>0</v>
      </c>
    </row>
    <row r="58" spans="1:36" s="853" customFormat="1" ht="22.5" customHeight="1" x14ac:dyDescent="0.25">
      <c r="A58" s="848"/>
      <c r="B58" s="1240">
        <f t="shared" si="1"/>
        <v>46</v>
      </c>
      <c r="C58" s="1466" t="s">
        <v>1988</v>
      </c>
      <c r="D58" s="837" t="s">
        <v>1324</v>
      </c>
      <c r="E58" s="850">
        <v>124879.34</v>
      </c>
      <c r="F58" s="850">
        <v>138121.04</v>
      </c>
      <c r="G58" s="850">
        <v>140711.87</v>
      </c>
      <c r="H58" s="850">
        <v>190176.91</v>
      </c>
      <c r="I58" s="850">
        <v>202864.89</v>
      </c>
      <c r="J58" s="850">
        <v>180459.35</v>
      </c>
      <c r="K58" s="850">
        <v>171944.25</v>
      </c>
      <c r="L58" s="850">
        <v>191459.91</v>
      </c>
      <c r="M58" s="850">
        <v>173927.1</v>
      </c>
      <c r="N58" s="850">
        <v>179359.16</v>
      </c>
      <c r="O58" s="850">
        <v>189794.36</v>
      </c>
      <c r="P58" s="850">
        <v>152272.35999999999</v>
      </c>
      <c r="Q58" s="851">
        <v>2035970.5399999996</v>
      </c>
      <c r="R58" s="852"/>
      <c r="S58" s="912"/>
      <c r="T58" s="1452" t="s">
        <v>1988</v>
      </c>
      <c r="U58" s="1452" t="s">
        <v>1324</v>
      </c>
      <c r="V58" s="1452">
        <v>124879.34</v>
      </c>
      <c r="W58" s="1452">
        <v>138121.04</v>
      </c>
      <c r="X58" s="1452">
        <v>140711.87</v>
      </c>
      <c r="Y58" s="1452">
        <v>190176.91</v>
      </c>
      <c r="Z58" s="1452">
        <v>202864.89</v>
      </c>
      <c r="AA58" s="1452">
        <v>180459.35</v>
      </c>
      <c r="AB58" s="1452">
        <v>171944.25</v>
      </c>
      <c r="AC58" s="1452">
        <v>191459.91</v>
      </c>
      <c r="AD58" s="1452">
        <v>173927.1</v>
      </c>
      <c r="AE58" s="1452">
        <v>179359.16</v>
      </c>
      <c r="AF58" s="1452">
        <v>189794.36</v>
      </c>
      <c r="AG58" s="1452">
        <v>152272.35999999999</v>
      </c>
      <c r="AH58" s="1452">
        <v>2035970.5399999996</v>
      </c>
      <c r="AI58" s="912"/>
      <c r="AJ58" s="1458">
        <v>0</v>
      </c>
    </row>
    <row r="59" spans="1:36" s="853" customFormat="1" ht="22.5" customHeight="1" x14ac:dyDescent="0.25">
      <c r="A59" s="848"/>
      <c r="B59" s="1239">
        <f>+B58+1</f>
        <v>47</v>
      </c>
      <c r="C59" s="849" t="s">
        <v>2105</v>
      </c>
      <c r="D59" s="845" t="s">
        <v>1324</v>
      </c>
      <c r="E59" s="850">
        <v>585362</v>
      </c>
      <c r="F59" s="850">
        <v>1185411</v>
      </c>
      <c r="G59" s="850">
        <v>1141614</v>
      </c>
      <c r="H59" s="850">
        <v>1155682</v>
      </c>
      <c r="I59" s="850">
        <v>1018332</v>
      </c>
      <c r="J59" s="850">
        <v>921404</v>
      </c>
      <c r="K59" s="850">
        <v>978448</v>
      </c>
      <c r="L59" s="850">
        <v>1189273</v>
      </c>
      <c r="M59" s="850">
        <v>1213439</v>
      </c>
      <c r="N59" s="850">
        <v>1134693</v>
      </c>
      <c r="O59" s="850">
        <v>862206</v>
      </c>
      <c r="P59" s="850">
        <v>590514</v>
      </c>
      <c r="Q59" s="851">
        <v>11976378</v>
      </c>
      <c r="R59" s="852"/>
      <c r="S59" s="912"/>
      <c r="T59" s="1452" t="s">
        <v>2105</v>
      </c>
      <c r="U59" s="1452" t="s">
        <v>1324</v>
      </c>
      <c r="V59" s="1452">
        <v>585362</v>
      </c>
      <c r="W59" s="1452">
        <v>1185411</v>
      </c>
      <c r="X59" s="1452">
        <v>1141614</v>
      </c>
      <c r="Y59" s="1452">
        <v>1155682</v>
      </c>
      <c r="Z59" s="1452">
        <v>1018332</v>
      </c>
      <c r="AA59" s="1452">
        <v>921404</v>
      </c>
      <c r="AB59" s="1452">
        <v>978448</v>
      </c>
      <c r="AC59" s="1452">
        <v>1189273</v>
      </c>
      <c r="AD59" s="1452">
        <v>1213439</v>
      </c>
      <c r="AE59" s="1452">
        <v>1134693</v>
      </c>
      <c r="AF59" s="1452">
        <v>862206</v>
      </c>
      <c r="AG59" s="1452">
        <v>590514</v>
      </c>
      <c r="AH59" s="1452">
        <v>11976378</v>
      </c>
      <c r="AI59" s="912"/>
      <c r="AJ59" s="1458">
        <v>0</v>
      </c>
    </row>
    <row r="60" spans="1:36" s="853" customFormat="1" ht="22.5" customHeight="1" x14ac:dyDescent="0.25">
      <c r="A60" s="848"/>
      <c r="B60" s="1239">
        <f t="shared" si="1"/>
        <v>48</v>
      </c>
      <c r="C60" s="849" t="s">
        <v>2100</v>
      </c>
      <c r="D60" s="845" t="s">
        <v>1322</v>
      </c>
      <c r="E60" s="850">
        <v>83</v>
      </c>
      <c r="F60" s="850">
        <v>445</v>
      </c>
      <c r="G60" s="850">
        <v>54</v>
      </c>
      <c r="H60" s="850">
        <v>1626</v>
      </c>
      <c r="I60" s="850">
        <v>64</v>
      </c>
      <c r="J60" s="850">
        <v>881</v>
      </c>
      <c r="K60" s="850">
        <v>49</v>
      </c>
      <c r="L60" s="850">
        <v>1640</v>
      </c>
      <c r="M60" s="850">
        <v>37</v>
      </c>
      <c r="N60" s="850">
        <v>6673</v>
      </c>
      <c r="O60" s="850">
        <v>1348</v>
      </c>
      <c r="P60" s="850">
        <v>58</v>
      </c>
      <c r="Q60" s="1468">
        <v>12958</v>
      </c>
      <c r="R60" s="852"/>
      <c r="S60" s="912"/>
      <c r="T60" s="1452" t="s">
        <v>2100</v>
      </c>
      <c r="U60" s="1452" t="s">
        <v>1322</v>
      </c>
      <c r="V60" s="1452">
        <v>83</v>
      </c>
      <c r="W60" s="1452">
        <v>445</v>
      </c>
      <c r="X60" s="1452">
        <v>54</v>
      </c>
      <c r="Y60" s="1452">
        <v>1626</v>
      </c>
      <c r="Z60" s="1452">
        <v>64</v>
      </c>
      <c r="AA60" s="1452">
        <v>881</v>
      </c>
      <c r="AB60" s="1452">
        <v>49</v>
      </c>
      <c r="AC60" s="1452">
        <v>1640</v>
      </c>
      <c r="AD60" s="1452">
        <v>37</v>
      </c>
      <c r="AE60" s="1452">
        <v>6673</v>
      </c>
      <c r="AF60" s="1452">
        <v>1348</v>
      </c>
      <c r="AG60" s="1452">
        <v>58</v>
      </c>
      <c r="AH60" s="1452">
        <v>12958</v>
      </c>
      <c r="AI60" s="912"/>
      <c r="AJ60" s="1458">
        <v>0</v>
      </c>
    </row>
    <row r="61" spans="1:36" s="853" customFormat="1" ht="22.5" customHeight="1" x14ac:dyDescent="0.25">
      <c r="A61" s="848"/>
      <c r="B61" s="1239">
        <f t="shared" si="1"/>
        <v>49</v>
      </c>
      <c r="C61" s="849" t="s">
        <v>244</v>
      </c>
      <c r="D61" s="845" t="s">
        <v>1322</v>
      </c>
      <c r="E61" s="850">
        <v>0</v>
      </c>
      <c r="F61" s="850">
        <v>0</v>
      </c>
      <c r="G61" s="850">
        <v>0</v>
      </c>
      <c r="H61" s="850">
        <v>0</v>
      </c>
      <c r="I61" s="850">
        <v>0</v>
      </c>
      <c r="J61" s="850">
        <v>0</v>
      </c>
      <c r="K61" s="850">
        <v>0</v>
      </c>
      <c r="L61" s="850">
        <v>0</v>
      </c>
      <c r="M61" s="850">
        <v>0</v>
      </c>
      <c r="N61" s="850">
        <v>0</v>
      </c>
      <c r="O61" s="850">
        <v>0</v>
      </c>
      <c r="P61" s="850">
        <v>0</v>
      </c>
      <c r="Q61" s="1469">
        <v>0</v>
      </c>
      <c r="R61" s="852"/>
      <c r="S61" s="912"/>
      <c r="T61" s="1452" t="s">
        <v>244</v>
      </c>
      <c r="U61" s="1452" t="s">
        <v>1322</v>
      </c>
      <c r="V61" s="1452">
        <v>0</v>
      </c>
      <c r="W61" s="1452">
        <v>0</v>
      </c>
      <c r="X61" s="1452">
        <v>0</v>
      </c>
      <c r="Y61" s="1452">
        <v>0</v>
      </c>
      <c r="Z61" s="1452">
        <v>0</v>
      </c>
      <c r="AA61" s="1452">
        <v>0</v>
      </c>
      <c r="AB61" s="1452">
        <v>0</v>
      </c>
      <c r="AC61" s="1452">
        <v>0</v>
      </c>
      <c r="AD61" s="1452">
        <v>0</v>
      </c>
      <c r="AE61" s="1452">
        <v>0</v>
      </c>
      <c r="AF61" s="1452">
        <v>0</v>
      </c>
      <c r="AG61" s="1452">
        <v>0</v>
      </c>
      <c r="AH61" s="1452">
        <v>0</v>
      </c>
      <c r="AI61" s="912"/>
      <c r="AJ61" s="1458">
        <v>0</v>
      </c>
    </row>
    <row r="62" spans="1:36" s="853" customFormat="1" ht="22.5" customHeight="1" x14ac:dyDescent="0.25">
      <c r="A62" s="848"/>
      <c r="B62" s="1239">
        <f t="shared" si="1"/>
        <v>50</v>
      </c>
      <c r="C62" s="849" t="s">
        <v>246</v>
      </c>
      <c r="D62" s="845" t="s">
        <v>1322</v>
      </c>
      <c r="E62" s="850">
        <v>3893.7</v>
      </c>
      <c r="F62" s="850">
        <v>1225.82</v>
      </c>
      <c r="G62" s="850">
        <v>512.32000000000005</v>
      </c>
      <c r="H62" s="850">
        <v>1539</v>
      </c>
      <c r="I62" s="850">
        <v>1071.95</v>
      </c>
      <c r="J62" s="850">
        <v>1105</v>
      </c>
      <c r="K62" s="850">
        <v>667</v>
      </c>
      <c r="L62" s="850">
        <v>1399.5</v>
      </c>
      <c r="M62" s="850">
        <v>865</v>
      </c>
      <c r="N62" s="850">
        <v>745</v>
      </c>
      <c r="O62" s="850">
        <v>1003.6</v>
      </c>
      <c r="P62" s="850">
        <v>1463.4</v>
      </c>
      <c r="Q62" s="1469">
        <v>15491.289999999999</v>
      </c>
      <c r="R62" s="852"/>
      <c r="S62" s="912"/>
      <c r="T62" s="1452" t="s">
        <v>246</v>
      </c>
      <c r="U62" s="1452" t="s">
        <v>1322</v>
      </c>
      <c r="V62" s="1452">
        <v>3893.7</v>
      </c>
      <c r="W62" s="1452">
        <v>1225.82</v>
      </c>
      <c r="X62" s="1452">
        <v>512.32000000000005</v>
      </c>
      <c r="Y62" s="1452">
        <v>1539</v>
      </c>
      <c r="Z62" s="1452">
        <v>1071.95</v>
      </c>
      <c r="AA62" s="1452">
        <v>1105</v>
      </c>
      <c r="AB62" s="1452">
        <v>667</v>
      </c>
      <c r="AC62" s="1452">
        <v>1399.5</v>
      </c>
      <c r="AD62" s="1452">
        <v>865</v>
      </c>
      <c r="AE62" s="1452">
        <v>745</v>
      </c>
      <c r="AF62" s="1452">
        <v>1003.6</v>
      </c>
      <c r="AG62" s="1452">
        <v>1463.4</v>
      </c>
      <c r="AH62" s="1452">
        <v>15491.289999999999</v>
      </c>
      <c r="AI62" s="912"/>
      <c r="AJ62" s="1458">
        <v>0</v>
      </c>
    </row>
    <row r="63" spans="1:36" s="853" customFormat="1" ht="22.5" customHeight="1" x14ac:dyDescent="0.25">
      <c r="A63" s="848"/>
      <c r="B63" s="1239">
        <f t="shared" si="1"/>
        <v>51</v>
      </c>
      <c r="C63" s="849" t="s">
        <v>248</v>
      </c>
      <c r="D63" s="845" t="s">
        <v>1322</v>
      </c>
      <c r="E63" s="850">
        <v>0</v>
      </c>
      <c r="F63" s="850">
        <v>135</v>
      </c>
      <c r="G63" s="850">
        <v>800</v>
      </c>
      <c r="H63" s="850">
        <v>436</v>
      </c>
      <c r="I63" s="850">
        <v>4605</v>
      </c>
      <c r="J63" s="850">
        <v>25952</v>
      </c>
      <c r="K63" s="850">
        <v>1841</v>
      </c>
      <c r="L63" s="850">
        <v>403</v>
      </c>
      <c r="M63" s="850">
        <v>78.3</v>
      </c>
      <c r="N63" s="850">
        <v>3497</v>
      </c>
      <c r="O63" s="850">
        <v>651</v>
      </c>
      <c r="P63" s="850">
        <v>2687.26</v>
      </c>
      <c r="Q63" s="851">
        <v>41085.560000000005</v>
      </c>
      <c r="R63" s="852"/>
      <c r="S63" s="912"/>
      <c r="T63" s="1452" t="s">
        <v>248</v>
      </c>
      <c r="U63" s="1452" t="s">
        <v>1322</v>
      </c>
      <c r="V63" s="1452">
        <v>0</v>
      </c>
      <c r="W63" s="1452">
        <v>135</v>
      </c>
      <c r="X63" s="1452">
        <v>800</v>
      </c>
      <c r="Y63" s="1452">
        <v>436</v>
      </c>
      <c r="Z63" s="1452">
        <v>4605</v>
      </c>
      <c r="AA63" s="1452">
        <v>25952</v>
      </c>
      <c r="AB63" s="1452">
        <v>1841</v>
      </c>
      <c r="AC63" s="1452">
        <v>403</v>
      </c>
      <c r="AD63" s="1452">
        <v>78.3</v>
      </c>
      <c r="AE63" s="1452">
        <v>3497</v>
      </c>
      <c r="AF63" s="1452">
        <v>651</v>
      </c>
      <c r="AG63" s="1452">
        <v>2687.26</v>
      </c>
      <c r="AH63" s="1452">
        <v>41085.560000000005</v>
      </c>
      <c r="AI63" s="912"/>
      <c r="AJ63" s="1458">
        <v>0</v>
      </c>
    </row>
    <row r="64" spans="1:36" s="853" customFormat="1" ht="22.5" customHeight="1" x14ac:dyDescent="0.25">
      <c r="A64" s="848"/>
      <c r="B64" s="1240">
        <f t="shared" ref="B64:B69" si="2">+B63+1</f>
        <v>52</v>
      </c>
      <c r="C64" s="952" t="s">
        <v>1991</v>
      </c>
      <c r="D64" s="839" t="s">
        <v>1322</v>
      </c>
      <c r="E64" s="850">
        <v>10500.1</v>
      </c>
      <c r="F64" s="850">
        <v>959</v>
      </c>
      <c r="G64" s="850">
        <v>3858</v>
      </c>
      <c r="H64" s="850">
        <v>5616</v>
      </c>
      <c r="I64" s="850">
        <v>1024</v>
      </c>
      <c r="J64" s="850">
        <v>1087.6319160528708</v>
      </c>
      <c r="K64" s="850">
        <v>1208.5160000000001</v>
      </c>
      <c r="L64" s="850">
        <v>820</v>
      </c>
      <c r="M64" s="850">
        <v>1481.2094117647057</v>
      </c>
      <c r="N64" s="850">
        <v>943</v>
      </c>
      <c r="O64" s="850">
        <v>1132.42</v>
      </c>
      <c r="P64" s="850">
        <v>1555.8679999999999</v>
      </c>
      <c r="Q64" s="851">
        <v>30185.745327817571</v>
      </c>
      <c r="R64" s="852"/>
      <c r="S64" s="912"/>
      <c r="T64" s="1452" t="s">
        <v>1991</v>
      </c>
      <c r="U64" s="1452" t="s">
        <v>1322</v>
      </c>
      <c r="V64" s="1452">
        <v>10500.1</v>
      </c>
      <c r="W64" s="1452">
        <v>959</v>
      </c>
      <c r="X64" s="1452">
        <v>3858</v>
      </c>
      <c r="Y64" s="1452">
        <v>5616</v>
      </c>
      <c r="Z64" s="1452">
        <v>1024</v>
      </c>
      <c r="AA64" s="1452">
        <v>1087.6319160528708</v>
      </c>
      <c r="AB64" s="1452">
        <v>1208.5160000000001</v>
      </c>
      <c r="AC64" s="1452">
        <v>820</v>
      </c>
      <c r="AD64" s="1452">
        <v>1481.2094117647057</v>
      </c>
      <c r="AE64" s="1452">
        <v>943</v>
      </c>
      <c r="AF64" s="1452">
        <v>1132.42</v>
      </c>
      <c r="AG64" s="1452">
        <v>1555.8679999999999</v>
      </c>
      <c r="AH64" s="1452">
        <v>30185.745327817571</v>
      </c>
      <c r="AI64" s="912"/>
      <c r="AJ64" s="1458">
        <v>0</v>
      </c>
    </row>
    <row r="65" spans="1:36" s="853" customFormat="1" ht="22.5" customHeight="1" x14ac:dyDescent="0.25">
      <c r="A65" s="848"/>
      <c r="B65" s="1240">
        <f t="shared" si="2"/>
        <v>53</v>
      </c>
      <c r="C65" s="1470" t="s">
        <v>2097</v>
      </c>
      <c r="D65" s="1253" t="s">
        <v>1322</v>
      </c>
      <c r="E65" s="850">
        <v>0</v>
      </c>
      <c r="F65" s="850">
        <v>0</v>
      </c>
      <c r="G65" s="850">
        <v>273</v>
      </c>
      <c r="H65" s="850">
        <v>0</v>
      </c>
      <c r="I65" s="850">
        <v>0</v>
      </c>
      <c r="J65" s="850">
        <v>410.4</v>
      </c>
      <c r="K65" s="850">
        <v>0</v>
      </c>
      <c r="L65" s="850">
        <v>408</v>
      </c>
      <c r="M65" s="850">
        <v>4110</v>
      </c>
      <c r="N65" s="850">
        <v>0</v>
      </c>
      <c r="O65" s="850">
        <v>0</v>
      </c>
      <c r="P65" s="850">
        <v>410</v>
      </c>
      <c r="Q65" s="851">
        <v>5611.4</v>
      </c>
      <c r="R65" s="852"/>
      <c r="S65" s="912"/>
      <c r="T65" s="1452" t="s">
        <v>2097</v>
      </c>
      <c r="U65" s="1452" t="s">
        <v>1322</v>
      </c>
      <c r="V65" s="1452">
        <v>0</v>
      </c>
      <c r="W65" s="1452">
        <v>0</v>
      </c>
      <c r="X65" s="1452">
        <v>273</v>
      </c>
      <c r="Y65" s="1452">
        <v>0</v>
      </c>
      <c r="Z65" s="1452">
        <v>0</v>
      </c>
      <c r="AA65" s="1452">
        <v>410.4</v>
      </c>
      <c r="AB65" s="1452">
        <v>0</v>
      </c>
      <c r="AC65" s="1452">
        <v>408</v>
      </c>
      <c r="AD65" s="1452">
        <v>4110</v>
      </c>
      <c r="AE65" s="1452">
        <v>0</v>
      </c>
      <c r="AF65" s="1452">
        <v>0</v>
      </c>
      <c r="AG65" s="1452">
        <v>410</v>
      </c>
      <c r="AH65" s="1452">
        <v>5611.4</v>
      </c>
      <c r="AI65" s="912"/>
      <c r="AJ65" s="1458">
        <v>0</v>
      </c>
    </row>
    <row r="66" spans="1:36" s="853" customFormat="1" ht="22.5" customHeight="1" x14ac:dyDescent="0.25">
      <c r="A66" s="848"/>
      <c r="B66" s="1241">
        <f t="shared" si="2"/>
        <v>54</v>
      </c>
      <c r="C66" s="1470" t="s">
        <v>250</v>
      </c>
      <c r="D66" s="835" t="s">
        <v>1322</v>
      </c>
      <c r="E66" s="850">
        <v>0</v>
      </c>
      <c r="F66" s="850">
        <v>0</v>
      </c>
      <c r="G66" s="850">
        <v>0</v>
      </c>
      <c r="H66" s="850">
        <v>0</v>
      </c>
      <c r="I66" s="850">
        <v>0</v>
      </c>
      <c r="J66" s="850">
        <v>1322</v>
      </c>
      <c r="K66" s="850">
        <v>0</v>
      </c>
      <c r="L66" s="850">
        <v>0</v>
      </c>
      <c r="M66" s="850">
        <v>3972</v>
      </c>
      <c r="N66" s="850">
        <v>0</v>
      </c>
      <c r="O66" s="850">
        <v>0</v>
      </c>
      <c r="P66" s="850">
        <v>0</v>
      </c>
      <c r="Q66" s="851">
        <v>5294</v>
      </c>
      <c r="R66" s="852"/>
      <c r="S66" s="912"/>
      <c r="T66" s="1452" t="s">
        <v>250</v>
      </c>
      <c r="U66" s="1452" t="s">
        <v>1322</v>
      </c>
      <c r="V66" s="1452">
        <v>0</v>
      </c>
      <c r="W66" s="1452">
        <v>0</v>
      </c>
      <c r="X66" s="1452">
        <v>0</v>
      </c>
      <c r="Y66" s="1452">
        <v>0</v>
      </c>
      <c r="Z66" s="1452">
        <v>0</v>
      </c>
      <c r="AA66" s="1452">
        <v>1322</v>
      </c>
      <c r="AB66" s="1452">
        <v>0</v>
      </c>
      <c r="AC66" s="1452">
        <v>0</v>
      </c>
      <c r="AD66" s="1452">
        <v>3972</v>
      </c>
      <c r="AE66" s="1452">
        <v>0</v>
      </c>
      <c r="AF66" s="1452">
        <v>0</v>
      </c>
      <c r="AG66" s="1452">
        <v>0</v>
      </c>
      <c r="AH66" s="1452">
        <v>5294</v>
      </c>
      <c r="AI66" s="912"/>
      <c r="AJ66" s="1458">
        <v>0</v>
      </c>
    </row>
    <row r="67" spans="1:36" s="853" customFormat="1" ht="22.5" customHeight="1" x14ac:dyDescent="0.25">
      <c r="A67" s="848"/>
      <c r="B67" s="1240">
        <f t="shared" si="2"/>
        <v>55</v>
      </c>
      <c r="C67" s="849" t="s">
        <v>252</v>
      </c>
      <c r="D67" s="845" t="s">
        <v>1322</v>
      </c>
      <c r="E67" s="850">
        <v>62</v>
      </c>
      <c r="F67" s="850">
        <v>63</v>
      </c>
      <c r="G67" s="850">
        <v>11</v>
      </c>
      <c r="H67" s="850">
        <v>73</v>
      </c>
      <c r="I67" s="850">
        <v>179</v>
      </c>
      <c r="J67" s="850">
        <v>20</v>
      </c>
      <c r="K67" s="850">
        <v>177</v>
      </c>
      <c r="L67" s="850">
        <v>156</v>
      </c>
      <c r="M67" s="850">
        <v>235</v>
      </c>
      <c r="N67" s="850">
        <v>215</v>
      </c>
      <c r="O67" s="850">
        <v>184</v>
      </c>
      <c r="P67" s="850">
        <v>252</v>
      </c>
      <c r="Q67" s="851">
        <v>1627</v>
      </c>
      <c r="R67" s="852"/>
      <c r="S67" s="912"/>
      <c r="T67" s="1452" t="s">
        <v>252</v>
      </c>
      <c r="U67" s="1452" t="s">
        <v>1322</v>
      </c>
      <c r="V67" s="1452">
        <v>62</v>
      </c>
      <c r="W67" s="1452">
        <v>63</v>
      </c>
      <c r="X67" s="1452">
        <v>11</v>
      </c>
      <c r="Y67" s="1452">
        <v>73</v>
      </c>
      <c r="Z67" s="1452">
        <v>179</v>
      </c>
      <c r="AA67" s="1452">
        <v>20</v>
      </c>
      <c r="AB67" s="1452">
        <v>177</v>
      </c>
      <c r="AC67" s="1452">
        <v>156</v>
      </c>
      <c r="AD67" s="1452">
        <v>235</v>
      </c>
      <c r="AE67" s="1452">
        <v>215</v>
      </c>
      <c r="AF67" s="1452">
        <v>184</v>
      </c>
      <c r="AG67" s="1452">
        <v>252</v>
      </c>
      <c r="AH67" s="1452">
        <v>1627</v>
      </c>
      <c r="AI67" s="912"/>
      <c r="AJ67" s="1458">
        <v>0</v>
      </c>
    </row>
    <row r="68" spans="1:36" s="853" customFormat="1" ht="22.5" customHeight="1" x14ac:dyDescent="0.25">
      <c r="A68" s="848"/>
      <c r="B68" s="1240">
        <f t="shared" si="2"/>
        <v>56</v>
      </c>
      <c r="C68" s="953" t="s">
        <v>254</v>
      </c>
      <c r="D68" s="951" t="s">
        <v>1322</v>
      </c>
      <c r="E68" s="850">
        <v>1020</v>
      </c>
      <c r="F68" s="850">
        <v>1120</v>
      </c>
      <c r="G68" s="850">
        <v>588</v>
      </c>
      <c r="H68" s="850">
        <v>463</v>
      </c>
      <c r="I68" s="850">
        <v>500</v>
      </c>
      <c r="J68" s="850">
        <v>743</v>
      </c>
      <c r="K68" s="850">
        <v>459</v>
      </c>
      <c r="L68" s="850">
        <v>917</v>
      </c>
      <c r="M68" s="850">
        <v>0</v>
      </c>
      <c r="N68" s="850">
        <v>2692</v>
      </c>
      <c r="O68" s="850">
        <v>625</v>
      </c>
      <c r="P68" s="850">
        <v>625</v>
      </c>
      <c r="Q68" s="1468">
        <v>9752</v>
      </c>
      <c r="R68" s="852"/>
      <c r="S68" s="912"/>
      <c r="T68" s="1452" t="s">
        <v>254</v>
      </c>
      <c r="U68" s="1452" t="s">
        <v>1322</v>
      </c>
      <c r="V68" s="1452">
        <v>1020</v>
      </c>
      <c r="W68" s="1452">
        <v>1120</v>
      </c>
      <c r="X68" s="1452">
        <v>588</v>
      </c>
      <c r="Y68" s="1452">
        <v>463</v>
      </c>
      <c r="Z68" s="1452">
        <v>500</v>
      </c>
      <c r="AA68" s="1452">
        <v>743</v>
      </c>
      <c r="AB68" s="1452">
        <v>459</v>
      </c>
      <c r="AC68" s="1452">
        <v>917</v>
      </c>
      <c r="AD68" s="1452">
        <v>0</v>
      </c>
      <c r="AE68" s="1452">
        <v>2692</v>
      </c>
      <c r="AF68" s="1452">
        <v>625</v>
      </c>
      <c r="AG68" s="1452">
        <v>625</v>
      </c>
      <c r="AH68" s="1452">
        <v>9752</v>
      </c>
      <c r="AI68" s="912"/>
      <c r="AJ68" s="1458">
        <v>0</v>
      </c>
    </row>
    <row r="69" spans="1:36" s="853" customFormat="1" ht="22.5" customHeight="1" x14ac:dyDescent="0.25">
      <c r="A69" s="848"/>
      <c r="B69" s="1241">
        <f t="shared" si="2"/>
        <v>57</v>
      </c>
      <c r="C69" s="1461" t="s">
        <v>256</v>
      </c>
      <c r="D69" s="847" t="s">
        <v>1322</v>
      </c>
      <c r="E69" s="1462">
        <v>0</v>
      </c>
      <c r="F69" s="1462">
        <v>0</v>
      </c>
      <c r="G69" s="1462">
        <v>32</v>
      </c>
      <c r="H69" s="1462">
        <v>32</v>
      </c>
      <c r="I69" s="1462">
        <v>2409</v>
      </c>
      <c r="J69" s="1462">
        <v>4966</v>
      </c>
      <c r="K69" s="1462">
        <v>2552</v>
      </c>
      <c r="L69" s="1462">
        <v>1156</v>
      </c>
      <c r="M69" s="1462">
        <v>1681</v>
      </c>
      <c r="N69" s="1462">
        <v>6290</v>
      </c>
      <c r="O69" s="1462">
        <v>2397</v>
      </c>
      <c r="P69" s="1477">
        <v>2563</v>
      </c>
      <c r="Q69" s="1469">
        <v>24078</v>
      </c>
      <c r="R69" s="852"/>
      <c r="S69" s="912"/>
      <c r="T69" s="1452" t="s">
        <v>256</v>
      </c>
      <c r="U69" s="1452" t="s">
        <v>1322</v>
      </c>
      <c r="V69" s="1452">
        <v>0</v>
      </c>
      <c r="W69" s="1452">
        <v>0</v>
      </c>
      <c r="X69" s="1452">
        <v>32</v>
      </c>
      <c r="Y69" s="1452">
        <v>32</v>
      </c>
      <c r="Z69" s="1452">
        <v>2409</v>
      </c>
      <c r="AA69" s="1452">
        <v>4966</v>
      </c>
      <c r="AB69" s="1452">
        <v>2552</v>
      </c>
      <c r="AC69" s="1452">
        <v>1156</v>
      </c>
      <c r="AD69" s="1452">
        <v>1681</v>
      </c>
      <c r="AE69" s="1452">
        <v>6290</v>
      </c>
      <c r="AF69" s="1452">
        <v>2397</v>
      </c>
      <c r="AG69" s="1452">
        <v>2563</v>
      </c>
      <c r="AH69" s="1452">
        <v>24078</v>
      </c>
      <c r="AI69" s="912"/>
      <c r="AJ69" s="1458">
        <v>0</v>
      </c>
    </row>
    <row r="70" spans="1:36" s="853" customFormat="1" ht="22.5" customHeight="1" x14ac:dyDescent="0.25">
      <c r="A70" s="848"/>
      <c r="B70" s="1239"/>
      <c r="C70" s="953"/>
      <c r="D70" s="951" t="s">
        <v>1324</v>
      </c>
      <c r="E70" s="1464">
        <v>76551</v>
      </c>
      <c r="F70" s="1464">
        <v>76551</v>
      </c>
      <c r="G70" s="1464">
        <v>73406</v>
      </c>
      <c r="H70" s="1464">
        <v>73406</v>
      </c>
      <c r="I70" s="1464">
        <v>105947</v>
      </c>
      <c r="J70" s="1464">
        <v>91525</v>
      </c>
      <c r="K70" s="1464">
        <v>77663</v>
      </c>
      <c r="L70" s="1464">
        <v>58303</v>
      </c>
      <c r="M70" s="1464">
        <v>53421</v>
      </c>
      <c r="N70" s="1464">
        <v>70905</v>
      </c>
      <c r="O70" s="1464">
        <v>55575</v>
      </c>
      <c r="P70" s="1464">
        <v>80436</v>
      </c>
      <c r="Q70" s="1469">
        <v>893689</v>
      </c>
      <c r="R70" s="852"/>
      <c r="S70" s="912"/>
      <c r="T70" s="1452"/>
      <c r="U70" s="1452" t="s">
        <v>1324</v>
      </c>
      <c r="V70" s="1452">
        <v>76551</v>
      </c>
      <c r="W70" s="1452">
        <v>76551</v>
      </c>
      <c r="X70" s="1452">
        <v>73406</v>
      </c>
      <c r="Y70" s="1452">
        <v>73406</v>
      </c>
      <c r="Z70" s="1452">
        <v>105947</v>
      </c>
      <c r="AA70" s="1452">
        <v>91525</v>
      </c>
      <c r="AB70" s="1452">
        <v>77663</v>
      </c>
      <c r="AC70" s="1452">
        <v>58303</v>
      </c>
      <c r="AD70" s="1452">
        <v>53421</v>
      </c>
      <c r="AE70" s="1452">
        <v>70905</v>
      </c>
      <c r="AF70" s="1452">
        <v>55575</v>
      </c>
      <c r="AG70" s="1452">
        <v>80436</v>
      </c>
      <c r="AH70" s="1452">
        <v>893689</v>
      </c>
      <c r="AI70" s="912"/>
      <c r="AJ70" s="1458">
        <v>0</v>
      </c>
    </row>
    <row r="71" spans="1:36" s="853" customFormat="1" ht="22.5" customHeight="1" x14ac:dyDescent="0.25">
      <c r="A71" s="848"/>
      <c r="B71" s="1239">
        <f>+B69+1</f>
        <v>58</v>
      </c>
      <c r="C71" s="953" t="s">
        <v>2108</v>
      </c>
      <c r="D71" s="951" t="s">
        <v>1322</v>
      </c>
      <c r="E71" s="850">
        <v>0</v>
      </c>
      <c r="F71" s="850">
        <v>0</v>
      </c>
      <c r="G71" s="850">
        <v>0</v>
      </c>
      <c r="H71" s="850">
        <v>0</v>
      </c>
      <c r="I71" s="850">
        <v>0</v>
      </c>
      <c r="J71" s="850">
        <v>0</v>
      </c>
      <c r="K71" s="850">
        <v>0</v>
      </c>
      <c r="L71" s="850">
        <v>0</v>
      </c>
      <c r="M71" s="850">
        <v>0</v>
      </c>
      <c r="N71" s="850">
        <v>0</v>
      </c>
      <c r="O71" s="850">
        <v>0</v>
      </c>
      <c r="P71" s="850">
        <v>0</v>
      </c>
      <c r="Q71" s="1468">
        <v>0</v>
      </c>
      <c r="R71" s="852"/>
      <c r="S71" s="912"/>
      <c r="T71" s="1452" t="s">
        <v>2108</v>
      </c>
      <c r="U71" s="1452" t="s">
        <v>1322</v>
      </c>
      <c r="V71" s="1452">
        <v>0</v>
      </c>
      <c r="W71" s="1452">
        <v>0</v>
      </c>
      <c r="X71" s="1452">
        <v>0</v>
      </c>
      <c r="Y71" s="1452">
        <v>0</v>
      </c>
      <c r="Z71" s="1452">
        <v>0</v>
      </c>
      <c r="AA71" s="1452">
        <v>0</v>
      </c>
      <c r="AB71" s="1452">
        <v>0</v>
      </c>
      <c r="AC71" s="1452">
        <v>0</v>
      </c>
      <c r="AD71" s="1452">
        <v>0</v>
      </c>
      <c r="AE71" s="1452">
        <v>0</v>
      </c>
      <c r="AF71" s="1452">
        <v>0</v>
      </c>
      <c r="AG71" s="1452">
        <v>0</v>
      </c>
      <c r="AH71" s="1452">
        <v>0</v>
      </c>
      <c r="AI71" s="912"/>
      <c r="AJ71" s="1458">
        <v>0</v>
      </c>
    </row>
    <row r="72" spans="1:36" s="853" customFormat="1" ht="22.5" customHeight="1" x14ac:dyDescent="0.25">
      <c r="A72" s="848"/>
      <c r="B72" s="1240">
        <f>+B71+1</f>
        <v>59</v>
      </c>
      <c r="C72" s="849" t="s">
        <v>2109</v>
      </c>
      <c r="D72" s="845" t="s">
        <v>1322</v>
      </c>
      <c r="E72" s="850">
        <v>0.48</v>
      </c>
      <c r="F72" s="850">
        <v>0.48</v>
      </c>
      <c r="G72" s="850">
        <v>0.48</v>
      </c>
      <c r="H72" s="850">
        <v>0.48</v>
      </c>
      <c r="I72" s="850">
        <v>0.48</v>
      </c>
      <c r="J72" s="850">
        <v>0.48</v>
      </c>
      <c r="K72" s="850">
        <v>1</v>
      </c>
      <c r="L72" s="850">
        <v>0.47</v>
      </c>
      <c r="M72" s="850">
        <v>0</v>
      </c>
      <c r="N72" s="850">
        <v>0</v>
      </c>
      <c r="O72" s="850">
        <v>0</v>
      </c>
      <c r="P72" s="850">
        <v>2</v>
      </c>
      <c r="Q72" s="1469">
        <v>6.35</v>
      </c>
      <c r="R72" s="852"/>
      <c r="S72" s="912"/>
      <c r="T72" s="1452" t="s">
        <v>2109</v>
      </c>
      <c r="U72" s="1452" t="s">
        <v>1322</v>
      </c>
      <c r="V72" s="1452">
        <v>0.48</v>
      </c>
      <c r="W72" s="1452">
        <v>0.48</v>
      </c>
      <c r="X72" s="1452">
        <v>0.48</v>
      </c>
      <c r="Y72" s="1452">
        <v>0.48</v>
      </c>
      <c r="Z72" s="1452">
        <v>0.48</v>
      </c>
      <c r="AA72" s="1452">
        <v>0.48</v>
      </c>
      <c r="AB72" s="1452">
        <v>1</v>
      </c>
      <c r="AC72" s="1452">
        <v>0.47</v>
      </c>
      <c r="AD72" s="1452">
        <v>0</v>
      </c>
      <c r="AE72" s="1452">
        <v>0</v>
      </c>
      <c r="AF72" s="1452">
        <v>0</v>
      </c>
      <c r="AG72" s="1452">
        <v>2</v>
      </c>
      <c r="AH72" s="1452">
        <v>6.35</v>
      </c>
      <c r="AI72" s="912"/>
      <c r="AJ72" s="1458">
        <v>0</v>
      </c>
    </row>
    <row r="73" spans="1:36" s="853" customFormat="1" ht="22.5" customHeight="1" x14ac:dyDescent="0.25">
      <c r="A73" s="848"/>
      <c r="B73" s="1241">
        <f>+B72+1</f>
        <v>60</v>
      </c>
      <c r="C73" s="953" t="s">
        <v>259</v>
      </c>
      <c r="D73" s="951" t="s">
        <v>1322</v>
      </c>
      <c r="E73" s="850">
        <v>0</v>
      </c>
      <c r="F73" s="850">
        <v>0</v>
      </c>
      <c r="G73" s="850">
        <v>0</v>
      </c>
      <c r="H73" s="850">
        <v>0</v>
      </c>
      <c r="I73" s="850">
        <v>400</v>
      </c>
      <c r="J73" s="850">
        <v>1100</v>
      </c>
      <c r="K73" s="850">
        <v>0</v>
      </c>
      <c r="L73" s="850">
        <v>0</v>
      </c>
      <c r="M73" s="850">
        <v>0</v>
      </c>
      <c r="N73" s="850">
        <v>0</v>
      </c>
      <c r="O73" s="850">
        <v>0</v>
      </c>
      <c r="P73" s="850">
        <v>0</v>
      </c>
      <c r="Q73" s="851">
        <v>1500</v>
      </c>
      <c r="R73" s="852"/>
      <c r="S73" s="912"/>
      <c r="T73" s="1452" t="s">
        <v>259</v>
      </c>
      <c r="U73" s="1452" t="s">
        <v>1322</v>
      </c>
      <c r="V73" s="1452">
        <v>0</v>
      </c>
      <c r="W73" s="1452">
        <v>0</v>
      </c>
      <c r="X73" s="1452">
        <v>0</v>
      </c>
      <c r="Y73" s="1452">
        <v>0</v>
      </c>
      <c r="Z73" s="1452">
        <v>400</v>
      </c>
      <c r="AA73" s="1452">
        <v>1100</v>
      </c>
      <c r="AB73" s="1452">
        <v>0</v>
      </c>
      <c r="AC73" s="1452">
        <v>0</v>
      </c>
      <c r="AD73" s="1452">
        <v>0</v>
      </c>
      <c r="AE73" s="1452">
        <v>0</v>
      </c>
      <c r="AF73" s="1452">
        <v>0</v>
      </c>
      <c r="AG73" s="1452">
        <v>0</v>
      </c>
      <c r="AH73" s="1452">
        <v>1500</v>
      </c>
      <c r="AI73" s="912"/>
      <c r="AJ73" s="1458">
        <v>0</v>
      </c>
    </row>
    <row r="74" spans="1:36" s="853" customFormat="1" ht="22.5" customHeight="1" x14ac:dyDescent="0.25">
      <c r="A74" s="848"/>
      <c r="B74" s="1240">
        <f>+B73+1</f>
        <v>61</v>
      </c>
      <c r="C74" s="849" t="s">
        <v>261</v>
      </c>
      <c r="D74" s="845" t="s">
        <v>1322</v>
      </c>
      <c r="E74" s="850">
        <v>0</v>
      </c>
      <c r="F74" s="850">
        <v>0</v>
      </c>
      <c r="G74" s="850">
        <v>0</v>
      </c>
      <c r="H74" s="850">
        <v>0</v>
      </c>
      <c r="I74" s="850">
        <v>0</v>
      </c>
      <c r="J74" s="850">
        <v>0</v>
      </c>
      <c r="K74" s="850">
        <v>0</v>
      </c>
      <c r="L74" s="850">
        <v>0</v>
      </c>
      <c r="M74" s="850">
        <v>0</v>
      </c>
      <c r="N74" s="850">
        <v>0</v>
      </c>
      <c r="O74" s="850">
        <v>0</v>
      </c>
      <c r="P74" s="850">
        <v>0</v>
      </c>
      <c r="Q74" s="851">
        <v>0</v>
      </c>
      <c r="R74" s="852"/>
      <c r="S74" s="912"/>
      <c r="T74" s="1452" t="s">
        <v>261</v>
      </c>
      <c r="U74" s="1452" t="s">
        <v>1322</v>
      </c>
      <c r="V74" s="1452">
        <v>0</v>
      </c>
      <c r="W74" s="1452">
        <v>0</v>
      </c>
      <c r="X74" s="1452">
        <v>0</v>
      </c>
      <c r="Y74" s="1452">
        <v>0</v>
      </c>
      <c r="Z74" s="1452">
        <v>0</v>
      </c>
      <c r="AA74" s="1452">
        <v>0</v>
      </c>
      <c r="AB74" s="1452">
        <v>0</v>
      </c>
      <c r="AC74" s="1452">
        <v>0</v>
      </c>
      <c r="AD74" s="1452">
        <v>0</v>
      </c>
      <c r="AE74" s="1452">
        <v>0</v>
      </c>
      <c r="AF74" s="1452">
        <v>0</v>
      </c>
      <c r="AG74" s="1452">
        <v>0</v>
      </c>
      <c r="AH74" s="1452">
        <v>0</v>
      </c>
      <c r="AI74" s="912"/>
      <c r="AJ74" s="1458">
        <v>0</v>
      </c>
    </row>
    <row r="75" spans="1:36" s="853" customFormat="1" ht="22.5" customHeight="1" x14ac:dyDescent="0.25">
      <c r="A75" s="848"/>
      <c r="B75" s="1242">
        <f>+B74+1</f>
        <v>62</v>
      </c>
      <c r="C75" s="953" t="s">
        <v>262</v>
      </c>
      <c r="D75" s="951" t="s">
        <v>1322</v>
      </c>
      <c r="E75" s="850">
        <v>0</v>
      </c>
      <c r="F75" s="850">
        <v>0</v>
      </c>
      <c r="G75" s="850">
        <v>0</v>
      </c>
      <c r="H75" s="850">
        <v>0</v>
      </c>
      <c r="I75" s="850">
        <v>0</v>
      </c>
      <c r="J75" s="850">
        <v>0</v>
      </c>
      <c r="K75" s="850">
        <v>0</v>
      </c>
      <c r="L75" s="850"/>
      <c r="M75" s="850">
        <v>0</v>
      </c>
      <c r="N75" s="850">
        <v>0</v>
      </c>
      <c r="O75" s="850">
        <v>0</v>
      </c>
      <c r="P75" s="850">
        <v>0</v>
      </c>
      <c r="Q75" s="1468">
        <v>0</v>
      </c>
      <c r="R75" s="852"/>
      <c r="S75" s="912"/>
      <c r="T75" s="1452" t="s">
        <v>262</v>
      </c>
      <c r="U75" s="1452" t="s">
        <v>1322</v>
      </c>
      <c r="V75" s="1452">
        <v>0</v>
      </c>
      <c r="W75" s="1452">
        <v>0</v>
      </c>
      <c r="X75" s="1452">
        <v>0</v>
      </c>
      <c r="Y75" s="1452">
        <v>0</v>
      </c>
      <c r="Z75" s="1452">
        <v>0</v>
      </c>
      <c r="AA75" s="1452">
        <v>0</v>
      </c>
      <c r="AB75" s="1452">
        <v>0</v>
      </c>
      <c r="AC75" s="1452"/>
      <c r="AD75" s="1452">
        <v>0</v>
      </c>
      <c r="AE75" s="1452">
        <v>0</v>
      </c>
      <c r="AF75" s="1452">
        <v>0</v>
      </c>
      <c r="AG75" s="1452">
        <v>0</v>
      </c>
      <c r="AH75" s="1452">
        <v>0</v>
      </c>
      <c r="AI75" s="912"/>
      <c r="AJ75" s="1458">
        <v>0</v>
      </c>
    </row>
    <row r="76" spans="1:36" s="853" customFormat="1" ht="22.5" customHeight="1" x14ac:dyDescent="0.25">
      <c r="A76" s="848"/>
      <c r="B76" s="1241">
        <f>+B75+1</f>
        <v>63</v>
      </c>
      <c r="C76" s="953" t="s">
        <v>264</v>
      </c>
      <c r="D76" s="951" t="s">
        <v>1322</v>
      </c>
      <c r="E76" s="850">
        <v>0</v>
      </c>
      <c r="F76" s="850">
        <v>0</v>
      </c>
      <c r="G76" s="850">
        <v>0</v>
      </c>
      <c r="H76" s="850">
        <v>0</v>
      </c>
      <c r="I76" s="850">
        <v>0</v>
      </c>
      <c r="J76" s="850">
        <v>0</v>
      </c>
      <c r="K76" s="850">
        <v>0</v>
      </c>
      <c r="L76" s="850">
        <v>0</v>
      </c>
      <c r="M76" s="850">
        <v>0</v>
      </c>
      <c r="N76" s="850">
        <v>0</v>
      </c>
      <c r="O76" s="850">
        <v>0</v>
      </c>
      <c r="P76" s="850">
        <v>0</v>
      </c>
      <c r="Q76" s="1478">
        <v>0</v>
      </c>
      <c r="R76" s="852"/>
      <c r="S76" s="912"/>
      <c r="T76" s="1452" t="s">
        <v>264</v>
      </c>
      <c r="U76" s="1452" t="s">
        <v>1322</v>
      </c>
      <c r="V76" s="1452">
        <v>0</v>
      </c>
      <c r="W76" s="1452">
        <v>0</v>
      </c>
      <c r="X76" s="1452">
        <v>0</v>
      </c>
      <c r="Y76" s="1452">
        <v>0</v>
      </c>
      <c r="Z76" s="1452">
        <v>0</v>
      </c>
      <c r="AA76" s="1452">
        <v>0</v>
      </c>
      <c r="AB76" s="1452">
        <v>0</v>
      </c>
      <c r="AC76" s="1452">
        <v>0</v>
      </c>
      <c r="AD76" s="1452">
        <v>0</v>
      </c>
      <c r="AE76" s="1452">
        <v>0</v>
      </c>
      <c r="AF76" s="1452">
        <v>0</v>
      </c>
      <c r="AG76" s="1452">
        <v>0</v>
      </c>
      <c r="AH76" s="1452">
        <v>0</v>
      </c>
      <c r="AI76" s="912"/>
      <c r="AJ76" s="1458">
        <v>0</v>
      </c>
    </row>
    <row r="77" spans="1:36" s="853" customFormat="1" ht="22.5" customHeight="1" x14ac:dyDescent="0.25">
      <c r="A77" s="848"/>
      <c r="B77" s="1241">
        <f t="shared" ref="B77" si="3">+B75+1</f>
        <v>63</v>
      </c>
      <c r="C77" s="953" t="s">
        <v>266</v>
      </c>
      <c r="D77" s="951" t="s">
        <v>1324</v>
      </c>
      <c r="E77" s="850">
        <v>8993796</v>
      </c>
      <c r="F77" s="850">
        <v>7824409</v>
      </c>
      <c r="G77" s="850">
        <v>6689437</v>
      </c>
      <c r="H77" s="850">
        <v>7036662</v>
      </c>
      <c r="I77" s="850">
        <v>5667020</v>
      </c>
      <c r="J77" s="850">
        <v>6829014</v>
      </c>
      <c r="K77" s="850">
        <v>2339807</v>
      </c>
      <c r="L77" s="850">
        <v>3049790</v>
      </c>
      <c r="M77" s="850">
        <v>3598630</v>
      </c>
      <c r="N77" s="850">
        <v>4538641</v>
      </c>
      <c r="O77" s="850">
        <v>4626532</v>
      </c>
      <c r="P77" s="850">
        <v>4746385</v>
      </c>
      <c r="Q77" s="1478">
        <v>65940123</v>
      </c>
      <c r="R77" s="852"/>
      <c r="S77" s="912"/>
      <c r="T77" s="1452" t="s">
        <v>266</v>
      </c>
      <c r="U77" s="1452" t="s">
        <v>1324</v>
      </c>
      <c r="V77" s="1452">
        <v>8993796</v>
      </c>
      <c r="W77" s="1452">
        <v>7824409</v>
      </c>
      <c r="X77" s="1452">
        <v>6689437</v>
      </c>
      <c r="Y77" s="1452">
        <v>7036662</v>
      </c>
      <c r="Z77" s="1452">
        <v>5667020</v>
      </c>
      <c r="AA77" s="1452">
        <v>6829014</v>
      </c>
      <c r="AB77" s="1452">
        <v>2339807</v>
      </c>
      <c r="AC77" s="1452">
        <v>3049790</v>
      </c>
      <c r="AD77" s="1452">
        <v>3598630</v>
      </c>
      <c r="AE77" s="1452">
        <v>4538641</v>
      </c>
      <c r="AF77" s="1452">
        <v>4626532</v>
      </c>
      <c r="AG77" s="1452">
        <v>4746385</v>
      </c>
      <c r="AH77" s="1452">
        <v>65940123</v>
      </c>
      <c r="AI77" s="912"/>
      <c r="AJ77" s="1458">
        <v>0</v>
      </c>
    </row>
    <row r="78" spans="1:36" s="853" customFormat="1" ht="22.5" customHeight="1" x14ac:dyDescent="0.25">
      <c r="A78" s="848"/>
      <c r="B78" s="1241">
        <f>+B77+1</f>
        <v>64</v>
      </c>
      <c r="C78" s="953" t="s">
        <v>268</v>
      </c>
      <c r="D78" s="951" t="s">
        <v>1322</v>
      </c>
      <c r="E78" s="850">
        <v>0</v>
      </c>
      <c r="F78" s="850">
        <v>76</v>
      </c>
      <c r="G78" s="850">
        <v>0</v>
      </c>
      <c r="H78" s="850">
        <v>0</v>
      </c>
      <c r="I78" s="850">
        <v>36960</v>
      </c>
      <c r="J78" s="850">
        <v>0</v>
      </c>
      <c r="K78" s="850">
        <v>0</v>
      </c>
      <c r="L78" s="850">
        <v>1020</v>
      </c>
      <c r="M78" s="850">
        <v>0</v>
      </c>
      <c r="N78" s="850">
        <v>0</v>
      </c>
      <c r="O78" s="850">
        <v>1370</v>
      </c>
      <c r="P78" s="850">
        <v>30850</v>
      </c>
      <c r="Q78" s="1478">
        <v>70276</v>
      </c>
      <c r="R78" s="852"/>
      <c r="S78" s="912"/>
      <c r="T78" s="1452" t="s">
        <v>268</v>
      </c>
      <c r="U78" s="1452" t="s">
        <v>1322</v>
      </c>
      <c r="V78" s="1452">
        <v>0</v>
      </c>
      <c r="W78" s="1452">
        <v>76</v>
      </c>
      <c r="X78" s="1452">
        <v>0</v>
      </c>
      <c r="Y78" s="1452">
        <v>0</v>
      </c>
      <c r="Z78" s="1452">
        <v>36960</v>
      </c>
      <c r="AA78" s="1452">
        <v>0</v>
      </c>
      <c r="AB78" s="1452">
        <v>0</v>
      </c>
      <c r="AC78" s="1452">
        <v>1020</v>
      </c>
      <c r="AD78" s="1452">
        <v>0</v>
      </c>
      <c r="AE78" s="1452">
        <v>0</v>
      </c>
      <c r="AF78" s="1452">
        <v>1370</v>
      </c>
      <c r="AG78" s="1452">
        <v>30850</v>
      </c>
      <c r="AH78" s="1452">
        <v>70276</v>
      </c>
      <c r="AI78" s="912"/>
      <c r="AJ78" s="1458">
        <v>0</v>
      </c>
    </row>
    <row r="79" spans="1:36" s="853" customFormat="1" ht="22.5" customHeight="1" x14ac:dyDescent="0.25">
      <c r="A79" s="848"/>
      <c r="B79" s="1241">
        <f t="shared" ref="B79:B97" si="4">+B78+1</f>
        <v>65</v>
      </c>
      <c r="C79" s="953" t="s">
        <v>270</v>
      </c>
      <c r="D79" s="951" t="s">
        <v>1322</v>
      </c>
      <c r="E79" s="850">
        <v>0</v>
      </c>
      <c r="F79" s="850">
        <v>0</v>
      </c>
      <c r="G79" s="850">
        <v>0</v>
      </c>
      <c r="H79" s="850">
        <v>0</v>
      </c>
      <c r="I79" s="850">
        <v>0</v>
      </c>
      <c r="J79" s="850">
        <v>0</v>
      </c>
      <c r="K79" s="850">
        <v>0</v>
      </c>
      <c r="L79" s="850">
        <v>0</v>
      </c>
      <c r="M79" s="850">
        <v>0</v>
      </c>
      <c r="N79" s="850">
        <v>0</v>
      </c>
      <c r="O79" s="850">
        <v>0</v>
      </c>
      <c r="P79" s="850">
        <v>0</v>
      </c>
      <c r="Q79" s="1478">
        <v>0</v>
      </c>
      <c r="R79" s="852"/>
      <c r="S79" s="912"/>
      <c r="T79" s="1452" t="s">
        <v>270</v>
      </c>
      <c r="U79" s="1452" t="s">
        <v>1322</v>
      </c>
      <c r="V79" s="1452">
        <v>0</v>
      </c>
      <c r="W79" s="1452">
        <v>0</v>
      </c>
      <c r="X79" s="1452">
        <v>0</v>
      </c>
      <c r="Y79" s="1452">
        <v>0</v>
      </c>
      <c r="Z79" s="1452">
        <v>0</v>
      </c>
      <c r="AA79" s="1452">
        <v>0</v>
      </c>
      <c r="AB79" s="1452">
        <v>0</v>
      </c>
      <c r="AC79" s="1452">
        <v>0</v>
      </c>
      <c r="AD79" s="1452">
        <v>0</v>
      </c>
      <c r="AE79" s="1452">
        <v>0</v>
      </c>
      <c r="AF79" s="1452">
        <v>0</v>
      </c>
      <c r="AG79" s="1452">
        <v>0</v>
      </c>
      <c r="AH79" s="1452">
        <v>0</v>
      </c>
      <c r="AI79" s="912"/>
      <c r="AJ79" s="1458">
        <v>0</v>
      </c>
    </row>
    <row r="80" spans="1:36" s="853" customFormat="1" ht="22.5" customHeight="1" x14ac:dyDescent="0.25">
      <c r="A80" s="848"/>
      <c r="B80" s="1241">
        <f t="shared" si="4"/>
        <v>66</v>
      </c>
      <c r="C80" s="953" t="s">
        <v>272</v>
      </c>
      <c r="D80" s="951" t="s">
        <v>1322</v>
      </c>
      <c r="E80" s="850">
        <v>0</v>
      </c>
      <c r="F80" s="850">
        <v>0</v>
      </c>
      <c r="G80" s="850">
        <v>0</v>
      </c>
      <c r="H80" s="850">
        <v>0</v>
      </c>
      <c r="I80" s="850">
        <v>0</v>
      </c>
      <c r="J80" s="850">
        <v>0</v>
      </c>
      <c r="K80" s="850">
        <v>0</v>
      </c>
      <c r="L80" s="850">
        <v>0</v>
      </c>
      <c r="M80" s="850">
        <v>0</v>
      </c>
      <c r="N80" s="850">
        <v>0</v>
      </c>
      <c r="O80" s="850">
        <v>0</v>
      </c>
      <c r="P80" s="850">
        <v>0</v>
      </c>
      <c r="Q80" s="1478">
        <v>0</v>
      </c>
      <c r="R80" s="848"/>
      <c r="S80" s="912"/>
      <c r="T80" s="1452" t="s">
        <v>272</v>
      </c>
      <c r="U80" s="1452" t="s">
        <v>1322</v>
      </c>
      <c r="V80" s="1452">
        <v>0</v>
      </c>
      <c r="W80" s="1452">
        <v>0</v>
      </c>
      <c r="X80" s="1452">
        <v>0</v>
      </c>
      <c r="Y80" s="1452">
        <v>0</v>
      </c>
      <c r="Z80" s="1452">
        <v>0</v>
      </c>
      <c r="AA80" s="1452">
        <v>0</v>
      </c>
      <c r="AB80" s="1452">
        <v>0</v>
      </c>
      <c r="AC80" s="1452">
        <v>0</v>
      </c>
      <c r="AD80" s="1452">
        <v>0</v>
      </c>
      <c r="AE80" s="1452">
        <v>0</v>
      </c>
      <c r="AF80" s="1452">
        <v>0</v>
      </c>
      <c r="AG80" s="1452">
        <v>0</v>
      </c>
      <c r="AH80" s="1452">
        <v>0</v>
      </c>
      <c r="AI80" s="912"/>
      <c r="AJ80" s="1458">
        <v>0</v>
      </c>
    </row>
    <row r="81" spans="1:36" s="853" customFormat="1" ht="22.5" customHeight="1" x14ac:dyDescent="0.25">
      <c r="A81" s="848"/>
      <c r="B81" s="1241">
        <f t="shared" si="4"/>
        <v>67</v>
      </c>
      <c r="C81" s="953" t="s">
        <v>274</v>
      </c>
      <c r="D81" s="951" t="s">
        <v>1322</v>
      </c>
      <c r="E81" s="850">
        <v>74156.12</v>
      </c>
      <c r="F81" s="850">
        <v>65438.54</v>
      </c>
      <c r="G81" s="850">
        <v>75858.38</v>
      </c>
      <c r="H81" s="850">
        <v>98327.16</v>
      </c>
      <c r="I81" s="850">
        <v>71578.760000000009</v>
      </c>
      <c r="J81" s="850">
        <v>74865.84</v>
      </c>
      <c r="K81" s="850">
        <v>76263.22</v>
      </c>
      <c r="L81" s="850">
        <v>70807.179999999993</v>
      </c>
      <c r="M81" s="850">
        <v>71672.08</v>
      </c>
      <c r="N81" s="850">
        <v>89117.31</v>
      </c>
      <c r="O81" s="850">
        <v>68372.3</v>
      </c>
      <c r="P81" s="850">
        <v>70807.360000000001</v>
      </c>
      <c r="Q81" s="1478">
        <v>907264.24999999988</v>
      </c>
      <c r="R81" s="848"/>
      <c r="S81" s="912"/>
      <c r="T81" s="1452" t="s">
        <v>274</v>
      </c>
      <c r="U81" s="1452" t="s">
        <v>1322</v>
      </c>
      <c r="V81" s="1452">
        <v>74156.12</v>
      </c>
      <c r="W81" s="1452">
        <v>65438.54</v>
      </c>
      <c r="X81" s="1452">
        <v>75858.38</v>
      </c>
      <c r="Y81" s="1452">
        <v>98327.16</v>
      </c>
      <c r="Z81" s="1452">
        <v>71578.760000000009</v>
      </c>
      <c r="AA81" s="1452">
        <v>74865.84</v>
      </c>
      <c r="AB81" s="1452">
        <v>76263.22</v>
      </c>
      <c r="AC81" s="1452">
        <v>70807.179999999993</v>
      </c>
      <c r="AD81" s="1452">
        <v>71672.08</v>
      </c>
      <c r="AE81" s="1452">
        <v>89117.31</v>
      </c>
      <c r="AF81" s="1452">
        <v>68372.3</v>
      </c>
      <c r="AG81" s="1452">
        <v>70807.360000000001</v>
      </c>
      <c r="AH81" s="1452">
        <v>907264.24999999988</v>
      </c>
      <c r="AI81" s="912"/>
      <c r="AJ81" s="1458">
        <v>0</v>
      </c>
    </row>
    <row r="82" spans="1:36" s="853" customFormat="1" ht="22.5" customHeight="1" x14ac:dyDescent="0.25">
      <c r="A82" s="848"/>
      <c r="B82" s="1241">
        <f t="shared" si="4"/>
        <v>68</v>
      </c>
      <c r="C82" s="953" t="s">
        <v>276</v>
      </c>
      <c r="D82" s="951" t="s">
        <v>1322</v>
      </c>
      <c r="E82" s="850">
        <v>0</v>
      </c>
      <c r="F82" s="850">
        <v>0</v>
      </c>
      <c r="G82" s="850">
        <v>0</v>
      </c>
      <c r="H82" s="850">
        <v>0</v>
      </c>
      <c r="I82" s="850">
        <v>0</v>
      </c>
      <c r="J82" s="850">
        <v>0</v>
      </c>
      <c r="K82" s="850">
        <v>0</v>
      </c>
      <c r="L82" s="850">
        <v>0</v>
      </c>
      <c r="M82" s="850">
        <v>0</v>
      </c>
      <c r="N82" s="850">
        <v>0</v>
      </c>
      <c r="O82" s="850">
        <v>0</v>
      </c>
      <c r="P82" s="850">
        <v>0</v>
      </c>
      <c r="Q82" s="1478">
        <v>0</v>
      </c>
      <c r="R82" s="1479"/>
      <c r="S82" s="912"/>
      <c r="T82" s="1452" t="s">
        <v>276</v>
      </c>
      <c r="U82" s="1452" t="s">
        <v>1322</v>
      </c>
      <c r="V82" s="1452">
        <v>0</v>
      </c>
      <c r="W82" s="1452">
        <v>0</v>
      </c>
      <c r="X82" s="1452">
        <v>0</v>
      </c>
      <c r="Y82" s="1452">
        <v>0</v>
      </c>
      <c r="Z82" s="1452">
        <v>0</v>
      </c>
      <c r="AA82" s="1452">
        <v>0</v>
      </c>
      <c r="AB82" s="1452">
        <v>0</v>
      </c>
      <c r="AC82" s="1452">
        <v>0</v>
      </c>
      <c r="AD82" s="1452">
        <v>0</v>
      </c>
      <c r="AE82" s="1452">
        <v>0</v>
      </c>
      <c r="AF82" s="1452">
        <v>0</v>
      </c>
      <c r="AG82" s="1452">
        <v>0</v>
      </c>
      <c r="AH82" s="1452">
        <v>0</v>
      </c>
      <c r="AI82" s="912"/>
      <c r="AJ82" s="1458">
        <v>0</v>
      </c>
    </row>
    <row r="83" spans="1:36" s="853" customFormat="1" ht="22.5" customHeight="1" x14ac:dyDescent="0.25">
      <c r="A83" s="848"/>
      <c r="B83" s="1241">
        <f t="shared" si="4"/>
        <v>69</v>
      </c>
      <c r="C83" s="1474" t="s">
        <v>278</v>
      </c>
      <c r="D83" s="847" t="s">
        <v>1322</v>
      </c>
      <c r="E83" s="1462"/>
      <c r="F83" s="1462"/>
      <c r="G83" s="1462">
        <v>823.95</v>
      </c>
      <c r="H83" s="1462">
        <v>327.60000000000002</v>
      </c>
      <c r="I83" s="1462">
        <v>6404.11</v>
      </c>
      <c r="J83" s="1462">
        <v>549.36</v>
      </c>
      <c r="K83" s="1462">
        <v>164.64</v>
      </c>
      <c r="L83" s="1462">
        <v>4693.5</v>
      </c>
      <c r="M83" s="1462">
        <v>218.4</v>
      </c>
      <c r="N83" s="1462">
        <v>3901.8</v>
      </c>
      <c r="O83" s="1462">
        <v>2254.56</v>
      </c>
      <c r="P83" s="1477">
        <v>2743.86</v>
      </c>
      <c r="Q83" s="1478">
        <v>22081.780000000002</v>
      </c>
      <c r="R83" s="1480"/>
      <c r="S83" s="912"/>
      <c r="T83" s="1452" t="s">
        <v>278</v>
      </c>
      <c r="U83" s="1452" t="s">
        <v>1322</v>
      </c>
      <c r="V83" s="1452"/>
      <c r="W83" s="1452"/>
      <c r="X83" s="1452">
        <v>823.95</v>
      </c>
      <c r="Y83" s="1452">
        <v>327.60000000000002</v>
      </c>
      <c r="Z83" s="1452">
        <v>6404.11</v>
      </c>
      <c r="AA83" s="1452">
        <v>549.36</v>
      </c>
      <c r="AB83" s="1452">
        <v>164.64</v>
      </c>
      <c r="AC83" s="1452">
        <v>4693.5</v>
      </c>
      <c r="AD83" s="1452">
        <v>218.4</v>
      </c>
      <c r="AE83" s="1452">
        <v>3901.8</v>
      </c>
      <c r="AF83" s="1452">
        <v>2254.56</v>
      </c>
      <c r="AG83" s="1452">
        <v>2743.86</v>
      </c>
      <c r="AH83" s="1452">
        <v>22081.780000000002</v>
      </c>
      <c r="AI83" s="912"/>
      <c r="AJ83" s="1458">
        <v>0</v>
      </c>
    </row>
    <row r="84" spans="1:36" s="853" customFormat="1" ht="22.5" customHeight="1" x14ac:dyDescent="0.25">
      <c r="A84" s="848"/>
      <c r="B84" s="1239"/>
      <c r="C84" s="953"/>
      <c r="D84" s="951" t="s">
        <v>1324</v>
      </c>
      <c r="E84" s="1464">
        <v>8192270.5800000001</v>
      </c>
      <c r="F84" s="1464">
        <v>7435894.040000001</v>
      </c>
      <c r="G84" s="1464">
        <v>8334206.6999999993</v>
      </c>
      <c r="H84" s="1464">
        <v>7964536.6899999995</v>
      </c>
      <c r="I84" s="1464">
        <v>8066466.5600000005</v>
      </c>
      <c r="J84" s="1464">
        <v>7719681.4000000004</v>
      </c>
      <c r="K84" s="1464">
        <v>7169258.4900000002</v>
      </c>
      <c r="L84" s="1464">
        <v>6391887.3599999994</v>
      </c>
      <c r="M84" s="1464">
        <v>6446610.9199999999</v>
      </c>
      <c r="N84" s="1464">
        <v>7693475.7000000002</v>
      </c>
      <c r="O84" s="1464">
        <v>7558337.1600000001</v>
      </c>
      <c r="P84" s="1464">
        <v>7935239.6900000004</v>
      </c>
      <c r="Q84" s="1478">
        <v>90907865.289999992</v>
      </c>
      <c r="R84" s="1480"/>
      <c r="S84" s="912"/>
      <c r="T84" s="1452"/>
      <c r="U84" s="1452" t="s">
        <v>1324</v>
      </c>
      <c r="V84" s="1452">
        <v>8192270.5800000001</v>
      </c>
      <c r="W84" s="1452">
        <v>7435894.040000001</v>
      </c>
      <c r="X84" s="1452">
        <v>8334206.6999999993</v>
      </c>
      <c r="Y84" s="1452">
        <v>7964536.6899999995</v>
      </c>
      <c r="Z84" s="1452">
        <v>8066466.5600000005</v>
      </c>
      <c r="AA84" s="1452">
        <v>7719681.4000000004</v>
      </c>
      <c r="AB84" s="1452">
        <v>7169258.4900000002</v>
      </c>
      <c r="AC84" s="1452">
        <v>6391887.3599999994</v>
      </c>
      <c r="AD84" s="1452">
        <v>6446610.9199999999</v>
      </c>
      <c r="AE84" s="1452">
        <v>7693475.7000000002</v>
      </c>
      <c r="AF84" s="1452">
        <v>7558337.1600000001</v>
      </c>
      <c r="AG84" s="1452">
        <v>7935239.6900000004</v>
      </c>
      <c r="AH84" s="1452">
        <v>90907865.289999992</v>
      </c>
      <c r="AI84" s="912"/>
      <c r="AJ84" s="1458">
        <v>0</v>
      </c>
    </row>
    <row r="85" spans="1:36" s="853" customFormat="1" ht="22.5" customHeight="1" x14ac:dyDescent="0.25">
      <c r="A85" s="848"/>
      <c r="B85" s="1241">
        <f>+B83+1</f>
        <v>70</v>
      </c>
      <c r="C85" s="953" t="s">
        <v>2114</v>
      </c>
      <c r="D85" s="951" t="s">
        <v>1324</v>
      </c>
      <c r="E85" s="850">
        <v>34148</v>
      </c>
      <c r="F85" s="850">
        <v>33148</v>
      </c>
      <c r="G85" s="850">
        <v>39144</v>
      </c>
      <c r="H85" s="850">
        <v>32643</v>
      </c>
      <c r="I85" s="850">
        <v>34386</v>
      </c>
      <c r="J85" s="850">
        <v>30270.400000000001</v>
      </c>
      <c r="K85" s="850">
        <v>20723.5</v>
      </c>
      <c r="L85" s="850">
        <v>31229</v>
      </c>
      <c r="M85" s="850">
        <v>33825.5</v>
      </c>
      <c r="N85" s="850">
        <v>31879</v>
      </c>
      <c r="O85" s="850">
        <v>36521.9</v>
      </c>
      <c r="P85" s="850">
        <v>22625.200000000001</v>
      </c>
      <c r="Q85" s="1478">
        <v>380543.50000000006</v>
      </c>
      <c r="R85" s="1481"/>
      <c r="S85" s="912"/>
      <c r="T85" s="1452" t="s">
        <v>2114</v>
      </c>
      <c r="U85" s="1452" t="s">
        <v>1324</v>
      </c>
      <c r="V85" s="1452">
        <v>34148</v>
      </c>
      <c r="W85" s="1452">
        <v>33148</v>
      </c>
      <c r="X85" s="1452">
        <v>39144</v>
      </c>
      <c r="Y85" s="1452">
        <v>32643</v>
      </c>
      <c r="Z85" s="1452">
        <v>34386</v>
      </c>
      <c r="AA85" s="1452">
        <v>30270.400000000001</v>
      </c>
      <c r="AB85" s="1452">
        <v>20723.5</v>
      </c>
      <c r="AC85" s="1452">
        <v>31229</v>
      </c>
      <c r="AD85" s="1452">
        <v>33825.5</v>
      </c>
      <c r="AE85" s="1452">
        <v>31879</v>
      </c>
      <c r="AF85" s="1452">
        <v>36521.9</v>
      </c>
      <c r="AG85" s="1452">
        <v>22625.200000000001</v>
      </c>
      <c r="AH85" s="1452">
        <v>380543.50000000006</v>
      </c>
      <c r="AI85" s="912"/>
      <c r="AJ85" s="1458">
        <v>0</v>
      </c>
    </row>
    <row r="86" spans="1:36" s="853" customFormat="1" ht="22.5" customHeight="1" x14ac:dyDescent="0.25">
      <c r="A86" s="848"/>
      <c r="B86" s="1241">
        <f t="shared" si="4"/>
        <v>71</v>
      </c>
      <c r="C86" s="953" t="s">
        <v>280</v>
      </c>
      <c r="D86" s="951" t="s">
        <v>1322</v>
      </c>
      <c r="E86" s="850">
        <v>0</v>
      </c>
      <c r="F86" s="850">
        <v>0</v>
      </c>
      <c r="G86" s="850">
        <v>0</v>
      </c>
      <c r="H86" s="850">
        <v>0</v>
      </c>
      <c r="I86" s="850">
        <v>0</v>
      </c>
      <c r="J86" s="850">
        <v>0</v>
      </c>
      <c r="K86" s="850">
        <v>0</v>
      </c>
      <c r="L86" s="850">
        <v>0</v>
      </c>
      <c r="M86" s="850">
        <v>0</v>
      </c>
      <c r="N86" s="850">
        <v>0</v>
      </c>
      <c r="O86" s="850">
        <v>0</v>
      </c>
      <c r="P86" s="850">
        <v>0</v>
      </c>
      <c r="Q86" s="1478">
        <v>0</v>
      </c>
      <c r="R86" s="848"/>
      <c r="S86" s="912"/>
      <c r="T86" s="1452" t="s">
        <v>280</v>
      </c>
      <c r="U86" s="1452" t="s">
        <v>1322</v>
      </c>
      <c r="V86" s="1452">
        <v>0</v>
      </c>
      <c r="W86" s="1452">
        <v>0</v>
      </c>
      <c r="X86" s="1452">
        <v>0</v>
      </c>
      <c r="Y86" s="1452">
        <v>0</v>
      </c>
      <c r="Z86" s="1452">
        <v>0</v>
      </c>
      <c r="AA86" s="1452">
        <v>0</v>
      </c>
      <c r="AB86" s="1452">
        <v>0</v>
      </c>
      <c r="AC86" s="1452">
        <v>0</v>
      </c>
      <c r="AD86" s="1452">
        <v>0</v>
      </c>
      <c r="AE86" s="1452">
        <v>0</v>
      </c>
      <c r="AF86" s="1452">
        <v>0</v>
      </c>
      <c r="AG86" s="1452">
        <v>0</v>
      </c>
      <c r="AH86" s="1452">
        <v>0</v>
      </c>
      <c r="AI86" s="912"/>
      <c r="AJ86" s="1458">
        <v>0</v>
      </c>
    </row>
    <row r="87" spans="1:36" s="853" customFormat="1" ht="22.5" customHeight="1" x14ac:dyDescent="0.25">
      <c r="A87" s="848"/>
      <c r="B87" s="1241">
        <f t="shared" si="4"/>
        <v>72</v>
      </c>
      <c r="C87" s="953" t="s">
        <v>282</v>
      </c>
      <c r="D87" s="951" t="s">
        <v>1328</v>
      </c>
      <c r="E87" s="850">
        <v>0</v>
      </c>
      <c r="F87" s="850">
        <v>0</v>
      </c>
      <c r="G87" s="850">
        <v>0</v>
      </c>
      <c r="H87" s="850">
        <v>0</v>
      </c>
      <c r="I87" s="850">
        <v>0</v>
      </c>
      <c r="J87" s="850">
        <v>0</v>
      </c>
      <c r="K87" s="850">
        <v>0</v>
      </c>
      <c r="L87" s="850">
        <v>0</v>
      </c>
      <c r="M87" s="850">
        <v>0</v>
      </c>
      <c r="N87" s="850">
        <v>0</v>
      </c>
      <c r="O87" s="850">
        <v>0</v>
      </c>
      <c r="P87" s="850">
        <v>0</v>
      </c>
      <c r="Q87" s="1478">
        <v>0</v>
      </c>
      <c r="R87" s="848"/>
      <c r="S87" s="912"/>
      <c r="T87" s="1452" t="s">
        <v>282</v>
      </c>
      <c r="U87" s="1452" t="s">
        <v>1328</v>
      </c>
      <c r="V87" s="1452">
        <v>0</v>
      </c>
      <c r="W87" s="1452">
        <v>0</v>
      </c>
      <c r="X87" s="1452">
        <v>0</v>
      </c>
      <c r="Y87" s="1452">
        <v>0</v>
      </c>
      <c r="Z87" s="1452">
        <v>0</v>
      </c>
      <c r="AA87" s="1452">
        <v>0</v>
      </c>
      <c r="AB87" s="1452">
        <v>0</v>
      </c>
      <c r="AC87" s="1452">
        <v>0</v>
      </c>
      <c r="AD87" s="1452">
        <v>0</v>
      </c>
      <c r="AE87" s="1452">
        <v>0</v>
      </c>
      <c r="AF87" s="1452">
        <v>0</v>
      </c>
      <c r="AG87" s="1452">
        <v>0</v>
      </c>
      <c r="AH87" s="1452">
        <v>0</v>
      </c>
      <c r="AI87" s="912"/>
      <c r="AJ87" s="1458">
        <v>0</v>
      </c>
    </row>
    <row r="88" spans="1:36" s="853" customFormat="1" ht="22.5" customHeight="1" x14ac:dyDescent="0.25">
      <c r="A88" s="848"/>
      <c r="B88" s="1241">
        <f t="shared" si="4"/>
        <v>73</v>
      </c>
      <c r="C88" s="1461" t="s">
        <v>284</v>
      </c>
      <c r="D88" s="847" t="s">
        <v>1322</v>
      </c>
      <c r="E88" s="1462">
        <v>339.11</v>
      </c>
      <c r="F88" s="1462">
        <v>267.10000000000002</v>
      </c>
      <c r="G88" s="1462">
        <v>569.20000000000005</v>
      </c>
      <c r="H88" s="1462">
        <v>0</v>
      </c>
      <c r="I88" s="1462">
        <v>99</v>
      </c>
      <c r="J88" s="1462">
        <v>0</v>
      </c>
      <c r="K88" s="1462">
        <v>534.70000000000005</v>
      </c>
      <c r="L88" s="1462">
        <v>0</v>
      </c>
      <c r="M88" s="1462">
        <v>0</v>
      </c>
      <c r="N88" s="1462">
        <v>0</v>
      </c>
      <c r="O88" s="1462">
        <v>747.73</v>
      </c>
      <c r="P88" s="1462">
        <v>878</v>
      </c>
      <c r="Q88" s="1463">
        <v>3434.84</v>
      </c>
      <c r="R88" s="848"/>
      <c r="S88" s="912"/>
      <c r="T88" s="1452" t="s">
        <v>284</v>
      </c>
      <c r="U88" s="1452" t="s">
        <v>1322</v>
      </c>
      <c r="V88" s="1452">
        <v>339.11</v>
      </c>
      <c r="W88" s="1452">
        <v>267.10000000000002</v>
      </c>
      <c r="X88" s="1452">
        <v>569.20000000000005</v>
      </c>
      <c r="Y88" s="1452">
        <v>0</v>
      </c>
      <c r="Z88" s="1452">
        <v>99</v>
      </c>
      <c r="AA88" s="1452">
        <v>0</v>
      </c>
      <c r="AB88" s="1452">
        <v>534.70000000000005</v>
      </c>
      <c r="AC88" s="1452">
        <v>0</v>
      </c>
      <c r="AD88" s="1452">
        <v>0</v>
      </c>
      <c r="AE88" s="1452">
        <v>0</v>
      </c>
      <c r="AF88" s="1452">
        <v>747.73</v>
      </c>
      <c r="AG88" s="1452">
        <v>878</v>
      </c>
      <c r="AH88" s="1452">
        <v>3434.84</v>
      </c>
      <c r="AI88" s="912"/>
      <c r="AJ88" s="1458">
        <v>0</v>
      </c>
    </row>
    <row r="89" spans="1:36" s="853" customFormat="1" ht="22.5" customHeight="1" x14ac:dyDescent="0.25">
      <c r="A89" s="848"/>
      <c r="B89" s="1242"/>
      <c r="C89" s="953"/>
      <c r="D89" s="951" t="s">
        <v>1324</v>
      </c>
      <c r="E89" s="1464">
        <v>2239535.21</v>
      </c>
      <c r="F89" s="1464">
        <v>2227956.7999999998</v>
      </c>
      <c r="G89" s="1464">
        <v>2546558.4</v>
      </c>
      <c r="H89" s="1464">
        <v>2417048</v>
      </c>
      <c r="I89" s="1464">
        <v>2519071.29</v>
      </c>
      <c r="J89" s="1464">
        <v>2447082</v>
      </c>
      <c r="K89" s="1464">
        <v>2414454.7999999998</v>
      </c>
      <c r="L89" s="1464">
        <v>2521826.2000000002</v>
      </c>
      <c r="M89" s="1464">
        <v>2442791.4</v>
      </c>
      <c r="N89" s="1464">
        <v>2519922.7000000002</v>
      </c>
      <c r="O89" s="1464">
        <v>2230857.71</v>
      </c>
      <c r="P89" s="1464">
        <v>2437643.1</v>
      </c>
      <c r="Q89" s="1465">
        <v>28964747.609999999</v>
      </c>
      <c r="R89" s="848"/>
      <c r="S89" s="912"/>
      <c r="T89" s="1452"/>
      <c r="U89" s="1452" t="s">
        <v>1324</v>
      </c>
      <c r="V89" s="1452">
        <v>2239535.21</v>
      </c>
      <c r="W89" s="1452">
        <v>2227956.7999999998</v>
      </c>
      <c r="X89" s="1452">
        <v>2546558.4</v>
      </c>
      <c r="Y89" s="1452">
        <v>2417048</v>
      </c>
      <c r="Z89" s="1452">
        <v>2519071.29</v>
      </c>
      <c r="AA89" s="1452">
        <v>2447082</v>
      </c>
      <c r="AB89" s="1452">
        <v>2414454.7999999998</v>
      </c>
      <c r="AC89" s="1452">
        <v>2521826.2000000002</v>
      </c>
      <c r="AD89" s="1452">
        <v>2442791.4</v>
      </c>
      <c r="AE89" s="1452">
        <v>2519922.7000000002</v>
      </c>
      <c r="AF89" s="1452">
        <v>2230857.71</v>
      </c>
      <c r="AG89" s="1452">
        <v>2437643.1</v>
      </c>
      <c r="AH89" s="1452">
        <v>28964747.609999999</v>
      </c>
      <c r="AI89" s="912"/>
      <c r="AJ89" s="1458">
        <v>0</v>
      </c>
    </row>
    <row r="90" spans="1:36" s="853" customFormat="1" ht="22.5" customHeight="1" x14ac:dyDescent="0.25">
      <c r="A90" s="848"/>
      <c r="B90" s="1241">
        <f>+B88+1</f>
        <v>74</v>
      </c>
      <c r="C90" s="953" t="s">
        <v>2118</v>
      </c>
      <c r="D90" s="951" t="s">
        <v>1322</v>
      </c>
      <c r="E90" s="850">
        <v>0</v>
      </c>
      <c r="F90" s="850">
        <v>0</v>
      </c>
      <c r="G90" s="850">
        <v>0</v>
      </c>
      <c r="H90" s="850">
        <v>0</v>
      </c>
      <c r="I90" s="850">
        <v>0</v>
      </c>
      <c r="J90" s="850">
        <v>0</v>
      </c>
      <c r="K90" s="850">
        <v>0</v>
      </c>
      <c r="L90" s="850">
        <v>0</v>
      </c>
      <c r="M90" s="850">
        <v>0</v>
      </c>
      <c r="N90" s="850">
        <v>0</v>
      </c>
      <c r="O90" s="850">
        <v>0</v>
      </c>
      <c r="P90" s="850">
        <v>0</v>
      </c>
      <c r="Q90" s="1478">
        <v>0</v>
      </c>
      <c r="R90" s="848"/>
      <c r="S90" s="912"/>
      <c r="T90" s="1452" t="s">
        <v>2118</v>
      </c>
      <c r="U90" s="1452" t="s">
        <v>1322</v>
      </c>
      <c r="V90" s="1452">
        <v>0</v>
      </c>
      <c r="W90" s="1452">
        <v>0</v>
      </c>
      <c r="X90" s="1452">
        <v>0</v>
      </c>
      <c r="Y90" s="1452">
        <v>0</v>
      </c>
      <c r="Z90" s="1452">
        <v>0</v>
      </c>
      <c r="AA90" s="1452">
        <v>0</v>
      </c>
      <c r="AB90" s="1452">
        <v>0</v>
      </c>
      <c r="AC90" s="1452">
        <v>0</v>
      </c>
      <c r="AD90" s="1452">
        <v>0</v>
      </c>
      <c r="AE90" s="1452">
        <v>0</v>
      </c>
      <c r="AF90" s="1452">
        <v>0</v>
      </c>
      <c r="AG90" s="1452">
        <v>0</v>
      </c>
      <c r="AH90" s="1452">
        <v>0</v>
      </c>
      <c r="AI90" s="912"/>
      <c r="AJ90" s="1458">
        <v>0</v>
      </c>
    </row>
    <row r="91" spans="1:36" s="853" customFormat="1" ht="22.5" customHeight="1" x14ac:dyDescent="0.25">
      <c r="A91" s="848"/>
      <c r="B91" s="1241">
        <f t="shared" si="4"/>
        <v>75</v>
      </c>
      <c r="C91" s="953" t="s">
        <v>286</v>
      </c>
      <c r="D91" s="951" t="s">
        <v>1324</v>
      </c>
      <c r="E91" s="850">
        <v>105474.86</v>
      </c>
      <c r="F91" s="850">
        <v>110671.84</v>
      </c>
      <c r="G91" s="850">
        <v>111972.66</v>
      </c>
      <c r="H91" s="850">
        <v>106855.81</v>
      </c>
      <c r="I91" s="850">
        <v>99276.13</v>
      </c>
      <c r="J91" s="850">
        <v>92249.81</v>
      </c>
      <c r="K91" s="850">
        <v>92249.81</v>
      </c>
      <c r="L91" s="850">
        <v>92249.81</v>
      </c>
      <c r="M91" s="850">
        <v>92249.81</v>
      </c>
      <c r="N91" s="850">
        <v>92949.06</v>
      </c>
      <c r="O91" s="850">
        <v>93003.95</v>
      </c>
      <c r="P91" s="850">
        <v>94132.62</v>
      </c>
      <c r="Q91" s="1478">
        <v>1183336.1700000004</v>
      </c>
      <c r="R91" s="848"/>
      <c r="S91" s="912"/>
      <c r="T91" s="1452" t="s">
        <v>286</v>
      </c>
      <c r="U91" s="1452" t="s">
        <v>1324</v>
      </c>
      <c r="V91" s="1452">
        <v>105474.86</v>
      </c>
      <c r="W91" s="1452">
        <v>110671.84</v>
      </c>
      <c r="X91" s="1452">
        <v>111972.66</v>
      </c>
      <c r="Y91" s="1452">
        <v>106855.81</v>
      </c>
      <c r="Z91" s="1452">
        <v>99276.13</v>
      </c>
      <c r="AA91" s="1452">
        <v>92249.81</v>
      </c>
      <c r="AB91" s="1452">
        <v>92249.81</v>
      </c>
      <c r="AC91" s="1452">
        <v>92249.81</v>
      </c>
      <c r="AD91" s="1452">
        <v>92249.81</v>
      </c>
      <c r="AE91" s="1452">
        <v>92949.06</v>
      </c>
      <c r="AF91" s="1452">
        <v>93003.95</v>
      </c>
      <c r="AG91" s="1452">
        <v>94132.62</v>
      </c>
      <c r="AH91" s="1452">
        <v>1183336.1700000004</v>
      </c>
      <c r="AI91" s="912"/>
      <c r="AJ91" s="1458">
        <v>0</v>
      </c>
    </row>
    <row r="92" spans="1:36" s="853" customFormat="1" ht="22.5" customHeight="1" x14ac:dyDescent="0.25">
      <c r="A92" s="848"/>
      <c r="B92" s="1241">
        <f t="shared" si="4"/>
        <v>76</v>
      </c>
      <c r="C92" s="953" t="s">
        <v>290</v>
      </c>
      <c r="D92" s="951" t="s">
        <v>1322</v>
      </c>
      <c r="E92" s="850">
        <v>97</v>
      </c>
      <c r="F92" s="850">
        <v>0</v>
      </c>
      <c r="G92" s="850">
        <v>105</v>
      </c>
      <c r="H92" s="850">
        <v>147</v>
      </c>
      <c r="I92" s="850">
        <v>111</v>
      </c>
      <c r="J92" s="850">
        <v>532</v>
      </c>
      <c r="K92" s="850">
        <v>124</v>
      </c>
      <c r="L92" s="850">
        <v>71</v>
      </c>
      <c r="M92" s="850">
        <v>68</v>
      </c>
      <c r="N92" s="850">
        <v>443</v>
      </c>
      <c r="O92" s="850">
        <v>50</v>
      </c>
      <c r="P92" s="850">
        <v>0</v>
      </c>
      <c r="Q92" s="1478">
        <v>1748</v>
      </c>
      <c r="R92" s="848"/>
      <c r="S92" s="912"/>
      <c r="T92" s="1452" t="s">
        <v>290</v>
      </c>
      <c r="U92" s="1452" t="s">
        <v>1322</v>
      </c>
      <c r="V92" s="1452">
        <v>97</v>
      </c>
      <c r="W92" s="1452">
        <v>0</v>
      </c>
      <c r="X92" s="1452">
        <v>105</v>
      </c>
      <c r="Y92" s="1452">
        <v>147</v>
      </c>
      <c r="Z92" s="1452">
        <v>111</v>
      </c>
      <c r="AA92" s="1452">
        <v>532</v>
      </c>
      <c r="AB92" s="1452">
        <v>124</v>
      </c>
      <c r="AC92" s="1452">
        <v>71</v>
      </c>
      <c r="AD92" s="1452">
        <v>68</v>
      </c>
      <c r="AE92" s="1452">
        <v>443</v>
      </c>
      <c r="AF92" s="1452">
        <v>50</v>
      </c>
      <c r="AG92" s="1452">
        <v>0</v>
      </c>
      <c r="AH92" s="1452">
        <v>1748</v>
      </c>
      <c r="AI92" s="912"/>
      <c r="AJ92" s="1458">
        <v>0</v>
      </c>
    </row>
    <row r="93" spans="1:36" s="853" customFormat="1" ht="22.5" customHeight="1" x14ac:dyDescent="0.25">
      <c r="A93" s="848"/>
      <c r="B93" s="1241">
        <f t="shared" si="4"/>
        <v>77</v>
      </c>
      <c r="C93" s="953" t="s">
        <v>292</v>
      </c>
      <c r="D93" s="951" t="s">
        <v>1322</v>
      </c>
      <c r="E93" s="850">
        <v>709</v>
      </c>
      <c r="F93" s="850">
        <v>294</v>
      </c>
      <c r="G93" s="850">
        <v>303</v>
      </c>
      <c r="H93" s="850">
        <v>291</v>
      </c>
      <c r="I93" s="850">
        <v>413</v>
      </c>
      <c r="J93" s="850">
        <v>500</v>
      </c>
      <c r="K93" s="850">
        <v>20</v>
      </c>
      <c r="L93" s="850">
        <v>238</v>
      </c>
      <c r="M93" s="850">
        <v>55</v>
      </c>
      <c r="N93" s="850">
        <v>173</v>
      </c>
      <c r="O93" s="850">
        <v>454</v>
      </c>
      <c r="P93" s="850">
        <v>352</v>
      </c>
      <c r="Q93" s="1478">
        <v>3802</v>
      </c>
      <c r="R93" s="848"/>
      <c r="S93" s="912"/>
      <c r="T93" s="1452" t="s">
        <v>292</v>
      </c>
      <c r="U93" s="1452" t="s">
        <v>1322</v>
      </c>
      <c r="V93" s="1452">
        <v>709</v>
      </c>
      <c r="W93" s="1452">
        <v>294</v>
      </c>
      <c r="X93" s="1452">
        <v>303</v>
      </c>
      <c r="Y93" s="1452">
        <v>291</v>
      </c>
      <c r="Z93" s="1452">
        <v>413</v>
      </c>
      <c r="AA93" s="1452">
        <v>500</v>
      </c>
      <c r="AB93" s="1452">
        <v>20</v>
      </c>
      <c r="AC93" s="1452">
        <v>238</v>
      </c>
      <c r="AD93" s="1452">
        <v>55</v>
      </c>
      <c r="AE93" s="1452">
        <v>173</v>
      </c>
      <c r="AF93" s="1452">
        <v>454</v>
      </c>
      <c r="AG93" s="1452">
        <v>352</v>
      </c>
      <c r="AH93" s="1452">
        <v>3802</v>
      </c>
      <c r="AI93" s="912"/>
      <c r="AJ93" s="1458">
        <v>0</v>
      </c>
    </row>
    <row r="94" spans="1:36" s="853" customFormat="1" ht="22.5" customHeight="1" x14ac:dyDescent="0.25">
      <c r="A94" s="848"/>
      <c r="B94" s="1241">
        <f t="shared" si="4"/>
        <v>78</v>
      </c>
      <c r="C94" s="953" t="s">
        <v>2122</v>
      </c>
      <c r="D94" s="951" t="s">
        <v>1324</v>
      </c>
      <c r="E94" s="850">
        <v>79247</v>
      </c>
      <c r="F94" s="850">
        <v>69541</v>
      </c>
      <c r="G94" s="850">
        <v>83217</v>
      </c>
      <c r="H94" s="850">
        <v>67026</v>
      </c>
      <c r="I94" s="850">
        <v>77844</v>
      </c>
      <c r="J94" s="850">
        <v>64939.8</v>
      </c>
      <c r="K94" s="850">
        <v>68577.5</v>
      </c>
      <c r="L94" s="850">
        <v>71249.3</v>
      </c>
      <c r="M94" s="850">
        <v>73437.2</v>
      </c>
      <c r="N94" s="850">
        <v>65676.5</v>
      </c>
      <c r="O94" s="850">
        <v>62421.2</v>
      </c>
      <c r="P94" s="850">
        <v>62997.1</v>
      </c>
      <c r="Q94" s="1478">
        <v>846173.59999999986</v>
      </c>
      <c r="R94" s="848"/>
      <c r="S94" s="912"/>
      <c r="T94" s="1452" t="s">
        <v>2122</v>
      </c>
      <c r="U94" s="1452" t="s">
        <v>1324</v>
      </c>
      <c r="V94" s="1452">
        <v>79247</v>
      </c>
      <c r="W94" s="1452">
        <v>69541</v>
      </c>
      <c r="X94" s="1452">
        <v>83217</v>
      </c>
      <c r="Y94" s="1452">
        <v>67026</v>
      </c>
      <c r="Z94" s="1452">
        <v>77844</v>
      </c>
      <c r="AA94" s="1452">
        <v>64939.8</v>
      </c>
      <c r="AB94" s="1452">
        <v>68577.5</v>
      </c>
      <c r="AC94" s="1452">
        <v>71249.3</v>
      </c>
      <c r="AD94" s="1452">
        <v>73437.2</v>
      </c>
      <c r="AE94" s="1452">
        <v>65676.5</v>
      </c>
      <c r="AF94" s="1452">
        <v>62421.2</v>
      </c>
      <c r="AG94" s="1452">
        <v>62997.1</v>
      </c>
      <c r="AH94" s="1452">
        <v>846173.59999999986</v>
      </c>
      <c r="AI94" s="912"/>
      <c r="AJ94" s="1458">
        <v>0</v>
      </c>
    </row>
    <row r="95" spans="1:36" s="853" customFormat="1" ht="22.5" customHeight="1" x14ac:dyDescent="0.25">
      <c r="A95" s="848"/>
      <c r="B95" s="1241">
        <f t="shared" si="4"/>
        <v>79</v>
      </c>
      <c r="C95" s="953" t="s">
        <v>294</v>
      </c>
      <c r="D95" s="951" t="s">
        <v>1322</v>
      </c>
      <c r="E95" s="850">
        <v>0</v>
      </c>
      <c r="F95" s="850">
        <v>0</v>
      </c>
      <c r="G95" s="850">
        <v>0</v>
      </c>
      <c r="H95" s="850">
        <v>0</v>
      </c>
      <c r="I95" s="850">
        <v>0</v>
      </c>
      <c r="J95" s="850">
        <v>0</v>
      </c>
      <c r="K95" s="850">
        <v>0</v>
      </c>
      <c r="L95" s="850">
        <v>0</v>
      </c>
      <c r="M95" s="850">
        <v>0</v>
      </c>
      <c r="N95" s="850">
        <v>0</v>
      </c>
      <c r="O95" s="850">
        <v>0</v>
      </c>
      <c r="P95" s="850">
        <v>0</v>
      </c>
      <c r="Q95" s="1478">
        <v>0</v>
      </c>
      <c r="R95" s="848"/>
      <c r="S95" s="912"/>
      <c r="T95" s="1452" t="s">
        <v>294</v>
      </c>
      <c r="U95" s="1452" t="s">
        <v>1322</v>
      </c>
      <c r="V95" s="1452">
        <v>0</v>
      </c>
      <c r="W95" s="1452">
        <v>0</v>
      </c>
      <c r="X95" s="1452">
        <v>0</v>
      </c>
      <c r="Y95" s="1452">
        <v>0</v>
      </c>
      <c r="Z95" s="1452">
        <v>0</v>
      </c>
      <c r="AA95" s="1452">
        <v>0</v>
      </c>
      <c r="AB95" s="1452">
        <v>0</v>
      </c>
      <c r="AC95" s="1452">
        <v>0</v>
      </c>
      <c r="AD95" s="1452">
        <v>0</v>
      </c>
      <c r="AE95" s="1452">
        <v>0</v>
      </c>
      <c r="AF95" s="1452">
        <v>0</v>
      </c>
      <c r="AG95" s="1452">
        <v>0</v>
      </c>
      <c r="AH95" s="1452">
        <v>0</v>
      </c>
      <c r="AI95" s="912"/>
      <c r="AJ95" s="1458">
        <v>0</v>
      </c>
    </row>
    <row r="96" spans="1:36" s="853" customFormat="1" ht="22.5" customHeight="1" x14ac:dyDescent="0.25">
      <c r="A96" s="848"/>
      <c r="B96" s="1241">
        <f t="shared" si="4"/>
        <v>80</v>
      </c>
      <c r="C96" s="953" t="s">
        <v>2124</v>
      </c>
      <c r="D96" s="951" t="s">
        <v>1322</v>
      </c>
      <c r="E96" s="850">
        <v>537</v>
      </c>
      <c r="F96" s="850">
        <v>165</v>
      </c>
      <c r="G96" s="850">
        <v>395</v>
      </c>
      <c r="H96" s="850">
        <v>933</v>
      </c>
      <c r="I96" s="850">
        <v>910</v>
      </c>
      <c r="J96" s="850">
        <v>530</v>
      </c>
      <c r="K96" s="850">
        <v>470</v>
      </c>
      <c r="L96" s="850">
        <v>1655</v>
      </c>
      <c r="M96" s="850">
        <v>4252</v>
      </c>
      <c r="N96" s="850">
        <v>2800</v>
      </c>
      <c r="O96" s="850">
        <v>1791</v>
      </c>
      <c r="P96" s="850">
        <v>2525</v>
      </c>
      <c r="Q96" s="1478">
        <v>16963</v>
      </c>
      <c r="R96" s="848"/>
      <c r="S96" s="912"/>
      <c r="T96" s="1452" t="s">
        <v>2124</v>
      </c>
      <c r="U96" s="1452" t="s">
        <v>1322</v>
      </c>
      <c r="V96" s="1452">
        <v>537</v>
      </c>
      <c r="W96" s="1452">
        <v>165</v>
      </c>
      <c r="X96" s="1452">
        <v>395</v>
      </c>
      <c r="Y96" s="1452">
        <v>933</v>
      </c>
      <c r="Z96" s="1452">
        <v>910</v>
      </c>
      <c r="AA96" s="1452">
        <v>530</v>
      </c>
      <c r="AB96" s="1452">
        <v>470</v>
      </c>
      <c r="AC96" s="1452">
        <v>1655</v>
      </c>
      <c r="AD96" s="1452">
        <v>4252</v>
      </c>
      <c r="AE96" s="1452">
        <v>2800</v>
      </c>
      <c r="AF96" s="1452">
        <v>1791</v>
      </c>
      <c r="AG96" s="1452">
        <v>2525</v>
      </c>
      <c r="AH96" s="1452">
        <v>16963</v>
      </c>
      <c r="AI96" s="912"/>
      <c r="AJ96" s="1458">
        <v>0</v>
      </c>
    </row>
    <row r="97" spans="1:36" s="853" customFormat="1" ht="22.5" customHeight="1" x14ac:dyDescent="0.25">
      <c r="A97" s="848"/>
      <c r="B97" s="1241">
        <f t="shared" si="4"/>
        <v>81</v>
      </c>
      <c r="C97" s="1474" t="s">
        <v>296</v>
      </c>
      <c r="D97" s="1251" t="s">
        <v>1315</v>
      </c>
      <c r="E97" s="1472">
        <v>518</v>
      </c>
      <c r="F97" s="1472"/>
      <c r="G97" s="1472"/>
      <c r="H97" s="1472"/>
      <c r="I97" s="1472"/>
      <c r="J97" s="1472"/>
      <c r="K97" s="1472">
        <v>2717</v>
      </c>
      <c r="L97" s="1472">
        <v>2031</v>
      </c>
      <c r="M97" s="1472">
        <v>3536.94</v>
      </c>
      <c r="N97" s="1472">
        <v>2326.73</v>
      </c>
      <c r="O97" s="1472">
        <v>1669</v>
      </c>
      <c r="P97" s="1472"/>
      <c r="Q97" s="1482">
        <v>12798.67</v>
      </c>
      <c r="R97" s="848"/>
      <c r="S97" s="912"/>
      <c r="T97" s="1452" t="s">
        <v>296</v>
      </c>
      <c r="U97" s="1452" t="s">
        <v>1315</v>
      </c>
      <c r="V97" s="1452">
        <v>518</v>
      </c>
      <c r="W97" s="1452"/>
      <c r="X97" s="1452"/>
      <c r="Y97" s="1452"/>
      <c r="Z97" s="1452"/>
      <c r="AA97" s="1452"/>
      <c r="AB97" s="1452">
        <v>2717</v>
      </c>
      <c r="AC97" s="1452">
        <v>2031</v>
      </c>
      <c r="AD97" s="1452">
        <v>3536.94</v>
      </c>
      <c r="AE97" s="1452">
        <v>2326.73</v>
      </c>
      <c r="AF97" s="1452">
        <v>1669</v>
      </c>
      <c r="AG97" s="1452"/>
      <c r="AH97" s="1452">
        <v>12798.67</v>
      </c>
      <c r="AI97" s="912"/>
      <c r="AJ97" s="1458">
        <v>0</v>
      </c>
    </row>
    <row r="98" spans="1:36" s="853" customFormat="1" ht="22.5" customHeight="1" x14ac:dyDescent="0.25">
      <c r="A98" s="848"/>
      <c r="B98" s="1242"/>
      <c r="C98" s="1474"/>
      <c r="D98" s="1252" t="s">
        <v>1319</v>
      </c>
      <c r="E98" s="1475">
        <v>7536.92</v>
      </c>
      <c r="F98" s="1475">
        <v>6079.05</v>
      </c>
      <c r="G98" s="1475">
        <v>5511.07</v>
      </c>
      <c r="H98" s="1475"/>
      <c r="I98" s="1475">
        <v>856.17</v>
      </c>
      <c r="J98" s="1475">
        <v>4995.72</v>
      </c>
      <c r="K98" s="1475">
        <v>4703</v>
      </c>
      <c r="L98" s="1475">
        <v>4128.17</v>
      </c>
      <c r="M98" s="1475">
        <v>3799.63</v>
      </c>
      <c r="N98" s="1475">
        <v>3961.95</v>
      </c>
      <c r="O98" s="1475">
        <v>2663.44</v>
      </c>
      <c r="P98" s="1475">
        <v>923.14</v>
      </c>
      <c r="Q98" s="1476">
        <v>45158.259999999995</v>
      </c>
      <c r="R98" s="848"/>
      <c r="S98" s="912"/>
      <c r="T98" s="1452"/>
      <c r="U98" s="1452" t="s">
        <v>1319</v>
      </c>
      <c r="V98" s="1452">
        <v>7536.92</v>
      </c>
      <c r="W98" s="1452">
        <v>6079.05</v>
      </c>
      <c r="X98" s="1452">
        <v>5511.07</v>
      </c>
      <c r="Y98" s="1452"/>
      <c r="Z98" s="1452">
        <v>856.17</v>
      </c>
      <c r="AA98" s="1452">
        <v>4995.72</v>
      </c>
      <c r="AB98" s="1452">
        <v>4703</v>
      </c>
      <c r="AC98" s="1452">
        <v>4128.17</v>
      </c>
      <c r="AD98" s="1452">
        <v>3799.63</v>
      </c>
      <c r="AE98" s="1452">
        <v>3961.95</v>
      </c>
      <c r="AF98" s="1452">
        <v>2663.44</v>
      </c>
      <c r="AG98" s="1452">
        <v>923.14</v>
      </c>
      <c r="AH98" s="1452">
        <v>45158.259999999995</v>
      </c>
      <c r="AI98" s="912"/>
      <c r="AJ98" s="1458">
        <v>0</v>
      </c>
    </row>
    <row r="99" spans="1:36" s="853" customFormat="1" ht="22.5" customHeight="1" x14ac:dyDescent="0.25">
      <c r="A99" s="848"/>
      <c r="B99" s="1242"/>
      <c r="C99" s="953"/>
      <c r="D99" s="951" t="s">
        <v>1322</v>
      </c>
      <c r="E99" s="1464"/>
      <c r="F99" s="1464"/>
      <c r="G99" s="1464"/>
      <c r="H99" s="1464"/>
      <c r="I99" s="1464"/>
      <c r="J99" s="1464"/>
      <c r="K99" s="1464">
        <v>15400</v>
      </c>
      <c r="L99" s="1464">
        <v>39000</v>
      </c>
      <c r="M99" s="1464"/>
      <c r="N99" s="1464"/>
      <c r="O99" s="1464"/>
      <c r="P99" s="1464"/>
      <c r="Q99" s="1465">
        <v>54400</v>
      </c>
      <c r="R99" s="848"/>
      <c r="S99" s="912"/>
      <c r="T99" s="1452"/>
      <c r="U99" s="1452" t="s">
        <v>1322</v>
      </c>
      <c r="V99" s="1452"/>
      <c r="W99" s="1452"/>
      <c r="X99" s="1452"/>
      <c r="Y99" s="1452"/>
      <c r="Z99" s="1452"/>
      <c r="AA99" s="1452"/>
      <c r="AB99" s="1452">
        <v>15400</v>
      </c>
      <c r="AC99" s="1452">
        <v>39000</v>
      </c>
      <c r="AD99" s="1452"/>
      <c r="AE99" s="1452"/>
      <c r="AF99" s="1452"/>
      <c r="AG99" s="1452"/>
      <c r="AH99" s="1452">
        <v>54400</v>
      </c>
      <c r="AI99" s="912"/>
      <c r="AJ99" s="1458">
        <v>0</v>
      </c>
    </row>
    <row r="100" spans="1:36" s="853" customFormat="1" ht="22.5" customHeight="1" x14ac:dyDescent="0.25">
      <c r="A100" s="848"/>
      <c r="B100" s="1241">
        <f>+B97+1</f>
        <v>82</v>
      </c>
      <c r="C100" s="1474" t="s">
        <v>2087</v>
      </c>
      <c r="D100" s="951" t="s">
        <v>1322</v>
      </c>
      <c r="E100" s="850">
        <v>31524</v>
      </c>
      <c r="F100" s="850">
        <v>32149</v>
      </c>
      <c r="G100" s="850">
        <v>37993</v>
      </c>
      <c r="H100" s="850">
        <v>32570</v>
      </c>
      <c r="I100" s="850">
        <v>36401</v>
      </c>
      <c r="J100" s="850">
        <v>35049</v>
      </c>
      <c r="K100" s="850">
        <v>35310</v>
      </c>
      <c r="L100" s="850">
        <v>36892</v>
      </c>
      <c r="M100" s="850">
        <v>38013</v>
      </c>
      <c r="N100" s="850">
        <v>32739</v>
      </c>
      <c r="O100" s="850">
        <v>41420</v>
      </c>
      <c r="P100" s="850">
        <v>75972.25</v>
      </c>
      <c r="Q100" s="1478">
        <v>466032.25</v>
      </c>
      <c r="R100" s="848"/>
      <c r="S100" s="912"/>
      <c r="T100" s="1452" t="s">
        <v>2087</v>
      </c>
      <c r="U100" s="1452" t="s">
        <v>1322</v>
      </c>
      <c r="V100" s="1452">
        <v>31524</v>
      </c>
      <c r="W100" s="1452">
        <v>32149</v>
      </c>
      <c r="X100" s="1452">
        <v>37993</v>
      </c>
      <c r="Y100" s="1452">
        <v>32570</v>
      </c>
      <c r="Z100" s="1452">
        <v>36401</v>
      </c>
      <c r="AA100" s="1452">
        <v>35049</v>
      </c>
      <c r="AB100" s="1452">
        <v>35310</v>
      </c>
      <c r="AC100" s="1452">
        <v>36892</v>
      </c>
      <c r="AD100" s="1452">
        <v>38013</v>
      </c>
      <c r="AE100" s="1452">
        <v>32739</v>
      </c>
      <c r="AF100" s="1452">
        <v>41420</v>
      </c>
      <c r="AG100" s="1452">
        <v>75972.25</v>
      </c>
      <c r="AH100" s="1452">
        <v>466032.25</v>
      </c>
      <c r="AI100" s="912"/>
      <c r="AJ100" s="1458">
        <v>0</v>
      </c>
    </row>
    <row r="101" spans="1:36" s="853" customFormat="1" ht="22.5" customHeight="1" x14ac:dyDescent="0.25">
      <c r="A101" s="848"/>
      <c r="B101" s="1239"/>
      <c r="C101" s="953"/>
      <c r="D101" s="951" t="s">
        <v>1324</v>
      </c>
      <c r="E101" s="850">
        <v>826423</v>
      </c>
      <c r="F101" s="850">
        <v>866322</v>
      </c>
      <c r="G101" s="850">
        <v>1035282</v>
      </c>
      <c r="H101" s="850">
        <v>888758</v>
      </c>
      <c r="I101" s="850">
        <v>1039663</v>
      </c>
      <c r="J101" s="850">
        <v>993804</v>
      </c>
      <c r="K101" s="850">
        <v>1008117</v>
      </c>
      <c r="L101" s="850">
        <v>1058926</v>
      </c>
      <c r="M101" s="850">
        <v>1120600</v>
      </c>
      <c r="N101" s="850">
        <v>999686</v>
      </c>
      <c r="O101" s="850">
        <v>1367313</v>
      </c>
      <c r="P101" s="850">
        <v>2304216</v>
      </c>
      <c r="Q101" s="1478">
        <v>13509110</v>
      </c>
      <c r="R101" s="848"/>
      <c r="S101" s="912"/>
      <c r="T101" s="1452"/>
      <c r="U101" s="1452" t="s">
        <v>1324</v>
      </c>
      <c r="V101" s="1452">
        <v>826423</v>
      </c>
      <c r="W101" s="1452">
        <v>866322</v>
      </c>
      <c r="X101" s="1452">
        <v>1035282</v>
      </c>
      <c r="Y101" s="1452">
        <v>888758</v>
      </c>
      <c r="Z101" s="1452">
        <v>1039663</v>
      </c>
      <c r="AA101" s="1452">
        <v>993804</v>
      </c>
      <c r="AB101" s="1452">
        <v>1008117</v>
      </c>
      <c r="AC101" s="1452">
        <v>1058926</v>
      </c>
      <c r="AD101" s="1452">
        <v>1120600</v>
      </c>
      <c r="AE101" s="1452">
        <v>999686</v>
      </c>
      <c r="AF101" s="1452">
        <v>1367313</v>
      </c>
      <c r="AG101" s="1452">
        <v>2304216</v>
      </c>
      <c r="AH101" s="1452">
        <v>13509110</v>
      </c>
      <c r="AI101" s="912"/>
      <c r="AJ101" s="1458">
        <v>0</v>
      </c>
    </row>
    <row r="102" spans="1:36" s="853" customFormat="1" ht="22.5" customHeight="1" x14ac:dyDescent="0.25">
      <c r="A102" s="848"/>
      <c r="B102" s="1241">
        <f>+B100+1</f>
        <v>83</v>
      </c>
      <c r="C102" s="953" t="s">
        <v>298</v>
      </c>
      <c r="D102" s="951" t="s">
        <v>1322</v>
      </c>
      <c r="E102" s="850">
        <v>703.05</v>
      </c>
      <c r="F102" s="850">
        <v>26</v>
      </c>
      <c r="G102" s="850">
        <v>287.7</v>
      </c>
      <c r="H102" s="850">
        <v>114</v>
      </c>
      <c r="I102" s="850">
        <v>175</v>
      </c>
      <c r="J102" s="850">
        <v>0</v>
      </c>
      <c r="K102" s="850">
        <v>451</v>
      </c>
      <c r="L102" s="850">
        <v>418.2</v>
      </c>
      <c r="M102" s="850">
        <v>0</v>
      </c>
      <c r="N102" s="850">
        <v>0</v>
      </c>
      <c r="O102" s="850">
        <v>0</v>
      </c>
      <c r="P102" s="850">
        <v>0</v>
      </c>
      <c r="Q102" s="1478">
        <v>2174.9499999999998</v>
      </c>
      <c r="R102" s="848"/>
      <c r="S102" s="912"/>
      <c r="T102" s="1452" t="s">
        <v>298</v>
      </c>
      <c r="U102" s="1452" t="s">
        <v>1322</v>
      </c>
      <c r="V102" s="1452">
        <v>703.05</v>
      </c>
      <c r="W102" s="1452">
        <v>26</v>
      </c>
      <c r="X102" s="1452">
        <v>287.7</v>
      </c>
      <c r="Y102" s="1452">
        <v>114</v>
      </c>
      <c r="Z102" s="1452">
        <v>175</v>
      </c>
      <c r="AA102" s="1452">
        <v>0</v>
      </c>
      <c r="AB102" s="1452">
        <v>451</v>
      </c>
      <c r="AC102" s="1452">
        <v>418.2</v>
      </c>
      <c r="AD102" s="1452">
        <v>0</v>
      </c>
      <c r="AE102" s="1452">
        <v>0</v>
      </c>
      <c r="AF102" s="1452">
        <v>0</v>
      </c>
      <c r="AG102" s="1452">
        <v>0</v>
      </c>
      <c r="AH102" s="1452">
        <v>2174.9499999999998</v>
      </c>
      <c r="AI102" s="912"/>
      <c r="AJ102" s="1458">
        <v>0</v>
      </c>
    </row>
    <row r="103" spans="1:36" s="853" customFormat="1" ht="22.5" customHeight="1" x14ac:dyDescent="0.25">
      <c r="A103" s="848"/>
      <c r="B103" s="1241">
        <f>+B102+1</f>
        <v>84</v>
      </c>
      <c r="C103" s="953" t="s">
        <v>300</v>
      </c>
      <c r="D103" s="951" t="s">
        <v>1322</v>
      </c>
      <c r="E103" s="850">
        <v>0</v>
      </c>
      <c r="F103" s="850">
        <v>0</v>
      </c>
      <c r="G103" s="850">
        <v>0</v>
      </c>
      <c r="H103" s="850">
        <v>0</v>
      </c>
      <c r="I103" s="850">
        <v>0</v>
      </c>
      <c r="J103" s="850">
        <v>0</v>
      </c>
      <c r="K103" s="850">
        <v>0</v>
      </c>
      <c r="L103" s="850"/>
      <c r="M103" s="850">
        <v>0</v>
      </c>
      <c r="N103" s="850">
        <v>0</v>
      </c>
      <c r="O103" s="850">
        <v>0</v>
      </c>
      <c r="P103" s="850">
        <v>0</v>
      </c>
      <c r="Q103" s="1478">
        <v>0</v>
      </c>
      <c r="R103" s="848"/>
      <c r="S103" s="912"/>
      <c r="T103" s="1452" t="s">
        <v>300</v>
      </c>
      <c r="U103" s="1452" t="s">
        <v>1322</v>
      </c>
      <c r="V103" s="1452">
        <v>0</v>
      </c>
      <c r="W103" s="1452">
        <v>0</v>
      </c>
      <c r="X103" s="1452">
        <v>0</v>
      </c>
      <c r="Y103" s="1452">
        <v>0</v>
      </c>
      <c r="Z103" s="1452">
        <v>0</v>
      </c>
      <c r="AA103" s="1452">
        <v>0</v>
      </c>
      <c r="AB103" s="1452">
        <v>0</v>
      </c>
      <c r="AC103" s="1452"/>
      <c r="AD103" s="1452">
        <v>0</v>
      </c>
      <c r="AE103" s="1452">
        <v>0</v>
      </c>
      <c r="AF103" s="1452">
        <v>0</v>
      </c>
      <c r="AG103" s="1452">
        <v>0</v>
      </c>
      <c r="AH103" s="1452">
        <v>0</v>
      </c>
      <c r="AI103" s="912"/>
      <c r="AJ103" s="1458">
        <v>0</v>
      </c>
    </row>
    <row r="104" spans="1:36" s="853" customFormat="1" ht="22.5" customHeight="1" thickBot="1" x14ac:dyDescent="0.3">
      <c r="A104" s="848"/>
      <c r="B104" s="1254">
        <f>+B103+1</f>
        <v>85</v>
      </c>
      <c r="C104" s="1483" t="s">
        <v>1564</v>
      </c>
      <c r="D104" s="1255" t="s">
        <v>1322</v>
      </c>
      <c r="E104" s="1484">
        <v>4442</v>
      </c>
      <c r="F104" s="1484">
        <v>3150</v>
      </c>
      <c r="G104" s="1484">
        <v>9824</v>
      </c>
      <c r="H104" s="1484">
        <v>3503</v>
      </c>
      <c r="I104" s="1484">
        <v>766</v>
      </c>
      <c r="J104" s="1484">
        <v>16.22</v>
      </c>
      <c r="K104" s="1484">
        <v>9335</v>
      </c>
      <c r="L104" s="1484">
        <v>5208</v>
      </c>
      <c r="M104" s="1484">
        <v>3265</v>
      </c>
      <c r="N104" s="1484">
        <v>6429</v>
      </c>
      <c r="O104" s="1484">
        <v>6237</v>
      </c>
      <c r="P104" s="1484">
        <v>8561</v>
      </c>
      <c r="Q104" s="1485">
        <f t="shared" ref="Q104" si="5">SUM(E104:P104)</f>
        <v>60736.22</v>
      </c>
      <c r="R104" s="848"/>
      <c r="S104" s="912"/>
      <c r="T104" s="1452" t="s">
        <v>1564</v>
      </c>
      <c r="U104" s="1452" t="s">
        <v>1322</v>
      </c>
      <c r="V104" s="1452">
        <v>4442</v>
      </c>
      <c r="W104" s="1452">
        <v>3150</v>
      </c>
      <c r="X104" s="1452">
        <v>9824</v>
      </c>
      <c r="Y104" s="1452">
        <v>3503</v>
      </c>
      <c r="Z104" s="1452">
        <v>766</v>
      </c>
      <c r="AA104" s="1452">
        <v>16.22</v>
      </c>
      <c r="AB104" s="1452">
        <v>9335</v>
      </c>
      <c r="AC104" s="1452">
        <v>5208</v>
      </c>
      <c r="AD104" s="1452">
        <v>3265</v>
      </c>
      <c r="AE104" s="1452">
        <v>6429</v>
      </c>
      <c r="AF104" s="1452">
        <v>6237</v>
      </c>
      <c r="AG104" s="1452">
        <v>8561</v>
      </c>
      <c r="AH104" s="1452">
        <v>60736.22</v>
      </c>
      <c r="AI104" s="912"/>
      <c r="AJ104" s="1458">
        <v>0</v>
      </c>
    </row>
    <row r="105" spans="1:36" s="853" customFormat="1" ht="22.5" customHeight="1" x14ac:dyDescent="0.25">
      <c r="A105" s="848"/>
      <c r="B105" s="1486" t="s">
        <v>2178</v>
      </c>
      <c r="C105" s="1481"/>
      <c r="D105" s="1487"/>
      <c r="E105" s="1481"/>
      <c r="F105" s="1481"/>
      <c r="G105" s="1481"/>
      <c r="H105" s="1481"/>
      <c r="I105" s="1481"/>
      <c r="J105" s="1481"/>
      <c r="K105" s="1481"/>
      <c r="L105" s="1481"/>
      <c r="M105" s="1481"/>
      <c r="N105" s="1481"/>
      <c r="O105" s="1481"/>
      <c r="P105" s="1481"/>
      <c r="Q105" s="1481"/>
      <c r="R105" s="848"/>
      <c r="S105" s="912"/>
      <c r="T105" s="1452" t="s">
        <v>302</v>
      </c>
      <c r="U105" s="1452"/>
      <c r="V105" s="1452">
        <v>26096305.030000001</v>
      </c>
      <c r="W105" s="1452">
        <v>24202877.010000002</v>
      </c>
      <c r="X105" s="1452">
        <v>25275507.889999997</v>
      </c>
      <c r="Y105" s="1452">
        <v>24035955.889999997</v>
      </c>
      <c r="Z105" s="1452">
        <v>23627325.419999998</v>
      </c>
      <c r="AA105" s="1452">
        <v>23993000.941916049</v>
      </c>
      <c r="AB105" s="1452">
        <v>19090431.545999996</v>
      </c>
      <c r="AC105" s="1452">
        <v>19415945.399999999</v>
      </c>
      <c r="AD105" s="1452">
        <v>19910614.499411762</v>
      </c>
      <c r="AE105" s="1452">
        <v>21163185.870000001</v>
      </c>
      <c r="AF105" s="1452">
        <v>21685547.18</v>
      </c>
      <c r="AG105" s="1452">
        <v>23119568.008000005</v>
      </c>
      <c r="AH105" s="1452">
        <v>271616264.68532783</v>
      </c>
      <c r="AI105" s="912"/>
      <c r="AJ105" s="1458"/>
    </row>
    <row r="106" spans="1:36" ht="22.5" customHeight="1" x14ac:dyDescent="0.25"/>
    <row r="107" spans="1:36" ht="22.5" customHeight="1" x14ac:dyDescent="0.25">
      <c r="B107" s="23"/>
      <c r="C107" s="1481"/>
      <c r="D107" s="1487"/>
      <c r="E107" s="1481"/>
      <c r="F107" s="1481"/>
      <c r="G107" s="1481"/>
      <c r="H107" s="1481"/>
      <c r="I107" s="1481"/>
      <c r="J107" s="1481"/>
      <c r="K107" s="1481"/>
      <c r="L107" s="1481"/>
      <c r="M107" s="1481"/>
      <c r="N107" s="1481"/>
      <c r="O107" s="1481"/>
      <c r="P107" s="1481"/>
      <c r="Q107" s="1481"/>
      <c r="V107" s="1488">
        <v>0</v>
      </c>
      <c r="W107" s="1488">
        <v>0</v>
      </c>
      <c r="X107" s="1488">
        <v>0</v>
      </c>
      <c r="Y107" s="1488">
        <v>0</v>
      </c>
      <c r="Z107" s="1488">
        <v>0</v>
      </c>
      <c r="AA107" s="1488">
        <v>0</v>
      </c>
      <c r="AB107" s="1488">
        <v>0</v>
      </c>
      <c r="AC107" s="1488">
        <v>0</v>
      </c>
      <c r="AD107" s="1488">
        <v>0</v>
      </c>
      <c r="AE107" s="1488">
        <v>0</v>
      </c>
      <c r="AF107" s="1488">
        <v>0</v>
      </c>
      <c r="AG107" s="1488">
        <v>0</v>
      </c>
      <c r="AH107" s="1488">
        <v>0</v>
      </c>
    </row>
    <row r="108" spans="1:36" ht="22.5" customHeight="1" thickBot="1" x14ac:dyDescent="0.3">
      <c r="B108" s="1481"/>
      <c r="C108" s="1481"/>
      <c r="D108" s="1481"/>
      <c r="E108" s="1481"/>
      <c r="F108" s="1481"/>
      <c r="G108" s="1481"/>
      <c r="H108" s="1481"/>
      <c r="I108" s="1481"/>
      <c r="J108" s="1481"/>
      <c r="K108" s="1481"/>
      <c r="L108" s="1481"/>
      <c r="M108" s="1481"/>
      <c r="N108" s="1481"/>
      <c r="O108" s="1481"/>
      <c r="P108" s="1481"/>
      <c r="Q108" s="1481"/>
    </row>
    <row r="109" spans="1:36" ht="37.5" customHeight="1" x14ac:dyDescent="0.25">
      <c r="B109" s="2021" t="s">
        <v>1365</v>
      </c>
      <c r="C109" s="2022"/>
      <c r="D109" s="1247" t="s">
        <v>1357</v>
      </c>
      <c r="E109" s="1248" t="s">
        <v>1226</v>
      </c>
      <c r="F109" s="1248" t="s">
        <v>1227</v>
      </c>
      <c r="G109" s="1248" t="s">
        <v>1228</v>
      </c>
      <c r="H109" s="1248" t="s">
        <v>1229</v>
      </c>
      <c r="I109" s="1248" t="s">
        <v>1230</v>
      </c>
      <c r="J109" s="1248" t="s">
        <v>1231</v>
      </c>
      <c r="K109" s="1248" t="s">
        <v>1232</v>
      </c>
      <c r="L109" s="1248" t="s">
        <v>1233</v>
      </c>
      <c r="M109" s="1248" t="s">
        <v>1249</v>
      </c>
      <c r="N109" s="1248" t="s">
        <v>1235</v>
      </c>
      <c r="O109" s="1248" t="s">
        <v>1236</v>
      </c>
      <c r="P109" s="1250" t="s">
        <v>1237</v>
      </c>
      <c r="Q109" s="1249" t="s">
        <v>1074</v>
      </c>
    </row>
    <row r="110" spans="1:36" ht="22.5" customHeight="1" x14ac:dyDescent="0.25">
      <c r="B110" s="2023"/>
      <c r="C110" s="2024"/>
      <c r="D110" s="854" t="s">
        <v>1315</v>
      </c>
      <c r="E110" s="1489">
        <v>105327.2</v>
      </c>
      <c r="F110" s="1489">
        <v>108434.91</v>
      </c>
      <c r="G110" s="1489">
        <v>114102.59</v>
      </c>
      <c r="H110" s="1489">
        <v>76413.67</v>
      </c>
      <c r="I110" s="1489">
        <v>106568</v>
      </c>
      <c r="J110" s="1489">
        <v>111866.72</v>
      </c>
      <c r="K110" s="1489">
        <v>123025.66</v>
      </c>
      <c r="L110" s="1489">
        <v>79088.58</v>
      </c>
      <c r="M110" s="1489">
        <v>75673.760000000009</v>
      </c>
      <c r="N110" s="1489">
        <v>117439.72</v>
      </c>
      <c r="O110" s="1489">
        <v>110369.06</v>
      </c>
      <c r="P110" s="1489">
        <v>114803.94</v>
      </c>
      <c r="Q110" s="1490">
        <f t="shared" ref="Q110:Q114" si="6">SUM(E110:P110)</f>
        <v>1243113.8099999998</v>
      </c>
    </row>
    <row r="111" spans="1:36" ht="22.5" customHeight="1" x14ac:dyDescent="0.25">
      <c r="B111" s="2023"/>
      <c r="C111" s="2024"/>
      <c r="D111" s="855" t="s">
        <v>1319</v>
      </c>
      <c r="E111" s="1491">
        <v>9873.380000000001</v>
      </c>
      <c r="F111" s="1491">
        <v>6079.05</v>
      </c>
      <c r="G111" s="1491">
        <v>5511.07</v>
      </c>
      <c r="H111" s="1491"/>
      <c r="I111" s="1491">
        <v>856.17</v>
      </c>
      <c r="J111" s="1491">
        <v>4995.72</v>
      </c>
      <c r="K111" s="1491">
        <v>9029.25</v>
      </c>
      <c r="L111" s="1491">
        <v>11096.69</v>
      </c>
      <c r="M111" s="1491">
        <v>10107.6</v>
      </c>
      <c r="N111" s="1491">
        <v>11550.21</v>
      </c>
      <c r="O111" s="1491">
        <v>11269.7</v>
      </c>
      <c r="P111" s="1491">
        <v>12129.859999999999</v>
      </c>
      <c r="Q111" s="1490">
        <f t="shared" si="6"/>
        <v>92498.7</v>
      </c>
      <c r="T111" s="1451" t="s">
        <v>163</v>
      </c>
      <c r="U111" s="1452" t="s">
        <v>306</v>
      </c>
      <c r="V111" s="1453"/>
      <c r="W111" s="1453"/>
      <c r="X111" s="912"/>
      <c r="Y111" s="912"/>
      <c r="Z111" s="912"/>
      <c r="AA111" s="912"/>
      <c r="AB111" s="912"/>
      <c r="AC111" s="912"/>
      <c r="AD111" s="912"/>
      <c r="AE111" s="912"/>
      <c r="AF111" s="912"/>
      <c r="AG111" s="912"/>
      <c r="AH111" s="912"/>
    </row>
    <row r="112" spans="1:36" ht="22.5" customHeight="1" x14ac:dyDescent="0.25">
      <c r="B112" s="2023"/>
      <c r="C112" s="2024"/>
      <c r="D112" s="855" t="s">
        <v>1322</v>
      </c>
      <c r="E112" s="1491">
        <v>281242.39</v>
      </c>
      <c r="F112" s="1491">
        <v>233562.78000000003</v>
      </c>
      <c r="G112" s="1491">
        <v>497823.2</v>
      </c>
      <c r="H112" s="1491">
        <v>264707.74</v>
      </c>
      <c r="I112" s="1491">
        <v>296390.25999999995</v>
      </c>
      <c r="J112" s="1491">
        <v>314606.96191605285</v>
      </c>
      <c r="K112" s="1491">
        <v>285922.91600000003</v>
      </c>
      <c r="L112" s="1491">
        <v>327464.3</v>
      </c>
      <c r="M112" s="1491">
        <v>286059.60941176472</v>
      </c>
      <c r="N112" s="1491">
        <v>360341.29000000004</v>
      </c>
      <c r="O112" s="1491">
        <v>352820.6</v>
      </c>
      <c r="P112" s="1491">
        <v>377437.26799999998</v>
      </c>
      <c r="Q112" s="1490">
        <f t="shared" si="6"/>
        <v>3878379.315327818</v>
      </c>
      <c r="T112" s="1451" t="s">
        <v>165</v>
      </c>
      <c r="U112" s="1452" t="s">
        <v>166</v>
      </c>
      <c r="V112" s="1453"/>
      <c r="W112" s="1453"/>
      <c r="X112" s="912"/>
      <c r="Y112" s="912"/>
      <c r="Z112" s="912"/>
      <c r="AA112" s="912"/>
      <c r="AB112" s="912"/>
      <c r="AC112" s="912"/>
      <c r="AD112" s="912"/>
      <c r="AE112" s="912"/>
      <c r="AF112" s="912"/>
      <c r="AG112" s="912"/>
      <c r="AH112" s="912"/>
    </row>
    <row r="113" spans="2:34" ht="22.5" customHeight="1" x14ac:dyDescent="0.25">
      <c r="B113" s="2023"/>
      <c r="C113" s="2024"/>
      <c r="D113" s="855" t="s">
        <v>1324</v>
      </c>
      <c r="E113" s="1491">
        <v>25699862.059999999</v>
      </c>
      <c r="F113" s="1491">
        <v>23854800.27</v>
      </c>
      <c r="G113" s="1491">
        <v>24658071.029999997</v>
      </c>
      <c r="H113" s="1491">
        <v>23694834.48</v>
      </c>
      <c r="I113" s="1491">
        <v>23223510.990000002</v>
      </c>
      <c r="J113" s="1491">
        <v>23561531.539999999</v>
      </c>
      <c r="K113" s="1491">
        <v>18672453.719999999</v>
      </c>
      <c r="L113" s="1491">
        <v>18998295.830000002</v>
      </c>
      <c r="M113" s="1491">
        <v>19538773.530000001</v>
      </c>
      <c r="N113" s="1491">
        <v>20673854.649999999</v>
      </c>
      <c r="O113" s="1491">
        <v>21211087.82</v>
      </c>
      <c r="P113" s="1491">
        <v>22615196.940000001</v>
      </c>
      <c r="Q113" s="1490">
        <f t="shared" si="6"/>
        <v>266402272.86000001</v>
      </c>
      <c r="X113" s="912"/>
      <c r="Y113" s="912"/>
      <c r="Z113" s="912"/>
      <c r="AA113" s="912"/>
      <c r="AB113" s="912"/>
      <c r="AC113" s="912"/>
      <c r="AD113" s="912"/>
      <c r="AE113" s="912"/>
      <c r="AF113" s="912"/>
      <c r="AG113" s="912"/>
      <c r="AH113" s="912"/>
    </row>
    <row r="114" spans="2:34" ht="22.5" customHeight="1" thickBot="1" x14ac:dyDescent="0.3">
      <c r="B114" s="2025"/>
      <c r="C114" s="2026"/>
      <c r="D114" s="856" t="s">
        <v>1326</v>
      </c>
      <c r="E114" s="1492">
        <v>0</v>
      </c>
      <c r="F114" s="1492">
        <v>0</v>
      </c>
      <c r="G114" s="1492">
        <v>0</v>
      </c>
      <c r="H114" s="1492">
        <v>0</v>
      </c>
      <c r="I114" s="1492">
        <v>0</v>
      </c>
      <c r="J114" s="1492">
        <v>0</v>
      </c>
      <c r="K114" s="1492">
        <v>0</v>
      </c>
      <c r="L114" s="1492">
        <v>0</v>
      </c>
      <c r="M114" s="1492">
        <v>0</v>
      </c>
      <c r="N114" s="1492">
        <v>0</v>
      </c>
      <c r="O114" s="1492">
        <v>0</v>
      </c>
      <c r="P114" s="1492">
        <v>0</v>
      </c>
      <c r="Q114" s="1493">
        <f t="shared" si="6"/>
        <v>0</v>
      </c>
      <c r="T114" s="1452" t="s">
        <v>1311</v>
      </c>
      <c r="U114" s="1452" t="s">
        <v>1246</v>
      </c>
      <c r="AH114" s="912"/>
    </row>
    <row r="115" spans="2:34" ht="22.5" customHeight="1" x14ac:dyDescent="0.25">
      <c r="B115" s="1481"/>
      <c r="C115" s="1481"/>
      <c r="D115" s="1481"/>
      <c r="E115" s="1481"/>
      <c r="F115" s="1481"/>
      <c r="G115" s="1481"/>
      <c r="H115" s="1481"/>
      <c r="I115" s="1481"/>
      <c r="J115" s="1481"/>
      <c r="K115" s="1481"/>
      <c r="L115" s="1481"/>
      <c r="M115" s="1481"/>
      <c r="N115" s="1481"/>
      <c r="O115" s="1481"/>
      <c r="P115" s="1481"/>
      <c r="Q115" s="1481"/>
      <c r="T115" s="1452" t="s">
        <v>1331</v>
      </c>
      <c r="U115" s="1452" t="s">
        <v>770</v>
      </c>
      <c r="V115" s="1452" t="s">
        <v>771</v>
      </c>
      <c r="W115" s="1452" t="s">
        <v>1214</v>
      </c>
      <c r="X115" s="1452" t="s">
        <v>1215</v>
      </c>
      <c r="Y115" s="1452" t="s">
        <v>1216</v>
      </c>
      <c r="Z115" s="1452" t="s">
        <v>1217</v>
      </c>
      <c r="AA115" s="1452" t="s">
        <v>1218</v>
      </c>
      <c r="AB115" s="1452" t="s">
        <v>1219</v>
      </c>
      <c r="AC115" s="1452" t="s">
        <v>1220</v>
      </c>
      <c r="AD115" s="1452" t="s">
        <v>1221</v>
      </c>
      <c r="AE115" s="1452" t="s">
        <v>1222</v>
      </c>
      <c r="AF115" s="1452" t="s">
        <v>1223</v>
      </c>
      <c r="AG115" s="1452" t="s">
        <v>302</v>
      </c>
      <c r="AH115" s="912"/>
    </row>
    <row r="116" spans="2:34" ht="22.5" customHeight="1" x14ac:dyDescent="0.25">
      <c r="B116" s="1481"/>
      <c r="C116" s="1481"/>
      <c r="D116" s="1481"/>
      <c r="E116" s="1481"/>
      <c r="F116" s="1481"/>
      <c r="G116" s="1481"/>
      <c r="H116" s="1481"/>
      <c r="I116" s="1481"/>
      <c r="J116" s="1481"/>
      <c r="K116" s="1481"/>
      <c r="L116" s="1481"/>
      <c r="M116" s="1481"/>
      <c r="N116" s="1481"/>
      <c r="O116" s="1481"/>
      <c r="P116" s="1481"/>
      <c r="Q116" s="1479"/>
      <c r="T116" s="1452" t="s">
        <v>1315</v>
      </c>
      <c r="U116" s="1452">
        <v>105327.2</v>
      </c>
      <c r="V116" s="1452">
        <v>108434.91</v>
      </c>
      <c r="W116" s="1452">
        <v>114102.59</v>
      </c>
      <c r="X116" s="1452">
        <v>76413.67</v>
      </c>
      <c r="Y116" s="1452">
        <v>106568</v>
      </c>
      <c r="Z116" s="1452">
        <v>111866.72</v>
      </c>
      <c r="AA116" s="1452">
        <v>123025.66</v>
      </c>
      <c r="AB116" s="1452">
        <v>79088.58</v>
      </c>
      <c r="AC116" s="1452">
        <v>75673.760000000009</v>
      </c>
      <c r="AD116" s="1452">
        <v>117439.72</v>
      </c>
      <c r="AE116" s="1452">
        <v>110369.06</v>
      </c>
      <c r="AF116" s="1452">
        <v>114803.94</v>
      </c>
      <c r="AG116" s="1452">
        <v>1243113.8099999998</v>
      </c>
      <c r="AH116" s="1494">
        <v>0</v>
      </c>
    </row>
    <row r="117" spans="2:34" ht="22.5" customHeight="1" thickBot="1" x14ac:dyDescent="0.3">
      <c r="B117" s="1481"/>
      <c r="C117" s="1481"/>
      <c r="D117" s="1481"/>
      <c r="E117" s="1479"/>
      <c r="F117" s="1481"/>
      <c r="G117" s="1481"/>
      <c r="H117" s="1481"/>
      <c r="I117" s="1481"/>
      <c r="J117" s="1481"/>
      <c r="K117" s="1481"/>
      <c r="L117" s="1481"/>
      <c r="M117" s="1481"/>
      <c r="N117" s="1481"/>
      <c r="O117" s="1481"/>
      <c r="P117" s="1481"/>
      <c r="Q117" s="1479"/>
      <c r="T117" s="1452" t="s">
        <v>1319</v>
      </c>
      <c r="U117" s="1452">
        <v>9873.380000000001</v>
      </c>
      <c r="V117" s="1452">
        <v>6079.05</v>
      </c>
      <c r="W117" s="1452">
        <v>5511.07</v>
      </c>
      <c r="Y117" s="1452">
        <v>856.17</v>
      </c>
      <c r="Z117" s="1452">
        <v>4995.72</v>
      </c>
      <c r="AA117" s="1452">
        <v>9029.25</v>
      </c>
      <c r="AB117" s="1452">
        <v>11096.69</v>
      </c>
      <c r="AC117" s="1452">
        <v>10107.6</v>
      </c>
      <c r="AD117" s="1452">
        <v>11550.21</v>
      </c>
      <c r="AE117" s="1452">
        <v>11269.7</v>
      </c>
      <c r="AF117" s="1452">
        <v>12129.859999999999</v>
      </c>
      <c r="AG117" s="1452">
        <v>92498.7</v>
      </c>
      <c r="AH117" s="1494">
        <v>0</v>
      </c>
    </row>
    <row r="118" spans="2:34" ht="37.5" customHeight="1" x14ac:dyDescent="0.25">
      <c r="B118" s="1245" t="s">
        <v>802</v>
      </c>
      <c r="C118" s="1246" t="s">
        <v>1356</v>
      </c>
      <c r="D118" s="1247" t="s">
        <v>1366</v>
      </c>
      <c r="E118" s="1248" t="s">
        <v>1226</v>
      </c>
      <c r="F118" s="1248" t="s">
        <v>1227</v>
      </c>
      <c r="G118" s="1248" t="s">
        <v>1228</v>
      </c>
      <c r="H118" s="1248" t="s">
        <v>1229</v>
      </c>
      <c r="I118" s="1248" t="s">
        <v>1230</v>
      </c>
      <c r="J118" s="1248" t="s">
        <v>1231</v>
      </c>
      <c r="K118" s="1248" t="s">
        <v>1232</v>
      </c>
      <c r="L118" s="1248" t="s">
        <v>1233</v>
      </c>
      <c r="M118" s="1248" t="s">
        <v>1249</v>
      </c>
      <c r="N118" s="1248" t="s">
        <v>1235</v>
      </c>
      <c r="O118" s="1248" t="s">
        <v>1236</v>
      </c>
      <c r="P118" s="1248" t="s">
        <v>1237</v>
      </c>
      <c r="Q118" s="1249" t="s">
        <v>1074</v>
      </c>
      <c r="T118" s="1452" t="s">
        <v>1322</v>
      </c>
      <c r="U118" s="1452">
        <v>281242.39</v>
      </c>
      <c r="V118" s="1452">
        <v>233562.78000000003</v>
      </c>
      <c r="W118" s="1452">
        <v>497823.2</v>
      </c>
      <c r="X118" s="1452">
        <v>264707.74</v>
      </c>
      <c r="Y118" s="1452">
        <v>296390.25999999995</v>
      </c>
      <c r="Z118" s="1452">
        <v>314606.96191605285</v>
      </c>
      <c r="AA118" s="1452">
        <v>285922.91600000003</v>
      </c>
      <c r="AB118" s="1452">
        <v>327464.3</v>
      </c>
      <c r="AC118" s="1452">
        <v>286059.60941176472</v>
      </c>
      <c r="AD118" s="1452">
        <v>360341.29000000004</v>
      </c>
      <c r="AE118" s="1452">
        <v>352820.6</v>
      </c>
      <c r="AF118" s="1452">
        <v>377437.26799999998</v>
      </c>
      <c r="AG118" s="1452">
        <v>3878379.315327818</v>
      </c>
      <c r="AH118" s="1494">
        <v>0</v>
      </c>
    </row>
    <row r="119" spans="2:34" ht="22.5" customHeight="1" x14ac:dyDescent="0.25">
      <c r="B119" s="1243">
        <v>1</v>
      </c>
      <c r="C119" s="857" t="s">
        <v>187</v>
      </c>
      <c r="D119" s="858" t="s">
        <v>1367</v>
      </c>
      <c r="E119" s="859">
        <v>155.28</v>
      </c>
      <c r="F119" s="859"/>
      <c r="G119" s="859"/>
      <c r="H119" s="859"/>
      <c r="I119" s="859"/>
      <c r="J119" s="859"/>
      <c r="K119" s="859">
        <v>2189.0700000000002</v>
      </c>
      <c r="L119" s="859">
        <v>2620.09</v>
      </c>
      <c r="M119" s="859">
        <v>847.91</v>
      </c>
      <c r="N119" s="859"/>
      <c r="O119" s="859"/>
      <c r="P119" s="859"/>
      <c r="Q119" s="860">
        <f>SUM(E119:P119)</f>
        <v>5812.35</v>
      </c>
      <c r="T119" s="1452" t="s">
        <v>1324</v>
      </c>
      <c r="U119" s="1452">
        <v>25699862.059999999</v>
      </c>
      <c r="V119" s="1452">
        <v>23854800.27</v>
      </c>
      <c r="W119" s="1452">
        <v>24658071.029999997</v>
      </c>
      <c r="X119" s="1452">
        <v>23694834.48</v>
      </c>
      <c r="Y119" s="1452">
        <v>23223510.990000002</v>
      </c>
      <c r="Z119" s="1452">
        <v>23561531.539999999</v>
      </c>
      <c r="AA119" s="1452">
        <v>18672453.719999999</v>
      </c>
      <c r="AB119" s="1452">
        <v>18998295.830000002</v>
      </c>
      <c r="AC119" s="1452">
        <v>19538773.530000001</v>
      </c>
      <c r="AD119" s="1452">
        <v>20673854.649999999</v>
      </c>
      <c r="AE119" s="1452">
        <v>21211087.82</v>
      </c>
      <c r="AF119" s="1452">
        <v>22615196.940000001</v>
      </c>
      <c r="AG119" s="1452">
        <v>266402272.86000001</v>
      </c>
      <c r="AH119" s="1494">
        <v>0</v>
      </c>
    </row>
    <row r="120" spans="2:34" ht="22.5" customHeight="1" thickBot="1" x14ac:dyDescent="0.3">
      <c r="B120" s="1244">
        <f>+B119+1</f>
        <v>2</v>
      </c>
      <c r="C120" s="861" t="s">
        <v>259</v>
      </c>
      <c r="D120" s="862" t="s">
        <v>1367</v>
      </c>
      <c r="E120" s="863">
        <v>28941</v>
      </c>
      <c r="F120" s="863">
        <v>25547</v>
      </c>
      <c r="G120" s="863">
        <v>27993</v>
      </c>
      <c r="H120" s="863">
        <v>14709.19</v>
      </c>
      <c r="I120" s="863">
        <v>59486.45</v>
      </c>
      <c r="J120" s="863">
        <v>54119.53</v>
      </c>
      <c r="K120" s="863">
        <v>63442.8</v>
      </c>
      <c r="L120" s="863">
        <v>23966.1</v>
      </c>
      <c r="M120" s="863">
        <v>29404.33</v>
      </c>
      <c r="N120" s="863">
        <v>18229.45</v>
      </c>
      <c r="O120" s="863">
        <v>35573</v>
      </c>
      <c r="P120" s="863">
        <v>34391.449999999997</v>
      </c>
      <c r="Q120" s="864">
        <f t="shared" ref="Q120" si="7">SUM(E120:P120)</f>
        <v>415803.30000000005</v>
      </c>
      <c r="T120" s="1452" t="s">
        <v>1326</v>
      </c>
      <c r="U120" s="1452">
        <v>0</v>
      </c>
      <c r="V120" s="1452">
        <v>0</v>
      </c>
      <c r="W120" s="1452">
        <v>0</v>
      </c>
      <c r="X120" s="1452">
        <v>0</v>
      </c>
      <c r="Y120" s="1452">
        <v>0</v>
      </c>
      <c r="Z120" s="1452">
        <v>0</v>
      </c>
      <c r="AA120" s="1452">
        <v>0</v>
      </c>
      <c r="AC120" s="1452">
        <v>0</v>
      </c>
      <c r="AD120" s="1452">
        <v>0</v>
      </c>
      <c r="AE120" s="1452">
        <v>0</v>
      </c>
      <c r="AF120" s="1452">
        <v>0</v>
      </c>
      <c r="AG120" s="1452">
        <v>0</v>
      </c>
      <c r="AH120" s="1494">
        <v>0</v>
      </c>
    </row>
    <row r="121" spans="2:34" ht="22.5" customHeight="1" x14ac:dyDescent="0.25">
      <c r="B121" s="848"/>
      <c r="C121" s="848"/>
      <c r="D121" s="1495" t="s">
        <v>1359</v>
      </c>
      <c r="E121" s="1481"/>
      <c r="F121" s="1481"/>
      <c r="G121" s="1481"/>
      <c r="H121" s="1481"/>
      <c r="I121" s="1481"/>
      <c r="J121" s="848"/>
      <c r="K121" s="848"/>
      <c r="L121" s="848"/>
      <c r="M121" s="848"/>
      <c r="N121" s="848"/>
      <c r="O121" s="848"/>
      <c r="P121" s="848"/>
      <c r="Q121" s="848"/>
      <c r="T121" s="1452" t="s">
        <v>1328</v>
      </c>
      <c r="U121" s="1452">
        <v>0</v>
      </c>
      <c r="V121" s="1452">
        <v>0</v>
      </c>
      <c r="W121" s="1452">
        <v>0</v>
      </c>
      <c r="X121" s="1452">
        <v>0</v>
      </c>
      <c r="Y121" s="1452">
        <v>0</v>
      </c>
      <c r="Z121" s="1452">
        <v>0</v>
      </c>
      <c r="AA121" s="1452">
        <v>0</v>
      </c>
      <c r="AB121" s="1452">
        <v>0</v>
      </c>
      <c r="AC121" s="1452">
        <v>0</v>
      </c>
      <c r="AD121" s="1452">
        <v>0</v>
      </c>
      <c r="AE121" s="1452">
        <v>0</v>
      </c>
      <c r="AF121" s="1452">
        <v>0</v>
      </c>
      <c r="AG121" s="1452">
        <v>0</v>
      </c>
      <c r="AH121" s="912"/>
    </row>
    <row r="122" spans="2:34" ht="22.5" customHeight="1" x14ac:dyDescent="0.25">
      <c r="B122" s="848"/>
      <c r="C122" s="848"/>
      <c r="D122" s="1481"/>
      <c r="E122" s="1481"/>
      <c r="F122" s="1481"/>
      <c r="G122" s="1481"/>
      <c r="H122" s="1481"/>
      <c r="I122" s="1481"/>
      <c r="J122" s="848"/>
      <c r="K122" s="848"/>
      <c r="L122" s="848"/>
      <c r="M122" s="848"/>
      <c r="N122" s="848"/>
      <c r="O122" s="848"/>
      <c r="P122" s="848"/>
      <c r="Q122" s="848"/>
      <c r="T122" s="1452" t="s">
        <v>302</v>
      </c>
      <c r="U122" s="1452">
        <v>26096305.029999997</v>
      </c>
      <c r="V122" s="1452">
        <v>24202877.009999998</v>
      </c>
      <c r="W122" s="1452">
        <v>25275507.889999997</v>
      </c>
      <c r="X122" s="1452">
        <v>24035955.890000001</v>
      </c>
      <c r="Y122" s="1452">
        <v>23627325.420000002</v>
      </c>
      <c r="Z122" s="1452">
        <v>23993000.941916052</v>
      </c>
      <c r="AA122" s="1452">
        <v>19090431.546</v>
      </c>
      <c r="AB122" s="1452">
        <v>19415945.400000002</v>
      </c>
      <c r="AC122" s="1452">
        <v>19910614.499411765</v>
      </c>
      <c r="AD122" s="1452">
        <v>21163185.869999997</v>
      </c>
      <c r="AE122" s="1452">
        <v>21685547.18</v>
      </c>
      <c r="AF122" s="1452">
        <v>23119568.008000001</v>
      </c>
      <c r="AG122" s="1452">
        <v>271616264.68532783</v>
      </c>
      <c r="AH122" s="912"/>
    </row>
    <row r="123" spans="2:34" ht="22.5" customHeight="1" x14ac:dyDescent="0.25">
      <c r="B123" s="848"/>
      <c r="C123" s="848"/>
      <c r="D123" s="1496" t="s">
        <v>1338</v>
      </c>
      <c r="E123" s="1481" t="s">
        <v>1339</v>
      </c>
      <c r="F123" s="848"/>
      <c r="G123" s="848"/>
      <c r="H123" s="1496" t="s">
        <v>1368</v>
      </c>
      <c r="I123" s="1481" t="s">
        <v>1369</v>
      </c>
      <c r="J123" s="848"/>
      <c r="K123" s="848"/>
      <c r="L123" s="848"/>
      <c r="M123" s="848"/>
      <c r="N123" s="848"/>
      <c r="O123" s="848"/>
      <c r="P123" s="848"/>
      <c r="Q123" s="1481"/>
      <c r="AH123" s="912"/>
    </row>
    <row r="124" spans="2:34" ht="22.5" customHeight="1" x14ac:dyDescent="0.25">
      <c r="B124" s="848"/>
      <c r="C124" s="848"/>
      <c r="D124" s="1496" t="s">
        <v>1346</v>
      </c>
      <c r="E124" s="1481" t="s">
        <v>1347</v>
      </c>
      <c r="F124" s="848"/>
      <c r="G124" s="848"/>
      <c r="H124" s="1496" t="s">
        <v>1344</v>
      </c>
      <c r="I124" s="1481" t="s">
        <v>1345</v>
      </c>
      <c r="J124" s="848"/>
      <c r="K124" s="848"/>
      <c r="L124" s="848"/>
      <c r="M124" s="848"/>
      <c r="N124" s="848"/>
      <c r="O124" s="848"/>
      <c r="P124" s="848"/>
      <c r="Q124" s="848"/>
      <c r="AH124" s="912"/>
    </row>
    <row r="125" spans="2:34" ht="22.5" customHeight="1" x14ac:dyDescent="0.25">
      <c r="B125" s="848"/>
      <c r="C125" s="848"/>
      <c r="D125" s="1496" t="s">
        <v>1350</v>
      </c>
      <c r="E125" s="1481" t="s">
        <v>1351</v>
      </c>
      <c r="F125" s="1481"/>
      <c r="G125" s="848"/>
      <c r="H125" s="1497" t="s">
        <v>1367</v>
      </c>
      <c r="I125" s="1481" t="s">
        <v>1370</v>
      </c>
      <c r="J125" s="848"/>
      <c r="K125" s="848"/>
      <c r="L125" s="848"/>
      <c r="M125" s="848"/>
      <c r="N125" s="848"/>
      <c r="O125" s="848"/>
      <c r="P125" s="848"/>
      <c r="Q125" s="1481"/>
      <c r="T125" s="912"/>
      <c r="U125" s="912"/>
      <c r="V125" s="912"/>
      <c r="W125" s="912"/>
      <c r="X125" s="912"/>
      <c r="Y125" s="912"/>
      <c r="Z125" s="912"/>
      <c r="AA125" s="912"/>
      <c r="AB125" s="912"/>
      <c r="AC125" s="912"/>
      <c r="AD125" s="912"/>
      <c r="AE125" s="912"/>
      <c r="AF125" s="912"/>
      <c r="AG125" s="912"/>
      <c r="AH125" s="912"/>
    </row>
    <row r="126" spans="2:34" ht="22.5" customHeight="1" x14ac:dyDescent="0.25">
      <c r="B126" s="848"/>
      <c r="C126" s="848"/>
      <c r="D126" s="1496" t="s">
        <v>1352</v>
      </c>
      <c r="E126" s="1481" t="s">
        <v>1362</v>
      </c>
      <c r="F126" s="848"/>
      <c r="G126" s="848"/>
      <c r="H126" s="848"/>
      <c r="I126" s="848"/>
      <c r="J126" s="848"/>
      <c r="K126" s="848"/>
      <c r="L126" s="848"/>
      <c r="M126" s="848"/>
      <c r="N126" s="848"/>
      <c r="O126" s="848"/>
      <c r="P126" s="848"/>
      <c r="Q126" s="1481"/>
      <c r="T126" s="912"/>
      <c r="U126" s="912"/>
      <c r="V126" s="912"/>
      <c r="W126" s="912"/>
      <c r="X126" s="912"/>
      <c r="Y126" s="912"/>
      <c r="Z126" s="912"/>
      <c r="AA126" s="912"/>
      <c r="AB126" s="912"/>
      <c r="AC126" s="912"/>
      <c r="AD126" s="912"/>
      <c r="AE126" s="912"/>
      <c r="AF126" s="912"/>
      <c r="AG126" s="912"/>
      <c r="AH126" s="912"/>
    </row>
    <row r="127" spans="2:34" x14ac:dyDescent="0.25">
      <c r="T127" s="1451" t="s">
        <v>163</v>
      </c>
      <c r="U127" s="1452" t="s">
        <v>306</v>
      </c>
      <c r="V127" s="912"/>
      <c r="W127" s="912"/>
      <c r="X127" s="912"/>
      <c r="Y127" s="912"/>
      <c r="Z127" s="912"/>
      <c r="AA127" s="912"/>
      <c r="AB127" s="912"/>
      <c r="AC127" s="912"/>
      <c r="AD127" s="912"/>
      <c r="AE127" s="912"/>
      <c r="AF127" s="912"/>
      <c r="AG127" s="912"/>
      <c r="AH127" s="912"/>
    </row>
    <row r="128" spans="2:34" x14ac:dyDescent="0.25">
      <c r="T128" s="1451" t="s">
        <v>165</v>
      </c>
      <c r="U128" s="1452" t="s">
        <v>166</v>
      </c>
      <c r="V128" s="1453"/>
      <c r="W128" s="1453"/>
      <c r="X128" s="912"/>
      <c r="Y128" s="912"/>
      <c r="Z128" s="912"/>
      <c r="AA128" s="912"/>
      <c r="AB128" s="912"/>
      <c r="AC128" s="912"/>
      <c r="AD128" s="912"/>
      <c r="AE128" s="912"/>
      <c r="AF128" s="912"/>
      <c r="AG128" s="912"/>
      <c r="AH128" s="912"/>
    </row>
    <row r="129" spans="20:34" x14ac:dyDescent="0.25">
      <c r="T129" s="1451" t="s">
        <v>1331</v>
      </c>
      <c r="U129" s="1452" t="s">
        <v>1332</v>
      </c>
      <c r="V129" s="1453"/>
      <c r="W129" s="1453"/>
      <c r="X129" s="912"/>
      <c r="Y129" s="912"/>
      <c r="Z129" s="912"/>
      <c r="AA129" s="912"/>
      <c r="AB129" s="912"/>
      <c r="AC129" s="912"/>
      <c r="AD129" s="912"/>
      <c r="AE129" s="912"/>
      <c r="AF129" s="912"/>
      <c r="AG129" s="912"/>
      <c r="AH129" s="912"/>
    </row>
    <row r="130" spans="20:34" x14ac:dyDescent="0.25">
      <c r="X130" s="912"/>
      <c r="Y130" s="912"/>
      <c r="Z130" s="912"/>
      <c r="AA130" s="912"/>
      <c r="AB130" s="912"/>
      <c r="AC130" s="912"/>
      <c r="AD130" s="912"/>
      <c r="AE130" s="912"/>
      <c r="AF130" s="912"/>
      <c r="AG130" s="912"/>
      <c r="AH130" s="912"/>
    </row>
    <row r="131" spans="20:34" x14ac:dyDescent="0.25">
      <c r="T131" s="1452" t="s">
        <v>1311</v>
      </c>
      <c r="U131" s="1452" t="s">
        <v>1246</v>
      </c>
      <c r="AH131" s="912"/>
    </row>
    <row r="132" spans="20:34" x14ac:dyDescent="0.25">
      <c r="T132" s="1452" t="s">
        <v>167</v>
      </c>
      <c r="U132" s="1452" t="s">
        <v>770</v>
      </c>
      <c r="V132" s="1452" t="s">
        <v>771</v>
      </c>
      <c r="W132" s="1452" t="s">
        <v>1214</v>
      </c>
      <c r="X132" s="1452" t="s">
        <v>1215</v>
      </c>
      <c r="Y132" s="1452" t="s">
        <v>1216</v>
      </c>
      <c r="Z132" s="1452" t="s">
        <v>1217</v>
      </c>
      <c r="AA132" s="1452" t="s">
        <v>1218</v>
      </c>
      <c r="AB132" s="1452" t="s">
        <v>1219</v>
      </c>
      <c r="AC132" s="1452" t="s">
        <v>1220</v>
      </c>
      <c r="AD132" s="1452" t="s">
        <v>1221</v>
      </c>
      <c r="AE132" s="1452" t="s">
        <v>1222</v>
      </c>
      <c r="AF132" s="1452" t="s">
        <v>1223</v>
      </c>
      <c r="AG132" s="1452" t="s">
        <v>302</v>
      </c>
      <c r="AH132" s="912"/>
    </row>
    <row r="133" spans="20:34" x14ac:dyDescent="0.25">
      <c r="T133" s="1452" t="s">
        <v>187</v>
      </c>
      <c r="U133" s="1452">
        <v>155.28</v>
      </c>
      <c r="AA133" s="1452">
        <v>2189.0700000000002</v>
      </c>
      <c r="AB133" s="1452">
        <v>2620.09</v>
      </c>
      <c r="AC133" s="1452">
        <v>847.91</v>
      </c>
      <c r="AG133" s="1452">
        <v>5812.35</v>
      </c>
      <c r="AH133" s="912"/>
    </row>
    <row r="134" spans="20:34" x14ac:dyDescent="0.25">
      <c r="T134" s="1452" t="s">
        <v>259</v>
      </c>
      <c r="U134" s="1452">
        <v>28941</v>
      </c>
      <c r="V134" s="1452">
        <v>25547</v>
      </c>
      <c r="W134" s="1452">
        <v>27993</v>
      </c>
      <c r="X134" s="1452">
        <v>14709.19</v>
      </c>
      <c r="Y134" s="1452">
        <v>59486.45</v>
      </c>
      <c r="Z134" s="1452">
        <v>54119.53</v>
      </c>
      <c r="AA134" s="1452">
        <v>63442.8</v>
      </c>
      <c r="AB134" s="1452">
        <v>23966.1</v>
      </c>
      <c r="AC134" s="1452">
        <v>29404.33</v>
      </c>
      <c r="AD134" s="1452">
        <v>18229.45</v>
      </c>
      <c r="AE134" s="1452">
        <v>35573</v>
      </c>
      <c r="AF134" s="1452">
        <v>34391.449999999997</v>
      </c>
      <c r="AG134" s="1452">
        <v>415803.30000000005</v>
      </c>
    </row>
    <row r="135" spans="20:34" x14ac:dyDescent="0.25">
      <c r="T135" s="1452" t="s">
        <v>302</v>
      </c>
      <c r="U135" s="1452">
        <v>29096.28</v>
      </c>
      <c r="V135" s="1452">
        <v>25547</v>
      </c>
      <c r="W135" s="1452">
        <v>27993</v>
      </c>
      <c r="X135" s="1452">
        <v>14709.19</v>
      </c>
      <c r="Y135" s="1452">
        <v>59486.45</v>
      </c>
      <c r="Z135" s="1452">
        <v>54119.53</v>
      </c>
      <c r="AA135" s="1452">
        <v>65631.87000000001</v>
      </c>
      <c r="AB135" s="1452">
        <v>26586.19</v>
      </c>
      <c r="AC135" s="1452">
        <v>30252.240000000002</v>
      </c>
      <c r="AD135" s="1452">
        <v>18229.45</v>
      </c>
      <c r="AE135" s="1452">
        <v>35573</v>
      </c>
      <c r="AF135" s="1452">
        <v>34391.449999999997</v>
      </c>
      <c r="AG135" s="1452">
        <v>421615.65</v>
      </c>
    </row>
    <row r="136" spans="20:34" x14ac:dyDescent="0.25">
      <c r="U136" s="1488">
        <v>0</v>
      </c>
      <c r="V136" s="1488">
        <v>0</v>
      </c>
      <c r="W136" s="1488">
        <v>0</v>
      </c>
      <c r="X136" s="1488">
        <v>0</v>
      </c>
      <c r="Y136" s="1488">
        <v>0</v>
      </c>
      <c r="Z136" s="1488">
        <v>0</v>
      </c>
      <c r="AA136" s="1488">
        <v>0</v>
      </c>
      <c r="AB136" s="1488">
        <v>0</v>
      </c>
      <c r="AC136" s="1488">
        <v>0</v>
      </c>
      <c r="AD136" s="1488">
        <v>0</v>
      </c>
      <c r="AE136" s="1488">
        <v>0</v>
      </c>
      <c r="AF136" s="1488">
        <v>0</v>
      </c>
      <c r="AG136" s="1488">
        <v>0</v>
      </c>
    </row>
  </sheetData>
  <mergeCells count="2">
    <mergeCell ref="B1:Q1"/>
    <mergeCell ref="B109:C114"/>
  </mergeCells>
  <conditionalFormatting sqref="D7:D104">
    <cfRule type="containsText" dxfId="13" priority="1" stopIfTrue="1" operator="containsText" text="CA">
      <formula>NOT(ISERROR(SEARCH("CA",D7)))</formula>
    </cfRule>
    <cfRule type="containsText" dxfId="12" priority="2" stopIfTrue="1" operator="containsText" text="RQ">
      <formula>NOT(ISERROR(SEARCH("RQ",D7)))</formula>
    </cfRule>
    <cfRule type="containsText" dxfId="11" priority="3" stopIfTrue="1" operator="containsText" text="R6">
      <formula>NOT(ISERROR(SEARCH("R6",D7)))</formula>
    </cfRule>
    <cfRule type="containsText" dxfId="10" priority="4" stopIfTrue="1" operator="containsText" text="GN">
      <formula>NOT(ISERROR(SEARCH("GN",D7)))</formula>
    </cfRule>
    <cfRule type="containsText" dxfId="9" priority="5" stopIfTrue="1" operator="containsText" text="D2">
      <formula>NOT(ISERROR(SEARCH("D2",D7)))</formula>
    </cfRule>
    <cfRule type="containsText" dxfId="8" priority="6" stopIfTrue="1" operator="containsText" text="BG">
      <formula>NOT(ISERROR(SEARCH("BG",D7)))</formula>
    </cfRule>
    <cfRule type="containsText" dxfId="7" priority="7" operator="containsText" text="BZ">
      <formula>NOT(ISERROR(SEARCH("BZ",D7)))</formula>
    </cfRule>
  </conditionalFormatting>
  <conditionalFormatting sqref="D110:D114">
    <cfRule type="containsText" dxfId="6" priority="183" stopIfTrue="1" operator="containsText" text="CA">
      <formula>NOT(ISERROR(SEARCH("CA",D110)))</formula>
    </cfRule>
    <cfRule type="containsText" dxfId="5" priority="184" stopIfTrue="1" operator="containsText" text="RQ">
      <formula>NOT(ISERROR(SEARCH("RQ",D110)))</formula>
    </cfRule>
    <cfRule type="containsText" dxfId="4" priority="185" stopIfTrue="1" operator="containsText" text="R6">
      <formula>NOT(ISERROR(SEARCH("R6",D110)))</formula>
    </cfRule>
    <cfRule type="containsText" dxfId="3" priority="186" stopIfTrue="1" operator="containsText" text="GN">
      <formula>NOT(ISERROR(SEARCH("GN",D110)))</formula>
    </cfRule>
    <cfRule type="containsText" dxfId="2" priority="187" stopIfTrue="1" operator="containsText" text="D2">
      <formula>NOT(ISERROR(SEARCH("D2",D110)))</formula>
    </cfRule>
    <cfRule type="containsText" dxfId="1" priority="188" stopIfTrue="1" operator="containsText" text="BG">
      <formula>NOT(ISERROR(SEARCH("BG",D110)))</formula>
    </cfRule>
    <cfRule type="containsText" dxfId="0" priority="189" operator="containsText" text="BZ">
      <formula>NOT(ISERROR(SEARCH("BZ",D110)))</formula>
    </cfRule>
  </conditionalFormatting>
  <pageMargins left="0.78740157480314965" right="0.59055118110236227" top="0.59055118110236227" bottom="0.59055118110236227" header="0.31496062992125984" footer="0.31496062992125984"/>
  <pageSetup paperSize="9" scale="51" fitToHeight="3" orientation="landscape" r:id="rId1"/>
  <rowBreaks count="1" manualBreakCount="1">
    <brk id="43" max="16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Hoja39">
    <pageSetUpPr fitToPage="1"/>
  </sheetPr>
  <dimension ref="A1:P55"/>
  <sheetViews>
    <sheetView view="pageBreakPreview" zoomScale="90" zoomScaleNormal="70" zoomScaleSheetLayoutView="90" workbookViewId="0">
      <selection activeCell="H8" sqref="H8"/>
    </sheetView>
  </sheetViews>
  <sheetFormatPr baseColWidth="10" defaultRowHeight="15" x14ac:dyDescent="0.25"/>
  <cols>
    <col min="1" max="1" width="3.7109375" customWidth="1"/>
    <col min="2" max="2" width="49.42578125" bestFit="1" customWidth="1"/>
    <col min="3" max="3" width="12.140625" customWidth="1"/>
    <col min="4" max="4" width="11.28515625" customWidth="1"/>
    <col min="5" max="9" width="11" bestFit="1" customWidth="1"/>
    <col min="10" max="10" width="11.28515625" customWidth="1"/>
    <col min="11" max="11" width="11" bestFit="1" customWidth="1"/>
    <col min="12" max="12" width="11.5703125" bestFit="1" customWidth="1"/>
    <col min="13" max="13" width="11.28515625" customWidth="1"/>
    <col min="14" max="14" width="11.5703125" customWidth="1"/>
    <col min="15" max="15" width="10.7109375" customWidth="1"/>
    <col min="16" max="16" width="12.42578125" bestFit="1" customWidth="1"/>
  </cols>
  <sheetData>
    <row r="1" spans="1:16" ht="18" x14ac:dyDescent="0.25">
      <c r="A1" s="2027" t="s">
        <v>1371</v>
      </c>
      <c r="B1" s="2027"/>
      <c r="C1" s="2027"/>
      <c r="D1" s="2027"/>
      <c r="E1" s="2027"/>
      <c r="F1" s="2027"/>
      <c r="G1" s="2027"/>
      <c r="H1" s="2027"/>
      <c r="I1" s="2027"/>
      <c r="J1" s="2027"/>
      <c r="K1" s="2027"/>
      <c r="L1" s="2027"/>
      <c r="M1" s="2027"/>
      <c r="N1" s="2027"/>
      <c r="O1" s="2027"/>
      <c r="P1" s="2027"/>
    </row>
    <row r="2" spans="1:16" ht="15.75" x14ac:dyDescent="0.25">
      <c r="A2" s="865"/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  <c r="N2" s="865"/>
      <c r="O2" s="865"/>
      <c r="P2" s="865"/>
    </row>
    <row r="3" spans="1:16" ht="15.75" x14ac:dyDescent="0.25">
      <c r="A3" s="865"/>
      <c r="B3" s="865"/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  <c r="O3" s="865"/>
      <c r="P3" s="865"/>
    </row>
    <row r="4" spans="1:16" x14ac:dyDescent="0.25">
      <c r="A4" s="866"/>
      <c r="B4" s="866"/>
      <c r="C4" s="867"/>
      <c r="D4" s="866"/>
      <c r="E4" s="866"/>
      <c r="F4" s="866"/>
      <c r="G4" s="866"/>
      <c r="H4" s="866"/>
      <c r="I4" s="866"/>
      <c r="J4" s="866"/>
      <c r="K4" s="866"/>
      <c r="L4" s="866"/>
      <c r="M4" s="866"/>
      <c r="N4" s="866"/>
      <c r="O4" s="866"/>
      <c r="P4" s="866"/>
    </row>
    <row r="5" spans="1:16" x14ac:dyDescent="0.25">
      <c r="A5" s="866"/>
      <c r="B5" s="866"/>
      <c r="C5" s="866"/>
      <c r="D5" s="866"/>
      <c r="E5" s="866"/>
      <c r="F5" s="866"/>
      <c r="G5" s="866"/>
      <c r="H5" s="866"/>
      <c r="I5" s="866"/>
      <c r="J5" s="866"/>
      <c r="K5" s="866"/>
      <c r="L5" s="866"/>
      <c r="M5" s="866"/>
      <c r="N5" s="866"/>
      <c r="O5" s="866"/>
      <c r="P5" s="866"/>
    </row>
    <row r="6" spans="1:16" x14ac:dyDescent="0.25">
      <c r="A6" s="866"/>
      <c r="B6" s="866"/>
      <c r="C6" s="866"/>
      <c r="D6" s="866"/>
      <c r="E6" s="866"/>
      <c r="F6" s="866"/>
      <c r="G6" s="866"/>
      <c r="H6" s="866"/>
      <c r="I6" s="866"/>
      <c r="J6" s="866"/>
      <c r="K6" s="866"/>
      <c r="L6" s="866"/>
      <c r="M6" s="866"/>
      <c r="N6" s="866"/>
      <c r="O6" s="866"/>
      <c r="P6" s="866"/>
    </row>
    <row r="7" spans="1:16" x14ac:dyDescent="0.25">
      <c r="A7" s="866"/>
      <c r="B7" s="866"/>
      <c r="C7" s="866"/>
      <c r="D7" s="866"/>
      <c r="E7" s="866"/>
      <c r="F7" s="866"/>
      <c r="G7" s="866"/>
      <c r="H7" s="866"/>
      <c r="I7" s="866"/>
      <c r="J7" s="866"/>
      <c r="K7" s="866"/>
      <c r="L7" s="866"/>
      <c r="M7" s="866"/>
      <c r="N7" s="866"/>
      <c r="O7" s="866"/>
      <c r="P7" s="866"/>
    </row>
    <row r="8" spans="1:16" x14ac:dyDescent="0.25">
      <c r="A8" s="866"/>
      <c r="B8" s="866"/>
      <c r="C8" s="866"/>
      <c r="D8" s="866"/>
      <c r="E8" s="866"/>
      <c r="F8" s="866"/>
      <c r="G8" s="866"/>
      <c r="H8" s="866"/>
      <c r="I8" s="866"/>
      <c r="J8" s="866"/>
      <c r="K8" s="866"/>
      <c r="L8" s="866"/>
      <c r="M8" s="866"/>
      <c r="N8" s="866"/>
      <c r="O8" s="866"/>
      <c r="P8" s="866"/>
    </row>
    <row r="9" spans="1:16" x14ac:dyDescent="0.25">
      <c r="A9" s="866"/>
      <c r="B9" s="866"/>
      <c r="C9" s="866"/>
      <c r="D9" s="866"/>
      <c r="E9" s="866"/>
      <c r="F9" s="866"/>
      <c r="G9" s="866"/>
      <c r="H9" s="866"/>
      <c r="I9" s="866"/>
      <c r="J9" s="866"/>
      <c r="K9" s="866"/>
      <c r="L9" s="866"/>
      <c r="M9" s="866"/>
      <c r="N9" s="866"/>
      <c r="O9" s="866"/>
      <c r="P9" s="866"/>
    </row>
    <row r="10" spans="1:16" x14ac:dyDescent="0.25">
      <c r="A10" s="866"/>
      <c r="B10" s="866"/>
      <c r="C10" s="866"/>
      <c r="D10" s="866"/>
      <c r="E10" s="866"/>
      <c r="F10" s="866"/>
      <c r="G10" s="866"/>
      <c r="H10" s="866"/>
      <c r="I10" s="866"/>
      <c r="J10" s="866"/>
      <c r="K10" s="866"/>
      <c r="L10" s="866"/>
      <c r="M10" s="866"/>
      <c r="N10" s="866"/>
      <c r="O10" s="866"/>
      <c r="P10" s="866"/>
    </row>
    <row r="11" spans="1:16" x14ac:dyDescent="0.25">
      <c r="A11" s="866"/>
      <c r="B11" s="866"/>
      <c r="C11" s="866"/>
      <c r="D11" s="866"/>
      <c r="E11" s="866"/>
      <c r="F11" s="866"/>
      <c r="G11" s="866"/>
      <c r="H11" s="866"/>
      <c r="I11" s="866"/>
      <c r="J11" s="866"/>
      <c r="K11" s="866"/>
      <c r="L11" s="866"/>
      <c r="M11" s="866"/>
      <c r="N11" s="866"/>
      <c r="O11" s="866"/>
      <c r="P11" s="866"/>
    </row>
    <row r="12" spans="1:16" x14ac:dyDescent="0.25">
      <c r="A12" s="866"/>
      <c r="B12" s="866"/>
      <c r="C12" s="866"/>
      <c r="D12" s="866"/>
      <c r="E12" s="866"/>
      <c r="F12" s="866"/>
      <c r="G12" s="866"/>
      <c r="H12" s="866"/>
      <c r="I12" s="866"/>
      <c r="J12" s="866"/>
      <c r="K12" s="866"/>
      <c r="L12" s="866"/>
      <c r="M12" s="866"/>
      <c r="N12" s="866"/>
      <c r="O12" s="866"/>
      <c r="P12" s="866"/>
    </row>
    <row r="13" spans="1:16" x14ac:dyDescent="0.25">
      <c r="A13" s="866"/>
      <c r="B13" s="866"/>
      <c r="C13" s="866"/>
      <c r="D13" s="866"/>
      <c r="E13" s="866"/>
      <c r="F13" s="866"/>
      <c r="G13" s="866"/>
      <c r="H13" s="866"/>
      <c r="I13" s="866"/>
      <c r="J13" s="866"/>
      <c r="K13" s="866"/>
      <c r="L13" s="866"/>
      <c r="M13" s="866"/>
      <c r="N13" s="866"/>
      <c r="O13" s="866"/>
      <c r="P13" s="866"/>
    </row>
    <row r="14" spans="1:16" x14ac:dyDescent="0.25">
      <c r="A14" s="866"/>
      <c r="B14" s="866"/>
      <c r="C14" s="866"/>
      <c r="D14" s="866"/>
      <c r="E14" s="866"/>
      <c r="F14" s="866"/>
      <c r="G14" s="866"/>
      <c r="H14" s="866"/>
      <c r="I14" s="866"/>
      <c r="J14" s="866"/>
      <c r="K14" s="866"/>
      <c r="L14" s="866"/>
      <c r="M14" s="866"/>
      <c r="N14" s="866"/>
      <c r="O14" s="866"/>
      <c r="P14" s="866"/>
    </row>
    <row r="15" spans="1:16" x14ac:dyDescent="0.25">
      <c r="A15" s="866"/>
      <c r="B15" s="866"/>
      <c r="C15" s="866"/>
      <c r="D15" s="866"/>
      <c r="E15" s="866"/>
      <c r="F15" s="866"/>
      <c r="G15" s="866"/>
      <c r="H15" s="866"/>
      <c r="I15" s="866"/>
      <c r="J15" s="866"/>
      <c r="K15" s="866"/>
      <c r="L15" s="866"/>
      <c r="M15" s="866"/>
      <c r="N15" s="866"/>
      <c r="O15" s="866"/>
      <c r="P15" s="866"/>
    </row>
    <row r="16" spans="1:16" x14ac:dyDescent="0.25">
      <c r="A16" s="866"/>
      <c r="B16" s="866"/>
      <c r="C16" s="866"/>
      <c r="D16" s="866"/>
      <c r="E16" s="866"/>
      <c r="F16" s="866"/>
      <c r="G16" s="866"/>
      <c r="H16" s="866"/>
      <c r="I16" s="866"/>
      <c r="J16" s="866"/>
      <c r="K16" s="866"/>
      <c r="L16" s="866"/>
      <c r="M16" s="866"/>
      <c r="N16" s="866"/>
      <c r="O16" s="866"/>
      <c r="P16" s="866"/>
    </row>
    <row r="17" spans="1:16" x14ac:dyDescent="0.25">
      <c r="A17" s="866"/>
      <c r="B17" s="866"/>
      <c r="C17" s="866"/>
      <c r="D17" s="866"/>
      <c r="E17" s="866"/>
      <c r="F17" s="866"/>
      <c r="G17" s="866"/>
      <c r="H17" s="866"/>
      <c r="I17" s="866"/>
      <c r="J17" s="866"/>
      <c r="K17" s="866"/>
      <c r="L17" s="866"/>
      <c r="M17" s="866"/>
      <c r="N17" s="866"/>
      <c r="O17" s="866"/>
      <c r="P17" s="866"/>
    </row>
    <row r="18" spans="1:16" x14ac:dyDescent="0.25">
      <c r="A18" s="866"/>
      <c r="B18" s="866"/>
      <c r="C18" s="866"/>
      <c r="D18" s="866"/>
      <c r="E18" s="866"/>
      <c r="F18" s="866"/>
      <c r="G18" s="866"/>
      <c r="H18" s="866"/>
      <c r="I18" s="866"/>
      <c r="J18" s="866"/>
      <c r="K18" s="866"/>
      <c r="L18" s="866"/>
      <c r="M18" s="866"/>
      <c r="N18" s="866"/>
      <c r="O18" s="866"/>
      <c r="P18" s="866"/>
    </row>
    <row r="19" spans="1:16" x14ac:dyDescent="0.25">
      <c r="A19" s="866"/>
      <c r="B19" s="866"/>
      <c r="C19" s="866"/>
      <c r="D19" s="866"/>
      <c r="E19" s="866"/>
      <c r="F19" s="866"/>
      <c r="G19" s="866"/>
      <c r="H19" s="866"/>
      <c r="I19" s="866"/>
      <c r="J19" s="866"/>
      <c r="K19" s="866"/>
      <c r="L19" s="866"/>
      <c r="M19" s="866"/>
      <c r="N19" s="866"/>
      <c r="O19" s="866"/>
      <c r="P19" s="866"/>
    </row>
    <row r="20" spans="1:16" x14ac:dyDescent="0.25">
      <c r="A20" s="866"/>
      <c r="B20" s="866"/>
      <c r="C20" s="866"/>
      <c r="D20" s="866"/>
      <c r="E20" s="866"/>
      <c r="F20" s="866"/>
      <c r="G20" s="866"/>
      <c r="H20" s="866"/>
      <c r="I20" s="866"/>
      <c r="J20" s="866"/>
      <c r="K20" s="866"/>
      <c r="L20" s="866"/>
      <c r="M20" s="866"/>
      <c r="N20" s="866"/>
      <c r="O20" s="866"/>
      <c r="P20" s="866"/>
    </row>
    <row r="21" spans="1:16" x14ac:dyDescent="0.25">
      <c r="A21" s="866"/>
      <c r="B21" s="866"/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</row>
    <row r="22" spans="1:16" x14ac:dyDescent="0.25">
      <c r="A22" s="866"/>
      <c r="B22" s="866"/>
      <c r="C22" s="866"/>
      <c r="D22" s="866"/>
      <c r="E22" s="866"/>
      <c r="F22" s="866"/>
      <c r="G22" s="866"/>
      <c r="H22" s="866"/>
      <c r="I22" s="866"/>
      <c r="J22" s="866"/>
      <c r="K22" s="866"/>
      <c r="L22" s="866"/>
      <c r="M22" s="866"/>
      <c r="N22" s="866"/>
      <c r="O22" s="866"/>
      <c r="P22" s="866"/>
    </row>
    <row r="23" spans="1:16" x14ac:dyDescent="0.25">
      <c r="A23" s="866"/>
      <c r="B23" s="866"/>
      <c r="C23" s="866"/>
      <c r="D23" s="866"/>
      <c r="E23" s="866"/>
      <c r="F23" s="866"/>
      <c r="G23" s="866"/>
      <c r="H23" s="866"/>
      <c r="I23" s="866"/>
      <c r="J23" s="866"/>
      <c r="K23" s="866"/>
      <c r="L23" s="866"/>
      <c r="M23" s="866"/>
      <c r="N23" s="866"/>
      <c r="O23" s="866"/>
      <c r="P23" s="866"/>
    </row>
    <row r="24" spans="1:16" x14ac:dyDescent="0.25">
      <c r="A24" s="866"/>
      <c r="B24" s="866"/>
      <c r="C24" s="866"/>
      <c r="D24" s="866"/>
      <c r="E24" s="866"/>
      <c r="F24" s="866"/>
      <c r="G24" s="866"/>
      <c r="H24" s="866"/>
      <c r="I24" s="866"/>
      <c r="J24" s="866"/>
      <c r="K24" s="866"/>
      <c r="L24" s="866"/>
      <c r="M24" s="866"/>
      <c r="N24" s="866"/>
      <c r="O24" s="866"/>
      <c r="P24" s="866"/>
    </row>
    <row r="25" spans="1:16" x14ac:dyDescent="0.25">
      <c r="A25" s="866"/>
      <c r="B25" s="866"/>
      <c r="C25" s="866"/>
      <c r="D25" s="866"/>
      <c r="E25" s="866"/>
      <c r="F25" s="866"/>
      <c r="G25" s="866"/>
      <c r="H25" s="866"/>
      <c r="I25" s="866"/>
      <c r="J25" s="866"/>
      <c r="K25" s="866"/>
      <c r="L25" s="866"/>
      <c r="M25" s="866"/>
      <c r="N25" s="866"/>
      <c r="O25" s="866"/>
      <c r="P25" s="866"/>
    </row>
    <row r="26" spans="1:16" x14ac:dyDescent="0.25">
      <c r="A26" s="866"/>
      <c r="B26" s="866"/>
      <c r="C26" s="866"/>
      <c r="D26" s="866"/>
      <c r="E26" s="866"/>
      <c r="F26" s="866"/>
      <c r="G26" s="866"/>
      <c r="H26" s="866"/>
      <c r="I26" s="866"/>
      <c r="J26" s="866"/>
      <c r="K26" s="866"/>
      <c r="L26" s="866"/>
      <c r="M26" s="866"/>
      <c r="N26" s="866"/>
      <c r="O26" s="866"/>
      <c r="P26" s="866"/>
    </row>
    <row r="27" spans="1:16" x14ac:dyDescent="0.25">
      <c r="A27" s="866"/>
      <c r="B27" s="866"/>
      <c r="C27" s="866"/>
      <c r="D27" s="866"/>
      <c r="E27" s="866"/>
      <c r="F27" s="866"/>
      <c r="G27" s="866"/>
      <c r="H27" s="866"/>
      <c r="I27" s="866"/>
      <c r="J27" s="866"/>
      <c r="K27" s="866"/>
      <c r="L27" s="866"/>
      <c r="M27" s="866"/>
      <c r="N27" s="866"/>
      <c r="O27" s="866"/>
      <c r="P27" s="866"/>
    </row>
    <row r="28" spans="1:16" x14ac:dyDescent="0.25">
      <c r="A28" s="866"/>
      <c r="B28" s="866"/>
      <c r="C28" s="866"/>
      <c r="D28" s="866"/>
      <c r="E28" s="866"/>
      <c r="F28" s="866"/>
      <c r="G28" s="866"/>
      <c r="H28" s="866"/>
      <c r="I28" s="866"/>
      <c r="J28" s="866"/>
      <c r="K28" s="866"/>
      <c r="L28" s="866"/>
      <c r="M28" s="866"/>
      <c r="N28" s="866"/>
      <c r="O28" s="866"/>
      <c r="P28" s="866"/>
    </row>
    <row r="29" spans="1:16" x14ac:dyDescent="0.25">
      <c r="A29" s="866"/>
      <c r="B29" s="866"/>
      <c r="C29" s="866"/>
      <c r="D29" s="866"/>
      <c r="E29" s="866"/>
      <c r="F29" s="866"/>
      <c r="G29" s="866"/>
      <c r="H29" s="866"/>
      <c r="I29" s="866"/>
      <c r="J29" s="866"/>
      <c r="K29" s="866"/>
      <c r="L29" s="866"/>
      <c r="M29" s="866"/>
      <c r="N29" s="866"/>
      <c r="O29" s="866"/>
      <c r="P29" s="866"/>
    </row>
    <row r="30" spans="1:16" x14ac:dyDescent="0.25">
      <c r="A30" s="866"/>
      <c r="B30" s="866"/>
      <c r="C30" s="866"/>
      <c r="D30" s="866"/>
      <c r="E30" s="866"/>
      <c r="F30" s="866"/>
      <c r="G30" s="866"/>
      <c r="H30" s="866"/>
      <c r="I30" s="866"/>
      <c r="J30" s="866"/>
      <c r="K30" s="866"/>
      <c r="L30" s="866"/>
      <c r="M30" s="866"/>
      <c r="N30" s="866"/>
      <c r="O30" s="866"/>
      <c r="P30" s="866"/>
    </row>
    <row r="31" spans="1:16" x14ac:dyDescent="0.25">
      <c r="A31" s="866"/>
      <c r="B31" s="866"/>
      <c r="C31" s="866"/>
      <c r="D31" s="866"/>
      <c r="E31" s="866"/>
      <c r="F31" s="866"/>
      <c r="G31" s="866"/>
      <c r="H31" s="866"/>
      <c r="I31" s="866"/>
      <c r="J31" s="866"/>
      <c r="K31" s="866"/>
      <c r="L31" s="866"/>
      <c r="M31" s="866"/>
      <c r="N31" s="866"/>
      <c r="O31" s="866"/>
      <c r="P31" s="866"/>
    </row>
    <row r="32" spans="1:16" x14ac:dyDescent="0.25">
      <c r="A32" s="866"/>
      <c r="B32" s="866"/>
      <c r="C32" s="866"/>
      <c r="D32" s="866"/>
      <c r="E32" s="866"/>
      <c r="F32" s="866"/>
      <c r="G32" s="866"/>
      <c r="H32" s="866"/>
      <c r="I32" s="866"/>
      <c r="J32" s="866"/>
      <c r="K32" s="866"/>
      <c r="L32" s="866"/>
      <c r="M32" s="866"/>
      <c r="N32" s="866"/>
      <c r="O32" s="866"/>
      <c r="P32" s="866"/>
    </row>
    <row r="33" spans="1:16" x14ac:dyDescent="0.25">
      <c r="A33" s="866"/>
      <c r="B33" s="866"/>
      <c r="C33" s="866"/>
      <c r="D33" s="866"/>
      <c r="E33" s="866"/>
      <c r="F33" s="866"/>
      <c r="G33" s="866"/>
      <c r="H33" s="866"/>
      <c r="I33" s="866"/>
      <c r="J33" s="866"/>
      <c r="K33" s="866"/>
      <c r="L33" s="866"/>
      <c r="M33" s="866"/>
      <c r="N33" s="866"/>
      <c r="O33" s="866"/>
      <c r="P33" s="866"/>
    </row>
    <row r="34" spans="1:16" x14ac:dyDescent="0.25">
      <c r="A34" s="866"/>
      <c r="B34" s="866"/>
      <c r="C34" s="866"/>
      <c r="D34" s="866"/>
      <c r="E34" s="866"/>
      <c r="F34" s="866"/>
      <c r="G34" s="866"/>
      <c r="H34" s="866"/>
      <c r="I34" s="866"/>
      <c r="J34" s="866"/>
      <c r="K34" s="866"/>
      <c r="L34" s="866"/>
      <c r="M34" s="866"/>
      <c r="N34" s="866"/>
      <c r="O34" s="866"/>
      <c r="P34" s="866"/>
    </row>
    <row r="35" spans="1:16" x14ac:dyDescent="0.25">
      <c r="A35" s="866"/>
      <c r="B35" s="866"/>
      <c r="C35" s="866"/>
      <c r="D35" s="866"/>
      <c r="E35" s="866"/>
      <c r="F35" s="866"/>
      <c r="G35" s="866"/>
      <c r="H35" s="866"/>
      <c r="I35" s="866"/>
      <c r="J35" s="866"/>
      <c r="K35" s="866"/>
      <c r="L35" s="866"/>
      <c r="M35" s="866"/>
      <c r="N35" s="866"/>
      <c r="O35" s="866"/>
      <c r="P35" s="866"/>
    </row>
    <row r="36" spans="1:16" x14ac:dyDescent="0.25">
      <c r="A36" s="866"/>
      <c r="B36" s="866"/>
      <c r="C36" s="866"/>
      <c r="D36" s="866"/>
      <c r="E36" s="866"/>
      <c r="F36" s="866"/>
      <c r="G36" s="866"/>
      <c r="H36" s="866"/>
      <c r="I36" s="866"/>
      <c r="J36" s="866"/>
      <c r="K36" s="866"/>
      <c r="L36" s="866"/>
      <c r="M36" s="866"/>
      <c r="N36" s="866"/>
      <c r="O36" s="866"/>
      <c r="P36" s="866"/>
    </row>
    <row r="37" spans="1:16" x14ac:dyDescent="0.25">
      <c r="A37" s="866"/>
      <c r="B37" s="866"/>
      <c r="C37" s="866"/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6"/>
      <c r="O37" s="866"/>
      <c r="P37" s="866"/>
    </row>
    <row r="38" spans="1:16" x14ac:dyDescent="0.25">
      <c r="A38" s="866"/>
      <c r="B38" s="866"/>
      <c r="C38" s="866"/>
      <c r="D38" s="866"/>
      <c r="E38" s="866"/>
      <c r="F38" s="866"/>
      <c r="G38" s="866"/>
      <c r="H38" s="866"/>
      <c r="I38" s="866"/>
      <c r="J38" s="866"/>
      <c r="K38" s="866"/>
      <c r="L38" s="866"/>
      <c r="M38" s="866"/>
      <c r="N38" s="866"/>
      <c r="O38" s="866"/>
      <c r="P38" s="866"/>
    </row>
    <row r="39" spans="1:16" x14ac:dyDescent="0.25">
      <c r="A39" s="866"/>
      <c r="B39" s="866"/>
      <c r="C39" s="866"/>
      <c r="D39" s="866"/>
      <c r="E39" s="866"/>
      <c r="F39" s="866"/>
      <c r="G39" s="866"/>
      <c r="H39" s="866"/>
      <c r="I39" s="866"/>
      <c r="J39" s="866"/>
      <c r="K39" s="866"/>
      <c r="L39" s="866"/>
      <c r="M39" s="866"/>
      <c r="N39" s="866"/>
      <c r="O39" s="866"/>
      <c r="P39" s="866"/>
    </row>
    <row r="40" spans="1:16" x14ac:dyDescent="0.25">
      <c r="A40" s="866"/>
      <c r="B40" s="866"/>
      <c r="C40" s="866"/>
      <c r="D40" s="866"/>
      <c r="E40" s="866"/>
      <c r="F40" s="866"/>
      <c r="G40" s="866"/>
      <c r="H40" s="866"/>
      <c r="I40" s="866"/>
      <c r="J40" s="866"/>
      <c r="K40" s="866"/>
      <c r="L40" s="866"/>
      <c r="M40" s="866"/>
      <c r="N40" s="866"/>
      <c r="O40" s="866"/>
      <c r="P40" s="866"/>
    </row>
    <row r="41" spans="1:16" x14ac:dyDescent="0.25">
      <c r="A41" s="866"/>
      <c r="B41" s="866"/>
      <c r="C41" s="866"/>
      <c r="D41" s="866"/>
      <c r="E41" s="866"/>
      <c r="F41" s="866"/>
      <c r="G41" s="866"/>
      <c r="H41" s="866"/>
      <c r="I41" s="866"/>
      <c r="J41" s="866"/>
      <c r="K41" s="866"/>
      <c r="L41" s="866"/>
      <c r="M41" s="866"/>
      <c r="N41" s="866"/>
      <c r="O41" s="866"/>
      <c r="P41" s="866"/>
    </row>
    <row r="42" spans="1:16" x14ac:dyDescent="0.25">
      <c r="A42" s="866"/>
      <c r="B42" s="866"/>
      <c r="C42" s="866"/>
      <c r="D42" s="866"/>
      <c r="E42" s="866"/>
      <c r="F42" s="866"/>
      <c r="G42" s="866"/>
      <c r="H42" s="866"/>
      <c r="I42" s="866"/>
      <c r="J42" s="866"/>
      <c r="K42" s="866"/>
      <c r="L42" s="866"/>
      <c r="M42" s="866"/>
      <c r="N42" s="866"/>
      <c r="O42" s="866"/>
      <c r="P42" s="866"/>
    </row>
    <row r="43" spans="1:16" x14ac:dyDescent="0.25">
      <c r="A43" s="866"/>
      <c r="B43" s="866"/>
      <c r="C43" s="866"/>
      <c r="D43" s="866"/>
      <c r="E43" s="866"/>
      <c r="F43" s="866"/>
      <c r="G43" s="866"/>
      <c r="H43" s="866"/>
      <c r="I43" s="866"/>
      <c r="J43" s="866"/>
      <c r="K43" s="866"/>
      <c r="L43" s="866"/>
      <c r="M43" s="866"/>
      <c r="N43" s="866"/>
      <c r="O43" s="866"/>
      <c r="P43" s="866"/>
    </row>
    <row r="44" spans="1:16" x14ac:dyDescent="0.25">
      <c r="A44" s="866"/>
      <c r="B44" s="866"/>
      <c r="C44" s="866"/>
      <c r="D44" s="866"/>
      <c r="E44" s="866"/>
      <c r="F44" s="866"/>
      <c r="G44" s="866"/>
      <c r="H44" s="866"/>
      <c r="I44" s="866"/>
      <c r="J44" s="866"/>
      <c r="K44" s="866"/>
      <c r="L44" s="866"/>
      <c r="M44" s="866"/>
      <c r="N44" s="866"/>
      <c r="O44" s="866"/>
      <c r="P44" s="866"/>
    </row>
    <row r="45" spans="1:16" x14ac:dyDescent="0.25">
      <c r="A45" s="866"/>
      <c r="B45" s="866"/>
      <c r="C45" s="866"/>
      <c r="D45" s="866"/>
      <c r="E45" s="866"/>
      <c r="F45" s="866"/>
      <c r="G45" s="866"/>
      <c r="H45" s="866"/>
      <c r="I45" s="866"/>
      <c r="J45" s="866"/>
      <c r="K45" s="866"/>
      <c r="L45" s="866"/>
      <c r="M45" s="866"/>
      <c r="N45" s="866"/>
      <c r="O45" s="866"/>
      <c r="P45" s="866"/>
    </row>
    <row r="46" spans="1:16" x14ac:dyDescent="0.25">
      <c r="A46" s="866"/>
      <c r="B46" s="866"/>
      <c r="C46" s="866"/>
      <c r="D46" s="866"/>
      <c r="E46" s="866"/>
      <c r="F46" s="866"/>
      <c r="G46" s="866"/>
      <c r="H46" s="866"/>
      <c r="I46" s="866"/>
      <c r="J46" s="866"/>
      <c r="K46" s="866"/>
      <c r="L46" s="866"/>
      <c r="M46" s="866"/>
      <c r="N46" s="866"/>
      <c r="O46" s="866"/>
      <c r="P46" s="866"/>
    </row>
    <row r="47" spans="1:16" x14ac:dyDescent="0.25">
      <c r="A47" s="866"/>
      <c r="B47" s="866"/>
      <c r="C47" s="866"/>
      <c r="D47" s="866"/>
      <c r="E47" s="866"/>
      <c r="F47" s="866"/>
      <c r="G47" s="866"/>
      <c r="H47" s="866"/>
      <c r="I47" s="866"/>
      <c r="J47" s="866"/>
      <c r="K47" s="866"/>
      <c r="L47" s="866"/>
      <c r="M47" s="866"/>
      <c r="N47" s="866"/>
      <c r="O47" s="866"/>
      <c r="P47" s="866"/>
    </row>
    <row r="48" spans="1:16" x14ac:dyDescent="0.25">
      <c r="A48" s="866"/>
      <c r="B48" s="866"/>
      <c r="C48" s="866"/>
      <c r="D48" s="866"/>
      <c r="E48" s="866"/>
      <c r="F48" s="866"/>
      <c r="G48" s="866"/>
      <c r="H48" s="866"/>
      <c r="I48" s="866"/>
      <c r="J48" s="866"/>
      <c r="K48" s="866"/>
      <c r="L48" s="866"/>
      <c r="M48" s="866"/>
      <c r="N48" s="866"/>
      <c r="O48" s="866"/>
      <c r="P48" s="866"/>
    </row>
    <row r="49" spans="1:16" x14ac:dyDescent="0.25">
      <c r="A49" s="866"/>
      <c r="B49" s="866"/>
      <c r="C49" s="866"/>
      <c r="D49" s="866"/>
      <c r="E49" s="866"/>
      <c r="F49" s="866"/>
      <c r="G49" s="866"/>
      <c r="H49" s="866"/>
      <c r="I49" s="866"/>
      <c r="J49" s="866"/>
      <c r="K49" s="866"/>
      <c r="L49" s="866"/>
      <c r="M49" s="866"/>
      <c r="N49" s="866"/>
      <c r="O49" s="866"/>
      <c r="P49" s="866"/>
    </row>
    <row r="50" spans="1:16" x14ac:dyDescent="0.25">
      <c r="A50" s="866"/>
      <c r="B50" s="866"/>
      <c r="C50" s="866"/>
      <c r="D50" s="866"/>
      <c r="E50" s="866"/>
      <c r="F50" s="866"/>
      <c r="G50" s="866"/>
      <c r="H50" s="866"/>
      <c r="I50" s="866"/>
      <c r="J50" s="866"/>
      <c r="K50" s="866"/>
      <c r="L50" s="866"/>
      <c r="M50" s="866"/>
      <c r="N50" s="866"/>
      <c r="O50" s="866"/>
      <c r="P50" s="866"/>
    </row>
    <row r="51" spans="1:16" x14ac:dyDescent="0.25">
      <c r="A51" s="866"/>
      <c r="B51" s="866"/>
      <c r="C51" s="866"/>
      <c r="D51" s="866"/>
      <c r="E51" s="866"/>
      <c r="F51" s="866"/>
      <c r="G51" s="866"/>
      <c r="H51" s="866"/>
      <c r="I51" s="866"/>
      <c r="J51" s="866"/>
      <c r="K51" s="866"/>
      <c r="L51" s="866"/>
      <c r="M51" s="866"/>
      <c r="N51" s="866"/>
      <c r="O51" s="866"/>
      <c r="P51" s="866"/>
    </row>
    <row r="52" spans="1:16" x14ac:dyDescent="0.25">
      <c r="A52" s="866"/>
      <c r="B52" s="866"/>
      <c r="C52" s="866"/>
      <c r="D52" s="866"/>
      <c r="E52" s="866"/>
      <c r="F52" s="866"/>
      <c r="G52" s="866"/>
      <c r="H52" s="866"/>
      <c r="I52" s="866"/>
      <c r="J52" s="866"/>
      <c r="K52" s="866"/>
      <c r="L52" s="866"/>
      <c r="M52" s="866"/>
      <c r="N52" s="866"/>
      <c r="O52" s="866"/>
      <c r="P52" s="866"/>
    </row>
    <row r="53" spans="1:16" x14ac:dyDescent="0.25">
      <c r="A53" s="866"/>
      <c r="B53" s="866"/>
      <c r="C53" s="866"/>
      <c r="D53" s="866"/>
      <c r="E53" s="866"/>
      <c r="F53" s="866"/>
      <c r="G53" s="866"/>
      <c r="H53" s="866"/>
      <c r="I53" s="866"/>
      <c r="J53" s="866"/>
      <c r="K53" s="866"/>
      <c r="L53" s="866"/>
      <c r="M53" s="866"/>
      <c r="N53" s="866"/>
      <c r="O53" s="866"/>
      <c r="P53" s="866"/>
    </row>
    <row r="54" spans="1:16" x14ac:dyDescent="0.25">
      <c r="A54" s="866"/>
      <c r="B54" s="866"/>
      <c r="C54" s="866"/>
      <c r="D54" s="866"/>
      <c r="E54" s="866"/>
      <c r="F54" s="866"/>
      <c r="G54" s="866"/>
      <c r="H54" s="866"/>
      <c r="I54" s="866"/>
      <c r="J54" s="866"/>
      <c r="K54" s="866"/>
      <c r="L54" s="866"/>
      <c r="M54" s="866"/>
      <c r="N54" s="866"/>
      <c r="O54" s="866"/>
      <c r="P54" s="866"/>
    </row>
    <row r="55" spans="1:16" x14ac:dyDescent="0.25">
      <c r="A55" s="866"/>
      <c r="B55" s="866"/>
      <c r="C55" s="866"/>
      <c r="D55" s="866"/>
      <c r="E55" s="866"/>
      <c r="F55" s="866"/>
      <c r="G55" s="866"/>
      <c r="H55" s="866"/>
      <c r="I55" s="866"/>
      <c r="J55" s="866"/>
      <c r="K55" s="866"/>
      <c r="L55" s="866"/>
      <c r="M55" s="866"/>
      <c r="N55" s="866"/>
      <c r="O55" s="866"/>
      <c r="P55" s="866"/>
    </row>
  </sheetData>
  <mergeCells count="1">
    <mergeCell ref="A1:P1"/>
  </mergeCells>
  <pageMargins left="0.78740157480314965" right="0.78740157480314965" top="0.78740157480314965" bottom="0.78740157480314965" header="0.31496062992125984" footer="0.31496062992125984"/>
  <pageSetup paperSize="9" scale="59" orientation="landscape" r:id="rId1"/>
  <colBreaks count="1" manualBreakCount="1">
    <brk id="16" max="1048575" man="1"/>
  </colBreak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Hoja40">
    <pageSetUpPr fitToPage="1"/>
  </sheetPr>
  <dimension ref="A1:P551"/>
  <sheetViews>
    <sheetView showGridLines="0" view="pageBreakPreview" zoomScale="80" zoomScaleNormal="60" zoomScaleSheetLayoutView="80" workbookViewId="0">
      <pane activePane="bottomRight" state="frozen"/>
      <selection activeCell="C12" sqref="C12"/>
    </sheetView>
  </sheetViews>
  <sheetFormatPr baseColWidth="10" defaultColWidth="11.42578125" defaultRowHeight="15" x14ac:dyDescent="0.25"/>
  <cols>
    <col min="1" max="1" width="2.5703125" style="107" customWidth="1"/>
    <col min="2" max="2" width="22.85546875" style="107" bestFit="1" customWidth="1"/>
    <col min="3" max="3" width="63.42578125" style="107" bestFit="1" customWidth="1"/>
    <col min="4" max="4" width="45.28515625" style="107" bestFit="1" customWidth="1"/>
    <col min="5" max="5" width="31.5703125" style="107" bestFit="1" customWidth="1"/>
    <col min="6" max="6" width="17.28515625" style="993" bestFit="1" customWidth="1"/>
    <col min="7" max="7" width="19" style="993" bestFit="1" customWidth="1"/>
    <col min="8" max="8" width="15" style="993" bestFit="1" customWidth="1"/>
    <col min="9" max="9" width="17.7109375" style="993" customWidth="1"/>
    <col min="10" max="14" width="18.85546875" style="107" customWidth="1"/>
    <col min="15" max="16384" width="11.42578125" style="107"/>
  </cols>
  <sheetData>
    <row r="1" spans="1:14" s="870" customFormat="1" ht="23.25" x14ac:dyDescent="0.25">
      <c r="A1" s="994" t="s">
        <v>2026</v>
      </c>
      <c r="B1" s="987"/>
      <c r="C1" s="988"/>
      <c r="D1" s="989"/>
      <c r="E1" s="21"/>
      <c r="F1" s="868"/>
      <c r="G1" s="868"/>
      <c r="H1" s="868"/>
      <c r="I1" s="868"/>
      <c r="J1" s="990"/>
      <c r="K1" s="990"/>
      <c r="L1" s="990"/>
      <c r="M1" s="869"/>
      <c r="N1" s="991"/>
    </row>
    <row r="2" spans="1:14" s="870" customFormat="1" thickBot="1" x14ac:dyDescent="0.3">
      <c r="A2" s="3"/>
      <c r="B2" s="992"/>
      <c r="C2" s="988"/>
      <c r="D2" s="989"/>
      <c r="E2" s="868"/>
      <c r="F2" s="868"/>
      <c r="G2" s="868"/>
      <c r="H2" s="868"/>
      <c r="I2" s="868"/>
      <c r="J2" s="990"/>
      <c r="K2" s="990"/>
      <c r="L2" s="990"/>
      <c r="M2" s="869"/>
      <c r="N2" s="990"/>
    </row>
    <row r="3" spans="1:14" s="870" customFormat="1" ht="42" customHeight="1" thickBot="1" x14ac:dyDescent="0.3">
      <c r="A3" s="3"/>
      <c r="B3" s="1572" t="s">
        <v>1372</v>
      </c>
      <c r="C3" s="1573" t="s">
        <v>1373</v>
      </c>
      <c r="D3" s="1573" t="s">
        <v>1019</v>
      </c>
      <c r="E3" s="1573" t="s">
        <v>1374</v>
      </c>
      <c r="F3" s="1573" t="s">
        <v>1375</v>
      </c>
      <c r="G3" s="1573" t="s">
        <v>1376</v>
      </c>
      <c r="H3" s="1573" t="s">
        <v>1136</v>
      </c>
      <c r="I3" s="1574" t="s">
        <v>1377</v>
      </c>
      <c r="J3" s="1575" t="s">
        <v>1070</v>
      </c>
      <c r="K3" s="1575" t="s">
        <v>1378</v>
      </c>
      <c r="L3" s="1575" t="s">
        <v>1379</v>
      </c>
      <c r="M3" s="1575" t="s">
        <v>1380</v>
      </c>
      <c r="N3" s="1576" t="s">
        <v>1381</v>
      </c>
    </row>
    <row r="4" spans="1:14" s="870" customFormat="1" ht="24.95" customHeight="1" thickTop="1" x14ac:dyDescent="0.25">
      <c r="A4" s="3"/>
      <c r="B4" s="1630" t="s">
        <v>304</v>
      </c>
      <c r="C4" s="1633" t="s">
        <v>6</v>
      </c>
      <c r="D4" s="1577" t="s">
        <v>330</v>
      </c>
      <c r="E4" s="1633" t="s">
        <v>331</v>
      </c>
      <c r="F4" s="1578" t="s">
        <v>325</v>
      </c>
      <c r="G4" s="1641" t="s">
        <v>325</v>
      </c>
      <c r="H4" s="1578" t="s">
        <v>1137</v>
      </c>
      <c r="I4" s="1645" t="s">
        <v>1041</v>
      </c>
      <c r="J4" s="1579">
        <v>23.000000000000004</v>
      </c>
      <c r="K4" s="1579">
        <v>13.450000000000001</v>
      </c>
      <c r="L4" s="1579">
        <v>99012.584999999992</v>
      </c>
      <c r="M4" s="1578" t="s">
        <v>1315</v>
      </c>
      <c r="N4" s="1546">
        <v>314663.16000000003</v>
      </c>
    </row>
    <row r="5" spans="1:14" s="870" customFormat="1" ht="24.95" customHeight="1" x14ac:dyDescent="0.25">
      <c r="A5" s="3"/>
      <c r="B5" s="1631"/>
      <c r="C5" s="1637" t="s">
        <v>8</v>
      </c>
      <c r="D5" s="1547" t="s">
        <v>332</v>
      </c>
      <c r="E5" s="1634" t="s">
        <v>333</v>
      </c>
      <c r="F5" s="1548" t="s">
        <v>325</v>
      </c>
      <c r="G5" s="1642" t="s">
        <v>325</v>
      </c>
      <c r="H5" s="1548" t="s">
        <v>1137</v>
      </c>
      <c r="I5" s="1646" t="s">
        <v>1041</v>
      </c>
      <c r="J5" s="1549">
        <v>37.5</v>
      </c>
      <c r="K5" s="1549">
        <v>20.389000000000006</v>
      </c>
      <c r="L5" s="1549">
        <v>62401.728999999999</v>
      </c>
      <c r="M5" s="1548" t="s">
        <v>1315</v>
      </c>
      <c r="N5" s="1550">
        <v>235878.47999999995</v>
      </c>
    </row>
    <row r="6" spans="1:14" s="870" customFormat="1" ht="24.95" customHeight="1" x14ac:dyDescent="0.25">
      <c r="A6" s="3"/>
      <c r="B6" s="1631"/>
      <c r="C6" s="1636" t="s">
        <v>160</v>
      </c>
      <c r="D6" s="1551" t="s">
        <v>334</v>
      </c>
      <c r="E6" s="1635" t="s">
        <v>335</v>
      </c>
      <c r="F6" s="1552" t="s">
        <v>325</v>
      </c>
      <c r="G6" s="1643" t="s">
        <v>325</v>
      </c>
      <c r="H6" s="1552" t="s">
        <v>1137</v>
      </c>
      <c r="I6" s="1647" t="s">
        <v>1041</v>
      </c>
      <c r="J6" s="1553">
        <v>21.709999999999997</v>
      </c>
      <c r="K6" s="1553">
        <v>8.1500000000000021</v>
      </c>
      <c r="L6" s="1553">
        <v>47735.45</v>
      </c>
      <c r="M6" s="1552" t="s">
        <v>1315</v>
      </c>
      <c r="N6" s="1554">
        <v>165588.93000000005</v>
      </c>
    </row>
    <row r="7" spans="1:14" s="870" customFormat="1" ht="24.95" customHeight="1" x14ac:dyDescent="0.25">
      <c r="A7" s="3"/>
      <c r="B7" s="1631"/>
      <c r="C7" s="1638" t="s">
        <v>16</v>
      </c>
      <c r="D7" s="1555" t="s">
        <v>339</v>
      </c>
      <c r="E7" s="1636" t="s">
        <v>341</v>
      </c>
      <c r="F7" s="1556" t="s">
        <v>325</v>
      </c>
      <c r="G7" s="1644" t="s">
        <v>325</v>
      </c>
      <c r="H7" s="1556" t="s">
        <v>1137</v>
      </c>
      <c r="I7" s="1648" t="s">
        <v>1041</v>
      </c>
      <c r="J7" s="1557">
        <v>10</v>
      </c>
      <c r="K7" s="1557">
        <v>10</v>
      </c>
      <c r="L7" s="1557">
        <v>60337.687999999987</v>
      </c>
      <c r="M7" s="1556" t="s">
        <v>1315</v>
      </c>
      <c r="N7" s="1558">
        <v>271129</v>
      </c>
    </row>
    <row r="8" spans="1:14" s="870" customFormat="1" ht="24.95" customHeight="1" x14ac:dyDescent="0.25">
      <c r="A8" s="3"/>
      <c r="B8" s="1631"/>
      <c r="C8" s="1639"/>
      <c r="D8" s="1577"/>
      <c r="E8" s="1633" t="s">
        <v>343</v>
      </c>
      <c r="F8" s="1578" t="s">
        <v>325</v>
      </c>
      <c r="G8" s="1641" t="s">
        <v>325</v>
      </c>
      <c r="H8" s="1578" t="s">
        <v>1137</v>
      </c>
      <c r="I8" s="1645" t="s">
        <v>1041</v>
      </c>
      <c r="J8" s="1579">
        <v>4</v>
      </c>
      <c r="K8" s="1579">
        <v>4</v>
      </c>
      <c r="L8" s="1579">
        <v>6889.6070000000009</v>
      </c>
      <c r="M8" s="1578" t="s">
        <v>1315</v>
      </c>
      <c r="N8" s="1546">
        <v>15710</v>
      </c>
    </row>
    <row r="9" spans="1:14" s="870" customFormat="1" ht="24.95" customHeight="1" x14ac:dyDescent="0.25">
      <c r="A9" s="3"/>
      <c r="B9" s="1631"/>
      <c r="C9" s="1639"/>
      <c r="D9" s="1555" t="s">
        <v>340</v>
      </c>
      <c r="E9" s="1636" t="s">
        <v>345</v>
      </c>
      <c r="F9" s="1556" t="s">
        <v>323</v>
      </c>
      <c r="G9" s="1644" t="s">
        <v>323</v>
      </c>
      <c r="H9" s="1556" t="s">
        <v>1137</v>
      </c>
      <c r="I9" s="1648" t="s">
        <v>1043</v>
      </c>
      <c r="J9" s="1557">
        <v>0.90999999999999981</v>
      </c>
      <c r="K9" s="1557">
        <v>0.90999999999999981</v>
      </c>
      <c r="L9" s="1557">
        <v>0</v>
      </c>
      <c r="M9" s="1556" t="s">
        <v>1322</v>
      </c>
      <c r="N9" s="1558">
        <v>0</v>
      </c>
    </row>
    <row r="10" spans="1:14" s="870" customFormat="1" ht="24.95" customHeight="1" x14ac:dyDescent="0.25">
      <c r="A10" s="3"/>
      <c r="B10" s="1631"/>
      <c r="C10" s="1640"/>
      <c r="D10" s="1577"/>
      <c r="E10" s="1633" t="s">
        <v>347</v>
      </c>
      <c r="F10" s="1578" t="s">
        <v>323</v>
      </c>
      <c r="G10" s="1641" t="s">
        <v>323</v>
      </c>
      <c r="H10" s="1578" t="s">
        <v>1137</v>
      </c>
      <c r="I10" s="1645" t="s">
        <v>1043</v>
      </c>
      <c r="J10" s="1579">
        <v>0.90999999999999981</v>
      </c>
      <c r="K10" s="1579">
        <v>0.90999999999999981</v>
      </c>
      <c r="L10" s="1579">
        <v>0</v>
      </c>
      <c r="M10" s="1578" t="s">
        <v>1322</v>
      </c>
      <c r="N10" s="1546">
        <v>0</v>
      </c>
    </row>
    <row r="11" spans="1:14" s="870" customFormat="1" ht="24.95" customHeight="1" x14ac:dyDescent="0.25">
      <c r="A11" s="3"/>
      <c r="B11" s="1631"/>
      <c r="C11" s="1638" t="s">
        <v>32</v>
      </c>
      <c r="D11" s="1551" t="s">
        <v>513</v>
      </c>
      <c r="E11" s="1635" t="s">
        <v>358</v>
      </c>
      <c r="F11" s="1552" t="s">
        <v>323</v>
      </c>
      <c r="G11" s="1643" t="s">
        <v>323</v>
      </c>
      <c r="H11" s="1552" t="s">
        <v>1137</v>
      </c>
      <c r="I11" s="1647" t="s">
        <v>1043</v>
      </c>
      <c r="J11" s="1553">
        <v>9.9499999999999993</v>
      </c>
      <c r="K11" s="1553">
        <v>3.1389999999999998</v>
      </c>
      <c r="L11" s="1553">
        <v>326.46499999999997</v>
      </c>
      <c r="M11" s="1552" t="s">
        <v>1324</v>
      </c>
      <c r="N11" s="1554">
        <v>52356</v>
      </c>
    </row>
    <row r="12" spans="1:14" s="870" customFormat="1" ht="24.95" customHeight="1" x14ac:dyDescent="0.25">
      <c r="A12" s="3"/>
      <c r="B12" s="1631"/>
      <c r="C12" s="1640"/>
      <c r="D12" s="1551" t="s">
        <v>1934</v>
      </c>
      <c r="E12" s="1635" t="s">
        <v>358</v>
      </c>
      <c r="F12" s="1552" t="s">
        <v>323</v>
      </c>
      <c r="G12" s="1643" t="s">
        <v>323</v>
      </c>
      <c r="H12" s="1552" t="s">
        <v>1137</v>
      </c>
      <c r="I12" s="1647" t="s">
        <v>1043</v>
      </c>
      <c r="J12" s="1553">
        <v>9.8999999999999986</v>
      </c>
      <c r="K12" s="1553">
        <v>9.7999999999999989</v>
      </c>
      <c r="L12" s="1553">
        <v>13167.328</v>
      </c>
      <c r="M12" s="1552" t="s">
        <v>1324</v>
      </c>
      <c r="N12" s="1554">
        <v>3542465</v>
      </c>
    </row>
    <row r="13" spans="1:14" s="870" customFormat="1" ht="24.95" customHeight="1" x14ac:dyDescent="0.25">
      <c r="A13" s="3"/>
      <c r="B13" s="1631"/>
      <c r="C13" s="1638" t="s">
        <v>38</v>
      </c>
      <c r="D13" s="1555" t="s">
        <v>362</v>
      </c>
      <c r="E13" s="1636" t="s">
        <v>333</v>
      </c>
      <c r="F13" s="1556" t="s">
        <v>323</v>
      </c>
      <c r="G13" s="1644" t="s">
        <v>323</v>
      </c>
      <c r="H13" s="1556" t="s">
        <v>1137</v>
      </c>
      <c r="I13" s="1648" t="s">
        <v>1043</v>
      </c>
      <c r="J13" s="1557">
        <v>9.6</v>
      </c>
      <c r="K13" s="1557">
        <v>9.3409999999999993</v>
      </c>
      <c r="L13" s="1557">
        <v>55833.770000000004</v>
      </c>
      <c r="M13" s="1556" t="s">
        <v>1324</v>
      </c>
      <c r="N13" s="1558">
        <v>12956390</v>
      </c>
    </row>
    <row r="14" spans="1:14" s="870" customFormat="1" ht="24.95" customHeight="1" x14ac:dyDescent="0.25">
      <c r="A14" s="3"/>
      <c r="B14" s="1631"/>
      <c r="C14" s="1639"/>
      <c r="D14" s="1577"/>
      <c r="E14" s="1633" t="s">
        <v>374</v>
      </c>
      <c r="F14" s="1578" t="s">
        <v>323</v>
      </c>
      <c r="G14" s="1641" t="s">
        <v>323</v>
      </c>
      <c r="H14" s="1578" t="s">
        <v>1137</v>
      </c>
      <c r="I14" s="1645" t="s">
        <v>1043</v>
      </c>
      <c r="J14" s="1579">
        <v>9.6</v>
      </c>
      <c r="K14" s="1579">
        <v>9.3409999999999993</v>
      </c>
      <c r="L14" s="1579">
        <v>56118.520000000004</v>
      </c>
      <c r="M14" s="1578" t="s">
        <v>1324</v>
      </c>
      <c r="N14" s="1546">
        <v>13435441</v>
      </c>
    </row>
    <row r="15" spans="1:14" s="870" customFormat="1" ht="24.95" customHeight="1" x14ac:dyDescent="0.25">
      <c r="A15" s="3"/>
      <c r="B15" s="1631"/>
      <c r="C15" s="1639"/>
      <c r="D15" s="1555" t="s">
        <v>363</v>
      </c>
      <c r="E15" s="1636" t="s">
        <v>333</v>
      </c>
      <c r="F15" s="1556" t="s">
        <v>323</v>
      </c>
      <c r="G15" s="1644" t="s">
        <v>323</v>
      </c>
      <c r="H15" s="1556" t="s">
        <v>1137</v>
      </c>
      <c r="I15" s="1648" t="s">
        <v>1043</v>
      </c>
      <c r="J15" s="1557">
        <v>9.6</v>
      </c>
      <c r="K15" s="1557">
        <v>9.3409999999999993</v>
      </c>
      <c r="L15" s="1557">
        <v>57095.49</v>
      </c>
      <c r="M15" s="1556" t="s">
        <v>1324</v>
      </c>
      <c r="N15" s="1558">
        <v>13122733</v>
      </c>
    </row>
    <row r="16" spans="1:14" s="870" customFormat="1" ht="24.95" customHeight="1" x14ac:dyDescent="0.25">
      <c r="A16" s="3"/>
      <c r="B16" s="1631"/>
      <c r="C16" s="1640"/>
      <c r="D16" s="1577"/>
      <c r="E16" s="1633" t="s">
        <v>374</v>
      </c>
      <c r="F16" s="1578" t="s">
        <v>323</v>
      </c>
      <c r="G16" s="1641" t="s">
        <v>323</v>
      </c>
      <c r="H16" s="1578" t="s">
        <v>1137</v>
      </c>
      <c r="I16" s="1645" t="s">
        <v>1043</v>
      </c>
      <c r="J16" s="1579">
        <v>9.6</v>
      </c>
      <c r="K16" s="1579">
        <v>9.3409999999999993</v>
      </c>
      <c r="L16" s="1579">
        <v>52309.150000000009</v>
      </c>
      <c r="M16" s="1578" t="s">
        <v>1324</v>
      </c>
      <c r="N16" s="1546">
        <v>12663389</v>
      </c>
    </row>
    <row r="17" spans="1:14" s="870" customFormat="1" ht="24.95" customHeight="1" x14ac:dyDescent="0.25">
      <c r="A17" s="3"/>
      <c r="B17" s="1631"/>
      <c r="C17" s="1638" t="s">
        <v>40</v>
      </c>
      <c r="D17" s="1555" t="s">
        <v>375</v>
      </c>
      <c r="E17" s="1636" t="s">
        <v>395</v>
      </c>
      <c r="F17" s="1556" t="s">
        <v>323</v>
      </c>
      <c r="G17" s="1644" t="s">
        <v>323</v>
      </c>
      <c r="H17" s="1556" t="s">
        <v>1137</v>
      </c>
      <c r="I17" s="1648" t="s">
        <v>1043</v>
      </c>
      <c r="J17" s="1557">
        <v>0.5</v>
      </c>
      <c r="K17" s="1557">
        <v>0.35000000000000003</v>
      </c>
      <c r="L17" s="1557">
        <v>51.018999999999991</v>
      </c>
      <c r="M17" s="1556" t="s">
        <v>1322</v>
      </c>
      <c r="N17" s="1558">
        <v>4743</v>
      </c>
    </row>
    <row r="18" spans="1:14" s="870" customFormat="1" ht="24.95" customHeight="1" x14ac:dyDescent="0.25">
      <c r="A18" s="3"/>
      <c r="B18" s="1631"/>
      <c r="C18" s="1639"/>
      <c r="D18" s="1577"/>
      <c r="E18" s="1633" t="s">
        <v>396</v>
      </c>
      <c r="F18" s="1578" t="s">
        <v>323</v>
      </c>
      <c r="G18" s="1641" t="s">
        <v>323</v>
      </c>
      <c r="H18" s="1578" t="s">
        <v>1137</v>
      </c>
      <c r="I18" s="1645" t="s">
        <v>1043</v>
      </c>
      <c r="J18" s="1579">
        <v>0.5</v>
      </c>
      <c r="K18" s="1579">
        <v>0.35000000000000003</v>
      </c>
      <c r="L18" s="1579">
        <v>48.287000000000006</v>
      </c>
      <c r="M18" s="1578" t="s">
        <v>1322</v>
      </c>
      <c r="N18" s="1546">
        <v>4477</v>
      </c>
    </row>
    <row r="19" spans="1:14" s="870" customFormat="1" ht="24.95" customHeight="1" x14ac:dyDescent="0.25">
      <c r="A19" s="3"/>
      <c r="B19" s="1631"/>
      <c r="C19" s="1639"/>
      <c r="D19" s="1577"/>
      <c r="E19" s="1633" t="s">
        <v>1067</v>
      </c>
      <c r="F19" s="1578" t="s">
        <v>323</v>
      </c>
      <c r="G19" s="1641" t="s">
        <v>323</v>
      </c>
      <c r="H19" s="1578" t="s">
        <v>1137</v>
      </c>
      <c r="I19" s="1645" t="s">
        <v>1043</v>
      </c>
      <c r="J19" s="1579">
        <v>0.44999999999999996</v>
      </c>
      <c r="K19" s="1579">
        <v>0.3</v>
      </c>
      <c r="L19" s="1579">
        <v>0</v>
      </c>
      <c r="M19" s="1578"/>
      <c r="N19" s="1546"/>
    </row>
    <row r="20" spans="1:14" s="870" customFormat="1" ht="24.95" customHeight="1" x14ac:dyDescent="0.25">
      <c r="A20" s="3"/>
      <c r="B20" s="1631"/>
      <c r="C20" s="1639"/>
      <c r="D20" s="1577"/>
      <c r="E20" s="1633" t="s">
        <v>398</v>
      </c>
      <c r="F20" s="1578" t="s">
        <v>323</v>
      </c>
      <c r="G20" s="1641" t="s">
        <v>323</v>
      </c>
      <c r="H20" s="1578" t="s">
        <v>1137</v>
      </c>
      <c r="I20" s="1645" t="s">
        <v>1043</v>
      </c>
      <c r="J20" s="1579">
        <v>2</v>
      </c>
      <c r="K20" s="1579">
        <v>0.8999999999999998</v>
      </c>
      <c r="L20" s="1579">
        <v>947.33699999999999</v>
      </c>
      <c r="M20" s="1578" t="s">
        <v>1322</v>
      </c>
      <c r="N20" s="1546">
        <v>80614</v>
      </c>
    </row>
    <row r="21" spans="1:14" s="870" customFormat="1" ht="24.95" customHeight="1" x14ac:dyDescent="0.25">
      <c r="A21" s="3"/>
      <c r="B21" s="1631"/>
      <c r="C21" s="1639"/>
      <c r="D21" s="1551" t="s">
        <v>377</v>
      </c>
      <c r="E21" s="1635" t="s">
        <v>400</v>
      </c>
      <c r="F21" s="1552" t="s">
        <v>323</v>
      </c>
      <c r="G21" s="1643" t="s">
        <v>323</v>
      </c>
      <c r="H21" s="1552" t="s">
        <v>1137</v>
      </c>
      <c r="I21" s="1647" t="s">
        <v>1043</v>
      </c>
      <c r="J21" s="1553">
        <v>2.4999999999999996</v>
      </c>
      <c r="K21" s="1553">
        <v>1.6</v>
      </c>
      <c r="L21" s="1553">
        <v>0</v>
      </c>
      <c r="M21" s="1552" t="s">
        <v>1322</v>
      </c>
      <c r="N21" s="1554">
        <v>0</v>
      </c>
    </row>
    <row r="22" spans="1:14" s="870" customFormat="1" ht="24.95" customHeight="1" x14ac:dyDescent="0.25">
      <c r="A22" s="3"/>
      <c r="B22" s="1631"/>
      <c r="C22" s="1639"/>
      <c r="D22" s="1555" t="s">
        <v>378</v>
      </c>
      <c r="E22" s="1636" t="s">
        <v>401</v>
      </c>
      <c r="F22" s="1556" t="s">
        <v>323</v>
      </c>
      <c r="G22" s="1644" t="s">
        <v>323</v>
      </c>
      <c r="H22" s="1556" t="s">
        <v>1138</v>
      </c>
      <c r="I22" s="1648" t="s">
        <v>1043</v>
      </c>
      <c r="J22" s="1557">
        <v>0.5</v>
      </c>
      <c r="K22" s="1557">
        <v>0.38000000000000006</v>
      </c>
      <c r="L22" s="1557">
        <v>446.15599999999995</v>
      </c>
      <c r="M22" s="1556" t="s">
        <v>1322</v>
      </c>
      <c r="N22" s="1558">
        <v>38504</v>
      </c>
    </row>
    <row r="23" spans="1:14" s="870" customFormat="1" ht="24.95" customHeight="1" x14ac:dyDescent="0.25">
      <c r="A23" s="3"/>
      <c r="B23" s="1631"/>
      <c r="C23" s="1639"/>
      <c r="D23" s="1577"/>
      <c r="E23" s="1633" t="s">
        <v>403</v>
      </c>
      <c r="F23" s="1578" t="s">
        <v>323</v>
      </c>
      <c r="G23" s="1641" t="s">
        <v>323</v>
      </c>
      <c r="H23" s="1578" t="s">
        <v>1138</v>
      </c>
      <c r="I23" s="1645" t="s">
        <v>1043</v>
      </c>
      <c r="J23" s="1579">
        <v>0.5</v>
      </c>
      <c r="K23" s="1579">
        <v>0</v>
      </c>
      <c r="L23" s="1579">
        <v>0</v>
      </c>
      <c r="M23" s="1578"/>
      <c r="N23" s="1546"/>
    </row>
    <row r="24" spans="1:14" s="870" customFormat="1" ht="24.95" customHeight="1" x14ac:dyDescent="0.25">
      <c r="A24" s="3"/>
      <c r="B24" s="1631"/>
      <c r="C24" s="1639"/>
      <c r="D24" s="1577"/>
      <c r="E24" s="1633" t="s">
        <v>405</v>
      </c>
      <c r="F24" s="1578" t="s">
        <v>323</v>
      </c>
      <c r="G24" s="1641" t="s">
        <v>323</v>
      </c>
      <c r="H24" s="1578" t="s">
        <v>1138</v>
      </c>
      <c r="I24" s="1645" t="s">
        <v>1043</v>
      </c>
      <c r="J24" s="1579">
        <v>0.7340000000000001</v>
      </c>
      <c r="K24" s="1579">
        <v>0.19999999999999998</v>
      </c>
      <c r="L24" s="1579">
        <v>668.03800000000001</v>
      </c>
      <c r="M24" s="1578" t="s">
        <v>1322</v>
      </c>
      <c r="N24" s="1546">
        <v>59697</v>
      </c>
    </row>
    <row r="25" spans="1:14" s="870" customFormat="1" ht="24.95" customHeight="1" x14ac:dyDescent="0.25">
      <c r="A25" s="3"/>
      <c r="B25" s="1631"/>
      <c r="C25" s="1639"/>
      <c r="D25" s="1577"/>
      <c r="E25" s="1633" t="s">
        <v>407</v>
      </c>
      <c r="F25" s="1578" t="s">
        <v>323</v>
      </c>
      <c r="G25" s="1641" t="s">
        <v>323</v>
      </c>
      <c r="H25" s="1578" t="s">
        <v>1138</v>
      </c>
      <c r="I25" s="1645" t="s">
        <v>1043</v>
      </c>
      <c r="J25" s="1579">
        <v>0.60000000000000009</v>
      </c>
      <c r="K25" s="1579">
        <v>0</v>
      </c>
      <c r="L25" s="1579">
        <v>0</v>
      </c>
      <c r="M25" s="1578"/>
      <c r="N25" s="1546"/>
    </row>
    <row r="26" spans="1:14" s="870" customFormat="1" ht="24.95" customHeight="1" x14ac:dyDescent="0.25">
      <c r="A26" s="3"/>
      <c r="B26" s="1631"/>
      <c r="C26" s="1639"/>
      <c r="D26" s="1577"/>
      <c r="E26" s="1633" t="s">
        <v>1961</v>
      </c>
      <c r="F26" s="1578" t="s">
        <v>323</v>
      </c>
      <c r="G26" s="1641" t="s">
        <v>323</v>
      </c>
      <c r="H26" s="1578" t="s">
        <v>1138</v>
      </c>
      <c r="I26" s="1645" t="s">
        <v>1043</v>
      </c>
      <c r="J26" s="1579">
        <v>0</v>
      </c>
      <c r="K26" s="1579">
        <v>0</v>
      </c>
      <c r="L26" s="1579">
        <v>0</v>
      </c>
      <c r="M26" s="1578"/>
      <c r="N26" s="1546"/>
    </row>
    <row r="27" spans="1:14" s="870" customFormat="1" ht="24.95" customHeight="1" x14ac:dyDescent="0.25">
      <c r="A27" s="3"/>
      <c r="B27" s="1631"/>
      <c r="C27" s="1639"/>
      <c r="D27" s="1577"/>
      <c r="E27" s="1633" t="s">
        <v>1964</v>
      </c>
      <c r="F27" s="1578" t="s">
        <v>323</v>
      </c>
      <c r="G27" s="1641" t="s">
        <v>323</v>
      </c>
      <c r="H27" s="1578" t="s">
        <v>1138</v>
      </c>
      <c r="I27" s="1645" t="s">
        <v>1043</v>
      </c>
      <c r="J27" s="1579">
        <v>0</v>
      </c>
      <c r="K27" s="1579">
        <v>0.35</v>
      </c>
      <c r="L27" s="1579">
        <v>636.10299999999995</v>
      </c>
      <c r="M27" s="1578" t="s">
        <v>1322</v>
      </c>
      <c r="N27" s="1546">
        <v>56181</v>
      </c>
    </row>
    <row r="28" spans="1:14" s="870" customFormat="1" ht="24.95" customHeight="1" x14ac:dyDescent="0.25">
      <c r="A28" s="3"/>
      <c r="B28" s="1631"/>
      <c r="C28" s="1639"/>
      <c r="D28" s="1577"/>
      <c r="E28" s="1633" t="s">
        <v>1965</v>
      </c>
      <c r="F28" s="1578" t="s">
        <v>323</v>
      </c>
      <c r="G28" s="1641" t="s">
        <v>323</v>
      </c>
      <c r="H28" s="1578" t="s">
        <v>1138</v>
      </c>
      <c r="I28" s="1645" t="s">
        <v>1043</v>
      </c>
      <c r="J28" s="1579">
        <v>0</v>
      </c>
      <c r="K28" s="1579">
        <v>0.35</v>
      </c>
      <c r="L28" s="1579">
        <v>785.00400000000002</v>
      </c>
      <c r="M28" s="1578" t="s">
        <v>1322</v>
      </c>
      <c r="N28" s="1546">
        <v>67548</v>
      </c>
    </row>
    <row r="29" spans="1:14" s="870" customFormat="1" ht="24.95" customHeight="1" x14ac:dyDescent="0.25">
      <c r="A29" s="3"/>
      <c r="B29" s="1631"/>
      <c r="C29" s="1639"/>
      <c r="D29" s="1577"/>
      <c r="E29" s="1633" t="s">
        <v>2046</v>
      </c>
      <c r="F29" s="1578" t="s">
        <v>323</v>
      </c>
      <c r="G29" s="1641" t="s">
        <v>323</v>
      </c>
      <c r="H29" s="1578" t="s">
        <v>1138</v>
      </c>
      <c r="I29" s="1645" t="s">
        <v>1043</v>
      </c>
      <c r="J29" s="1579">
        <v>0.68100000000000005</v>
      </c>
      <c r="K29" s="1579">
        <v>0.6</v>
      </c>
      <c r="L29" s="1579">
        <v>719.70300000000009</v>
      </c>
      <c r="M29" s="1578" t="s">
        <v>1322</v>
      </c>
      <c r="N29" s="1546">
        <v>57253</v>
      </c>
    </row>
    <row r="30" spans="1:14" s="870" customFormat="1" ht="24.95" customHeight="1" x14ac:dyDescent="0.25">
      <c r="A30" s="3"/>
      <c r="B30" s="1631"/>
      <c r="C30" s="1639"/>
      <c r="D30" s="1577"/>
      <c r="E30" s="1633" t="s">
        <v>2047</v>
      </c>
      <c r="F30" s="1578" t="s">
        <v>323</v>
      </c>
      <c r="G30" s="1641" t="s">
        <v>323</v>
      </c>
      <c r="H30" s="1578" t="s">
        <v>1138</v>
      </c>
      <c r="I30" s="1645" t="s">
        <v>1043</v>
      </c>
      <c r="J30" s="1579">
        <v>0.67999999999999994</v>
      </c>
      <c r="K30" s="1579">
        <v>0.6</v>
      </c>
      <c r="L30" s="1579">
        <v>1762.5419999999999</v>
      </c>
      <c r="M30" s="1578" t="s">
        <v>1322</v>
      </c>
      <c r="N30" s="1546">
        <v>147463</v>
      </c>
    </row>
    <row r="31" spans="1:14" s="870" customFormat="1" ht="24.95" customHeight="1" x14ac:dyDescent="0.25">
      <c r="A31" s="3"/>
      <c r="B31" s="1631"/>
      <c r="C31" s="1639"/>
      <c r="D31" s="1577"/>
      <c r="E31" s="1633" t="s">
        <v>2045</v>
      </c>
      <c r="F31" s="1578" t="s">
        <v>323</v>
      </c>
      <c r="G31" s="1641" t="s">
        <v>323</v>
      </c>
      <c r="H31" s="1578" t="s">
        <v>1138</v>
      </c>
      <c r="I31" s="1645" t="s">
        <v>1043</v>
      </c>
      <c r="J31" s="1579">
        <v>0.5</v>
      </c>
      <c r="K31" s="1579">
        <v>0.35</v>
      </c>
      <c r="L31" s="1579">
        <v>121.82299999999999</v>
      </c>
      <c r="M31" s="1578" t="s">
        <v>1322</v>
      </c>
      <c r="N31" s="1546">
        <v>11774</v>
      </c>
    </row>
    <row r="32" spans="1:14" s="870" customFormat="1" ht="24.95" customHeight="1" x14ac:dyDescent="0.25">
      <c r="A32" s="3"/>
      <c r="B32" s="1631"/>
      <c r="C32" s="1639"/>
      <c r="D32" s="1577"/>
      <c r="E32" s="1633" t="s">
        <v>2048</v>
      </c>
      <c r="F32" s="1578" t="s">
        <v>323</v>
      </c>
      <c r="G32" s="1641" t="s">
        <v>323</v>
      </c>
      <c r="H32" s="1578" t="s">
        <v>1138</v>
      </c>
      <c r="I32" s="1645" t="s">
        <v>1043</v>
      </c>
      <c r="J32" s="1579">
        <v>0.56000000000000005</v>
      </c>
      <c r="K32" s="1579">
        <v>0.45</v>
      </c>
      <c r="L32" s="1579">
        <v>877.66700000000003</v>
      </c>
      <c r="M32" s="1578" t="s">
        <v>1322</v>
      </c>
      <c r="N32" s="1546">
        <v>73795</v>
      </c>
    </row>
    <row r="33" spans="1:14" s="870" customFormat="1" ht="24.95" customHeight="1" x14ac:dyDescent="0.25">
      <c r="A33" s="3"/>
      <c r="B33" s="1631"/>
      <c r="C33" s="1639"/>
      <c r="D33" s="1577"/>
      <c r="E33" s="1633" t="s">
        <v>2060</v>
      </c>
      <c r="F33" s="1578" t="s">
        <v>323</v>
      </c>
      <c r="G33" s="1641" t="s">
        <v>323</v>
      </c>
      <c r="H33" s="1578" t="s">
        <v>1138</v>
      </c>
      <c r="I33" s="1645" t="s">
        <v>1043</v>
      </c>
      <c r="J33" s="1579">
        <v>0.49</v>
      </c>
      <c r="K33" s="1579">
        <v>0.38</v>
      </c>
      <c r="L33" s="1579">
        <v>13.038</v>
      </c>
      <c r="M33" s="1578" t="s">
        <v>1322</v>
      </c>
      <c r="N33" s="1546">
        <v>1077</v>
      </c>
    </row>
    <row r="34" spans="1:14" s="870" customFormat="1" ht="24.95" customHeight="1" x14ac:dyDescent="0.25">
      <c r="A34" s="3"/>
      <c r="B34" s="1631"/>
      <c r="C34" s="1639"/>
      <c r="D34" s="1555" t="s">
        <v>379</v>
      </c>
      <c r="E34" s="1636" t="s">
        <v>411</v>
      </c>
      <c r="F34" s="1556" t="s">
        <v>323</v>
      </c>
      <c r="G34" s="1644" t="s">
        <v>323</v>
      </c>
      <c r="H34" s="1556" t="s">
        <v>1138</v>
      </c>
      <c r="I34" s="1648" t="s">
        <v>1043</v>
      </c>
      <c r="J34" s="1557">
        <v>2</v>
      </c>
      <c r="K34" s="1557">
        <v>1</v>
      </c>
      <c r="L34" s="1557">
        <v>0</v>
      </c>
      <c r="M34" s="1556" t="s">
        <v>1322</v>
      </c>
      <c r="N34" s="1558">
        <v>0</v>
      </c>
    </row>
    <row r="35" spans="1:14" s="870" customFormat="1" ht="24.95" customHeight="1" x14ac:dyDescent="0.25">
      <c r="A35" s="3"/>
      <c r="B35" s="1631"/>
      <c r="C35" s="1639"/>
      <c r="D35" s="1577"/>
      <c r="E35" s="1633" t="s">
        <v>413</v>
      </c>
      <c r="F35" s="1578" t="s">
        <v>323</v>
      </c>
      <c r="G35" s="1641" t="s">
        <v>323</v>
      </c>
      <c r="H35" s="1578" t="s">
        <v>1138</v>
      </c>
      <c r="I35" s="1645" t="s">
        <v>1043</v>
      </c>
      <c r="J35" s="1579">
        <v>1.25</v>
      </c>
      <c r="K35" s="1579">
        <v>0.6</v>
      </c>
      <c r="L35" s="1579">
        <v>0</v>
      </c>
      <c r="M35" s="1578" t="s">
        <v>1322</v>
      </c>
      <c r="N35" s="1546">
        <v>0</v>
      </c>
    </row>
    <row r="36" spans="1:14" s="870" customFormat="1" ht="24.95" customHeight="1" x14ac:dyDescent="0.25">
      <c r="A36" s="3"/>
      <c r="B36" s="1631"/>
      <c r="C36" s="1639"/>
      <c r="D36" s="1555" t="s">
        <v>380</v>
      </c>
      <c r="E36" s="1636" t="s">
        <v>418</v>
      </c>
      <c r="F36" s="1556" t="s">
        <v>323</v>
      </c>
      <c r="G36" s="1644" t="s">
        <v>323</v>
      </c>
      <c r="H36" s="1556" t="s">
        <v>1138</v>
      </c>
      <c r="I36" s="1648" t="s">
        <v>1043</v>
      </c>
      <c r="J36" s="1557">
        <v>0.5</v>
      </c>
      <c r="K36" s="1557">
        <v>0.32</v>
      </c>
      <c r="L36" s="1557">
        <v>1259.92</v>
      </c>
      <c r="M36" s="1556" t="s">
        <v>1322</v>
      </c>
      <c r="N36" s="1558">
        <v>105433</v>
      </c>
    </row>
    <row r="37" spans="1:14" s="870" customFormat="1" ht="24.95" customHeight="1" x14ac:dyDescent="0.25">
      <c r="A37" s="3"/>
      <c r="B37" s="1631"/>
      <c r="C37" s="1639"/>
      <c r="D37" s="1577"/>
      <c r="E37" s="1633" t="s">
        <v>420</v>
      </c>
      <c r="F37" s="1578" t="s">
        <v>323</v>
      </c>
      <c r="G37" s="1641" t="s">
        <v>323</v>
      </c>
      <c r="H37" s="1578" t="s">
        <v>1138</v>
      </c>
      <c r="I37" s="1645" t="s">
        <v>1043</v>
      </c>
      <c r="J37" s="1579">
        <v>0.5</v>
      </c>
      <c r="K37" s="1579">
        <v>0.46</v>
      </c>
      <c r="L37" s="1579">
        <v>868.39999999999986</v>
      </c>
      <c r="M37" s="1578" t="s">
        <v>1322</v>
      </c>
      <c r="N37" s="1546">
        <v>73607</v>
      </c>
    </row>
    <row r="38" spans="1:14" s="870" customFormat="1" ht="24.95" customHeight="1" x14ac:dyDescent="0.25">
      <c r="A38" s="3"/>
      <c r="B38" s="1631"/>
      <c r="C38" s="1639"/>
      <c r="D38" s="1577"/>
      <c r="E38" s="1633" t="s">
        <v>424</v>
      </c>
      <c r="F38" s="1578" t="s">
        <v>323</v>
      </c>
      <c r="G38" s="1641" t="s">
        <v>323</v>
      </c>
      <c r="H38" s="1578" t="s">
        <v>1138</v>
      </c>
      <c r="I38" s="1645" t="s">
        <v>1043</v>
      </c>
      <c r="J38" s="1579">
        <v>0.4549999999999999</v>
      </c>
      <c r="K38" s="1579">
        <v>0</v>
      </c>
      <c r="L38" s="1579">
        <v>0</v>
      </c>
      <c r="M38" s="1578"/>
      <c r="N38" s="1546"/>
    </row>
    <row r="39" spans="1:14" s="870" customFormat="1" ht="24.95" customHeight="1" x14ac:dyDescent="0.25">
      <c r="A39" s="3"/>
      <c r="B39" s="1631"/>
      <c r="C39" s="1639"/>
      <c r="D39" s="1577"/>
      <c r="E39" s="1633" t="s">
        <v>427</v>
      </c>
      <c r="F39" s="1578" t="s">
        <v>323</v>
      </c>
      <c r="G39" s="1641" t="s">
        <v>323</v>
      </c>
      <c r="H39" s="1578" t="s">
        <v>1138</v>
      </c>
      <c r="I39" s="1645" t="s">
        <v>1043</v>
      </c>
      <c r="J39" s="1579">
        <v>2</v>
      </c>
      <c r="K39" s="1579">
        <v>0</v>
      </c>
      <c r="L39" s="1579">
        <v>125.32</v>
      </c>
      <c r="M39" s="1578" t="s">
        <v>1322</v>
      </c>
      <c r="N39" s="1546">
        <v>11029</v>
      </c>
    </row>
    <row r="40" spans="1:14" s="870" customFormat="1" ht="24.95" customHeight="1" x14ac:dyDescent="0.25">
      <c r="A40" s="3"/>
      <c r="B40" s="1631"/>
      <c r="C40" s="1639"/>
      <c r="D40" s="1577"/>
      <c r="E40" s="1633" t="s">
        <v>429</v>
      </c>
      <c r="F40" s="1578" t="s">
        <v>323</v>
      </c>
      <c r="G40" s="1641" t="s">
        <v>323</v>
      </c>
      <c r="H40" s="1578" t="s">
        <v>1138</v>
      </c>
      <c r="I40" s="1645" t="s">
        <v>1043</v>
      </c>
      <c r="J40" s="1579">
        <v>0.6</v>
      </c>
      <c r="K40" s="1579">
        <v>0.39999999999999997</v>
      </c>
      <c r="L40" s="1579">
        <v>133.18199999999999</v>
      </c>
      <c r="M40" s="1578" t="s">
        <v>1322</v>
      </c>
      <c r="N40" s="1546">
        <v>11674</v>
      </c>
    </row>
    <row r="41" spans="1:14" s="870" customFormat="1" ht="24.95" customHeight="1" x14ac:dyDescent="0.25">
      <c r="A41" s="3"/>
      <c r="B41" s="1631"/>
      <c r="C41" s="1639"/>
      <c r="D41" s="1577"/>
      <c r="E41" s="1633" t="s">
        <v>2051</v>
      </c>
      <c r="F41" s="1578" t="s">
        <v>323</v>
      </c>
      <c r="G41" s="1641" t="s">
        <v>323</v>
      </c>
      <c r="H41" s="1578" t="s">
        <v>1138</v>
      </c>
      <c r="I41" s="1645" t="s">
        <v>1043</v>
      </c>
      <c r="J41" s="1579">
        <v>2.0000000000000004</v>
      </c>
      <c r="K41" s="1579">
        <v>1.0999999999999999</v>
      </c>
      <c r="L41" s="1579">
        <v>4945.4399999999996</v>
      </c>
      <c r="M41" s="1578" t="s">
        <v>1322</v>
      </c>
      <c r="N41" s="1546">
        <v>412069</v>
      </c>
    </row>
    <row r="42" spans="1:14" s="870" customFormat="1" ht="24.95" customHeight="1" x14ac:dyDescent="0.25">
      <c r="A42" s="3"/>
      <c r="B42" s="1631"/>
      <c r="C42" s="1639"/>
      <c r="D42" s="1555" t="s">
        <v>381</v>
      </c>
      <c r="E42" s="1636" t="s">
        <v>432</v>
      </c>
      <c r="F42" s="1556" t="s">
        <v>323</v>
      </c>
      <c r="G42" s="1644" t="s">
        <v>323</v>
      </c>
      <c r="H42" s="1556" t="s">
        <v>1138</v>
      </c>
      <c r="I42" s="1648" t="s">
        <v>1043</v>
      </c>
      <c r="J42" s="1557">
        <v>0.27500000000000002</v>
      </c>
      <c r="K42" s="1557">
        <v>0.19000000000000003</v>
      </c>
      <c r="L42" s="1557">
        <v>52.180999999999997</v>
      </c>
      <c r="M42" s="1556" t="s">
        <v>1322</v>
      </c>
      <c r="N42" s="1558">
        <v>4604</v>
      </c>
    </row>
    <row r="43" spans="1:14" s="870" customFormat="1" ht="24.95" customHeight="1" x14ac:dyDescent="0.25">
      <c r="A43" s="3"/>
      <c r="B43" s="1631"/>
      <c r="C43" s="1639"/>
      <c r="D43" s="1577"/>
      <c r="E43" s="1633" t="s">
        <v>434</v>
      </c>
      <c r="F43" s="1578" t="s">
        <v>323</v>
      </c>
      <c r="G43" s="1641" t="s">
        <v>323</v>
      </c>
      <c r="H43" s="1578" t="s">
        <v>1138</v>
      </c>
      <c r="I43" s="1645" t="s">
        <v>1043</v>
      </c>
      <c r="J43" s="1579">
        <v>0.22499999999999995</v>
      </c>
      <c r="K43" s="1579">
        <v>0</v>
      </c>
      <c r="L43" s="1579">
        <v>0</v>
      </c>
      <c r="M43" s="1578"/>
      <c r="N43" s="1546"/>
    </row>
    <row r="44" spans="1:14" s="870" customFormat="1" ht="24.95" customHeight="1" x14ac:dyDescent="0.25">
      <c r="A44" s="3"/>
      <c r="B44" s="1631"/>
      <c r="C44" s="1639"/>
      <c r="D44" s="1577"/>
      <c r="E44" s="1633" t="s">
        <v>436</v>
      </c>
      <c r="F44" s="1578" t="s">
        <v>323</v>
      </c>
      <c r="G44" s="1641" t="s">
        <v>323</v>
      </c>
      <c r="H44" s="1578" t="s">
        <v>1138</v>
      </c>
      <c r="I44" s="1645" t="s">
        <v>1043</v>
      </c>
      <c r="J44" s="1579">
        <v>0.36399999999999993</v>
      </c>
      <c r="K44" s="1579">
        <v>0.32500000000000012</v>
      </c>
      <c r="L44" s="1579">
        <v>957.80700000000002</v>
      </c>
      <c r="M44" s="1578" t="s">
        <v>1322</v>
      </c>
      <c r="N44" s="1546">
        <v>86526</v>
      </c>
    </row>
    <row r="45" spans="1:14" s="870" customFormat="1" ht="24.95" customHeight="1" x14ac:dyDescent="0.25">
      <c r="A45" s="3"/>
      <c r="B45" s="1631"/>
      <c r="C45" s="1639"/>
      <c r="D45" s="1551" t="s">
        <v>382</v>
      </c>
      <c r="E45" s="1635" t="s">
        <v>439</v>
      </c>
      <c r="F45" s="1552" t="s">
        <v>323</v>
      </c>
      <c r="G45" s="1643" t="s">
        <v>323</v>
      </c>
      <c r="H45" s="1552" t="s">
        <v>1138</v>
      </c>
      <c r="I45" s="1647" t="s">
        <v>1043</v>
      </c>
      <c r="J45" s="1553">
        <v>0.04</v>
      </c>
      <c r="K45" s="1553">
        <v>2.9999999999999995E-2</v>
      </c>
      <c r="L45" s="1553">
        <v>14.558</v>
      </c>
      <c r="M45" s="1552" t="s">
        <v>1322</v>
      </c>
      <c r="N45" s="1554">
        <v>2232</v>
      </c>
    </row>
    <row r="46" spans="1:14" s="870" customFormat="1" ht="24.95" customHeight="1" x14ac:dyDescent="0.25">
      <c r="A46" s="3"/>
      <c r="B46" s="1631"/>
      <c r="C46" s="1639"/>
      <c r="D46" s="1555" t="s">
        <v>383</v>
      </c>
      <c r="E46" s="1636" t="s">
        <v>442</v>
      </c>
      <c r="F46" s="1556" t="s">
        <v>323</v>
      </c>
      <c r="G46" s="1644" t="s">
        <v>323</v>
      </c>
      <c r="H46" s="1556" t="s">
        <v>1138</v>
      </c>
      <c r="I46" s="1648" t="s">
        <v>1043</v>
      </c>
      <c r="J46" s="1557">
        <v>0.72499999999999998</v>
      </c>
      <c r="K46" s="1557">
        <v>0.28000000000000003</v>
      </c>
      <c r="L46" s="1557">
        <v>576.51799999999992</v>
      </c>
      <c r="M46" s="1556" t="s">
        <v>1322</v>
      </c>
      <c r="N46" s="1558">
        <v>68338</v>
      </c>
    </row>
    <row r="47" spans="1:14" s="870" customFormat="1" ht="24.95" customHeight="1" x14ac:dyDescent="0.25">
      <c r="A47" s="3"/>
      <c r="B47" s="1631"/>
      <c r="C47" s="1639"/>
      <c r="D47" s="1577"/>
      <c r="E47" s="1633" t="s">
        <v>444</v>
      </c>
      <c r="F47" s="1578" t="s">
        <v>323</v>
      </c>
      <c r="G47" s="1641" t="s">
        <v>323</v>
      </c>
      <c r="H47" s="1578" t="s">
        <v>1138</v>
      </c>
      <c r="I47" s="1645" t="s">
        <v>1043</v>
      </c>
      <c r="J47" s="1579">
        <v>0.36399999999999993</v>
      </c>
      <c r="K47" s="1579">
        <v>0.15</v>
      </c>
      <c r="L47" s="1579">
        <v>0</v>
      </c>
      <c r="M47" s="1578" t="s">
        <v>1322</v>
      </c>
      <c r="N47" s="1546">
        <v>15</v>
      </c>
    </row>
    <row r="48" spans="1:14" s="870" customFormat="1" ht="24.95" customHeight="1" x14ac:dyDescent="0.25">
      <c r="A48" s="3"/>
      <c r="B48" s="1631"/>
      <c r="C48" s="1639"/>
      <c r="D48" s="1577"/>
      <c r="E48" s="1633" t="s">
        <v>445</v>
      </c>
      <c r="F48" s="1578" t="s">
        <v>323</v>
      </c>
      <c r="G48" s="1641" t="s">
        <v>323</v>
      </c>
      <c r="H48" s="1578" t="s">
        <v>1138</v>
      </c>
      <c r="I48" s="1645" t="s">
        <v>1043</v>
      </c>
      <c r="J48" s="1579">
        <v>0.45599999999999991</v>
      </c>
      <c r="K48" s="1579">
        <v>0</v>
      </c>
      <c r="L48" s="1579">
        <v>0</v>
      </c>
      <c r="M48" s="1578"/>
      <c r="N48" s="1546"/>
    </row>
    <row r="49" spans="1:14" s="870" customFormat="1" ht="24.95" customHeight="1" x14ac:dyDescent="0.25">
      <c r="A49" s="3"/>
      <c r="B49" s="1631"/>
      <c r="C49" s="1639"/>
      <c r="D49" s="1577"/>
      <c r="E49" s="1633" t="s">
        <v>447</v>
      </c>
      <c r="F49" s="1578" t="s">
        <v>323</v>
      </c>
      <c r="G49" s="1641" t="s">
        <v>323</v>
      </c>
      <c r="H49" s="1578" t="s">
        <v>1138</v>
      </c>
      <c r="I49" s="1645" t="s">
        <v>1043</v>
      </c>
      <c r="J49" s="1579">
        <v>0.6</v>
      </c>
      <c r="K49" s="1579">
        <v>0.4499999999999999</v>
      </c>
      <c r="L49" s="1579">
        <v>1790.835</v>
      </c>
      <c r="M49" s="1578" t="s">
        <v>1322</v>
      </c>
      <c r="N49" s="1546">
        <v>188063</v>
      </c>
    </row>
    <row r="50" spans="1:14" s="870" customFormat="1" ht="24.95" customHeight="1" x14ac:dyDescent="0.25">
      <c r="A50" s="3"/>
      <c r="B50" s="1631"/>
      <c r="C50" s="1639"/>
      <c r="D50" s="1577"/>
      <c r="E50" s="1633" t="s">
        <v>2057</v>
      </c>
      <c r="F50" s="1578" t="s">
        <v>323</v>
      </c>
      <c r="G50" s="1641" t="s">
        <v>323</v>
      </c>
      <c r="H50" s="1578" t="s">
        <v>1138</v>
      </c>
      <c r="I50" s="1645" t="s">
        <v>1043</v>
      </c>
      <c r="J50" s="1579">
        <v>0.54</v>
      </c>
      <c r="K50" s="1579">
        <v>0.26</v>
      </c>
      <c r="L50" s="1579">
        <v>317.02800000000002</v>
      </c>
      <c r="M50" s="1578" t="s">
        <v>1322</v>
      </c>
      <c r="N50" s="1546">
        <v>33000</v>
      </c>
    </row>
    <row r="51" spans="1:14" s="870" customFormat="1" ht="24.95" customHeight="1" x14ac:dyDescent="0.25">
      <c r="A51" s="3"/>
      <c r="B51" s="1631"/>
      <c r="C51" s="1639"/>
      <c r="D51" s="1555" t="s">
        <v>384</v>
      </c>
      <c r="E51" s="1636" t="s">
        <v>449</v>
      </c>
      <c r="F51" s="1556" t="s">
        <v>323</v>
      </c>
      <c r="G51" s="1644" t="s">
        <v>323</v>
      </c>
      <c r="H51" s="1556" t="s">
        <v>1138</v>
      </c>
      <c r="I51" s="1648" t="s">
        <v>1043</v>
      </c>
      <c r="J51" s="1557">
        <v>0</v>
      </c>
      <c r="K51" s="1557">
        <v>0</v>
      </c>
      <c r="L51" s="1557">
        <v>0</v>
      </c>
      <c r="M51" s="1556" t="s">
        <v>1322</v>
      </c>
      <c r="N51" s="1558">
        <v>3</v>
      </c>
    </row>
    <row r="52" spans="1:14" s="870" customFormat="1" ht="24.95" customHeight="1" x14ac:dyDescent="0.25">
      <c r="A52" s="3"/>
      <c r="B52" s="1631"/>
      <c r="C52" s="1639"/>
      <c r="D52" s="1577"/>
      <c r="E52" s="1633" t="s">
        <v>2041</v>
      </c>
      <c r="F52" s="1578" t="s">
        <v>323</v>
      </c>
      <c r="G52" s="1641" t="s">
        <v>323</v>
      </c>
      <c r="H52" s="1578" t="s">
        <v>1138</v>
      </c>
      <c r="I52" s="1645" t="s">
        <v>1043</v>
      </c>
      <c r="J52" s="1579">
        <v>0.56000000000000005</v>
      </c>
      <c r="K52" s="1579">
        <v>0.39999999999999997</v>
      </c>
      <c r="L52" s="1579">
        <v>0.25700000000000001</v>
      </c>
      <c r="M52" s="1578" t="s">
        <v>1322</v>
      </c>
      <c r="N52" s="1546">
        <v>60</v>
      </c>
    </row>
    <row r="53" spans="1:14" s="870" customFormat="1" ht="24.95" customHeight="1" x14ac:dyDescent="0.25">
      <c r="A53" s="3"/>
      <c r="B53" s="1631"/>
      <c r="C53" s="1639"/>
      <c r="D53" s="1555" t="s">
        <v>385</v>
      </c>
      <c r="E53" s="1636" t="s">
        <v>451</v>
      </c>
      <c r="F53" s="1556" t="s">
        <v>323</v>
      </c>
      <c r="G53" s="1644" t="s">
        <v>323</v>
      </c>
      <c r="H53" s="1556" t="s">
        <v>1138</v>
      </c>
      <c r="I53" s="1648" t="s">
        <v>1043</v>
      </c>
      <c r="J53" s="1557">
        <v>7.5179999999999998</v>
      </c>
      <c r="K53" s="1557">
        <v>0</v>
      </c>
      <c r="L53" s="1557">
        <v>0</v>
      </c>
      <c r="M53" s="1556"/>
      <c r="N53" s="1558"/>
    </row>
    <row r="54" spans="1:14" s="870" customFormat="1" ht="24.95" customHeight="1" x14ac:dyDescent="0.25">
      <c r="A54" s="3"/>
      <c r="B54" s="1631"/>
      <c r="C54" s="1639"/>
      <c r="D54" s="1577"/>
      <c r="E54" s="1633" t="s">
        <v>453</v>
      </c>
      <c r="F54" s="1578" t="s">
        <v>323</v>
      </c>
      <c r="G54" s="1641" t="s">
        <v>323</v>
      </c>
      <c r="H54" s="1578" t="s">
        <v>1138</v>
      </c>
      <c r="I54" s="1645" t="s">
        <v>1043</v>
      </c>
      <c r="J54" s="1579">
        <v>7.5179999999999998</v>
      </c>
      <c r="K54" s="1579">
        <v>0</v>
      </c>
      <c r="L54" s="1579">
        <v>0</v>
      </c>
      <c r="M54" s="1578"/>
      <c r="N54" s="1546"/>
    </row>
    <row r="55" spans="1:14" s="870" customFormat="1" ht="24.95" customHeight="1" x14ac:dyDescent="0.25">
      <c r="A55" s="3"/>
      <c r="B55" s="1631"/>
      <c r="C55" s="1639"/>
      <c r="D55" s="1577"/>
      <c r="E55" s="1633" t="s">
        <v>455</v>
      </c>
      <c r="F55" s="1578" t="s">
        <v>323</v>
      </c>
      <c r="G55" s="1641" t="s">
        <v>323</v>
      </c>
      <c r="H55" s="1578" t="s">
        <v>1138</v>
      </c>
      <c r="I55" s="1645" t="s">
        <v>1043</v>
      </c>
      <c r="J55" s="1579">
        <v>7.4000000000000021</v>
      </c>
      <c r="K55" s="1579">
        <v>6.5000000000000009</v>
      </c>
      <c r="L55" s="1579">
        <v>0</v>
      </c>
      <c r="M55" s="1578" t="s">
        <v>1322</v>
      </c>
      <c r="N55" s="1546">
        <v>35</v>
      </c>
    </row>
    <row r="56" spans="1:14" s="870" customFormat="1" ht="24.95" customHeight="1" x14ac:dyDescent="0.25">
      <c r="A56" s="3"/>
      <c r="B56" s="1631"/>
      <c r="C56" s="1639"/>
      <c r="D56" s="1577"/>
      <c r="E56" s="1633" t="s">
        <v>457</v>
      </c>
      <c r="F56" s="1578" t="s">
        <v>323</v>
      </c>
      <c r="G56" s="1641" t="s">
        <v>323</v>
      </c>
      <c r="H56" s="1578" t="s">
        <v>1138</v>
      </c>
      <c r="I56" s="1645" t="s">
        <v>1043</v>
      </c>
      <c r="J56" s="1579">
        <v>6.3999999999999995</v>
      </c>
      <c r="K56" s="1579">
        <v>6</v>
      </c>
      <c r="L56" s="1579">
        <v>76.452000000000012</v>
      </c>
      <c r="M56" s="1578" t="s">
        <v>1322</v>
      </c>
      <c r="N56" s="1546">
        <v>6140</v>
      </c>
    </row>
    <row r="57" spans="1:14" s="870" customFormat="1" ht="24.95" customHeight="1" x14ac:dyDescent="0.25">
      <c r="A57" s="3"/>
      <c r="B57" s="1631"/>
      <c r="C57" s="1639"/>
      <c r="D57" s="1577"/>
      <c r="E57" s="1633" t="s">
        <v>459</v>
      </c>
      <c r="F57" s="1578" t="s">
        <v>323</v>
      </c>
      <c r="G57" s="1641" t="s">
        <v>323</v>
      </c>
      <c r="H57" s="1578" t="s">
        <v>1138</v>
      </c>
      <c r="I57" s="1645" t="s">
        <v>1043</v>
      </c>
      <c r="J57" s="1579">
        <v>6.3999999999999995</v>
      </c>
      <c r="K57" s="1579">
        <v>6</v>
      </c>
      <c r="L57" s="1579">
        <v>61.395000000000003</v>
      </c>
      <c r="M57" s="1578" t="s">
        <v>1322</v>
      </c>
      <c r="N57" s="1546">
        <v>6377</v>
      </c>
    </row>
    <row r="58" spans="1:14" s="870" customFormat="1" ht="24.95" customHeight="1" x14ac:dyDescent="0.25">
      <c r="A58" s="3"/>
      <c r="B58" s="1631"/>
      <c r="C58" s="1639"/>
      <c r="D58" s="1577"/>
      <c r="E58" s="1633" t="s">
        <v>461</v>
      </c>
      <c r="F58" s="1578" t="s">
        <v>323</v>
      </c>
      <c r="G58" s="1641" t="s">
        <v>323</v>
      </c>
      <c r="H58" s="1578" t="s">
        <v>1138</v>
      </c>
      <c r="I58" s="1645" t="s">
        <v>1043</v>
      </c>
      <c r="J58" s="1579">
        <v>6.3999999999999995</v>
      </c>
      <c r="K58" s="1579">
        <v>0</v>
      </c>
      <c r="L58" s="1579">
        <v>0</v>
      </c>
      <c r="M58" s="1578" t="s">
        <v>1322</v>
      </c>
      <c r="N58" s="1546">
        <v>153</v>
      </c>
    </row>
    <row r="59" spans="1:14" s="870" customFormat="1" ht="24.95" customHeight="1" x14ac:dyDescent="0.25">
      <c r="A59" s="3"/>
      <c r="B59" s="1631"/>
      <c r="C59" s="1639"/>
      <c r="D59" s="1577"/>
      <c r="E59" s="1633" t="s">
        <v>463</v>
      </c>
      <c r="F59" s="1578" t="s">
        <v>323</v>
      </c>
      <c r="G59" s="1641" t="s">
        <v>323</v>
      </c>
      <c r="H59" s="1578" t="s">
        <v>1138</v>
      </c>
      <c r="I59" s="1645" t="s">
        <v>1043</v>
      </c>
      <c r="J59" s="1579">
        <v>6.3999999999999995</v>
      </c>
      <c r="K59" s="1579">
        <v>6</v>
      </c>
      <c r="L59" s="1579">
        <v>130.572</v>
      </c>
      <c r="M59" s="1578" t="s">
        <v>1322</v>
      </c>
      <c r="N59" s="1546">
        <v>11540</v>
      </c>
    </row>
    <row r="60" spans="1:14" s="870" customFormat="1" ht="24.95" customHeight="1" x14ac:dyDescent="0.25">
      <c r="A60" s="3"/>
      <c r="B60" s="1631"/>
      <c r="C60" s="1639"/>
      <c r="D60" s="1577"/>
      <c r="E60" s="1633" t="s">
        <v>464</v>
      </c>
      <c r="F60" s="1578" t="s">
        <v>323</v>
      </c>
      <c r="G60" s="1641" t="s">
        <v>323</v>
      </c>
      <c r="H60" s="1578" t="s">
        <v>1138</v>
      </c>
      <c r="I60" s="1645" t="s">
        <v>1043</v>
      </c>
      <c r="J60" s="1579">
        <v>8.1</v>
      </c>
      <c r="K60" s="1579">
        <v>7.8000000000000016</v>
      </c>
      <c r="L60" s="1579">
        <v>1048.086</v>
      </c>
      <c r="M60" s="1578" t="s">
        <v>1322</v>
      </c>
      <c r="N60" s="1546">
        <v>66563</v>
      </c>
    </row>
    <row r="61" spans="1:14" s="870" customFormat="1" ht="24.95" customHeight="1" x14ac:dyDescent="0.25">
      <c r="A61" s="3"/>
      <c r="B61" s="1631"/>
      <c r="C61" s="1639"/>
      <c r="D61" s="1577"/>
      <c r="E61" s="1633" t="s">
        <v>466</v>
      </c>
      <c r="F61" s="1578" t="s">
        <v>323</v>
      </c>
      <c r="G61" s="1641" t="s">
        <v>323</v>
      </c>
      <c r="H61" s="1578" t="s">
        <v>1138</v>
      </c>
      <c r="I61" s="1645" t="s">
        <v>1043</v>
      </c>
      <c r="J61" s="1579">
        <v>8.1</v>
      </c>
      <c r="K61" s="1579">
        <v>7.8000000000000016</v>
      </c>
      <c r="L61" s="1579">
        <v>1718.6750000000002</v>
      </c>
      <c r="M61" s="1578" t="s">
        <v>1322</v>
      </c>
      <c r="N61" s="1546">
        <v>109937</v>
      </c>
    </row>
    <row r="62" spans="1:14" s="870" customFormat="1" ht="24.95" customHeight="1" x14ac:dyDescent="0.25">
      <c r="A62" s="3"/>
      <c r="B62" s="1631"/>
      <c r="C62" s="1639"/>
      <c r="D62" s="1577"/>
      <c r="E62" s="1633" t="s">
        <v>468</v>
      </c>
      <c r="F62" s="1578" t="s">
        <v>323</v>
      </c>
      <c r="G62" s="1641" t="s">
        <v>323</v>
      </c>
      <c r="H62" s="1578" t="s">
        <v>1138</v>
      </c>
      <c r="I62" s="1645" t="s">
        <v>1043</v>
      </c>
      <c r="J62" s="1579">
        <v>8.1</v>
      </c>
      <c r="K62" s="1579">
        <v>7.8000000000000016</v>
      </c>
      <c r="L62" s="1579">
        <v>1869.1429999999998</v>
      </c>
      <c r="M62" s="1578" t="s">
        <v>1322</v>
      </c>
      <c r="N62" s="1546">
        <v>118516</v>
      </c>
    </row>
    <row r="63" spans="1:14" s="870" customFormat="1" ht="24.95" customHeight="1" x14ac:dyDescent="0.25">
      <c r="A63" s="3"/>
      <c r="B63" s="1631"/>
      <c r="C63" s="1639"/>
      <c r="D63" s="1555" t="s">
        <v>387</v>
      </c>
      <c r="E63" s="1636" t="s">
        <v>472</v>
      </c>
      <c r="F63" s="1556" t="s">
        <v>323</v>
      </c>
      <c r="G63" s="1644" t="s">
        <v>323</v>
      </c>
      <c r="H63" s="1556" t="s">
        <v>1138</v>
      </c>
      <c r="I63" s="1648" t="s">
        <v>1043</v>
      </c>
      <c r="J63" s="1557">
        <v>0.5</v>
      </c>
      <c r="K63" s="1557">
        <v>0.5</v>
      </c>
      <c r="L63" s="1557">
        <v>0</v>
      </c>
      <c r="M63" s="1556" t="s">
        <v>1322</v>
      </c>
      <c r="N63" s="1558">
        <v>0</v>
      </c>
    </row>
    <row r="64" spans="1:14" s="870" customFormat="1" ht="24.95" customHeight="1" x14ac:dyDescent="0.25">
      <c r="A64" s="3"/>
      <c r="B64" s="1631"/>
      <c r="C64" s="1639"/>
      <c r="D64" s="1577"/>
      <c r="E64" s="1633" t="s">
        <v>474</v>
      </c>
      <c r="F64" s="1578" t="s">
        <v>323</v>
      </c>
      <c r="G64" s="1641" t="s">
        <v>323</v>
      </c>
      <c r="H64" s="1578" t="s">
        <v>1138</v>
      </c>
      <c r="I64" s="1645" t="s">
        <v>1043</v>
      </c>
      <c r="J64" s="1579">
        <v>0.5</v>
      </c>
      <c r="K64" s="1579">
        <v>0.4499999999999999</v>
      </c>
      <c r="L64" s="1579">
        <v>990.31600000000003</v>
      </c>
      <c r="M64" s="1578" t="s">
        <v>1322</v>
      </c>
      <c r="N64" s="1546">
        <v>88120</v>
      </c>
    </row>
    <row r="65" spans="1:14" s="870" customFormat="1" ht="24.95" customHeight="1" x14ac:dyDescent="0.25">
      <c r="A65" s="3"/>
      <c r="B65" s="1631"/>
      <c r="C65" s="1639"/>
      <c r="D65" s="1577"/>
      <c r="E65" s="1633" t="s">
        <v>476</v>
      </c>
      <c r="F65" s="1578" t="s">
        <v>323</v>
      </c>
      <c r="G65" s="1641" t="s">
        <v>323</v>
      </c>
      <c r="H65" s="1578" t="s">
        <v>1138</v>
      </c>
      <c r="I65" s="1645" t="s">
        <v>1043</v>
      </c>
      <c r="J65" s="1579">
        <v>0.5</v>
      </c>
      <c r="K65" s="1579">
        <v>0.39999999999999997</v>
      </c>
      <c r="L65" s="1579">
        <v>484.52600000000001</v>
      </c>
      <c r="M65" s="1578" t="s">
        <v>1322</v>
      </c>
      <c r="N65" s="1546">
        <v>43481</v>
      </c>
    </row>
    <row r="66" spans="1:14" s="870" customFormat="1" ht="24.95" customHeight="1" x14ac:dyDescent="0.25">
      <c r="A66" s="3"/>
      <c r="B66" s="1631"/>
      <c r="C66" s="1639"/>
      <c r="D66" s="1555" t="s">
        <v>388</v>
      </c>
      <c r="E66" s="1636" t="s">
        <v>478</v>
      </c>
      <c r="F66" s="1556" t="s">
        <v>323</v>
      </c>
      <c r="G66" s="1644" t="s">
        <v>323</v>
      </c>
      <c r="H66" s="1556" t="s">
        <v>1138</v>
      </c>
      <c r="I66" s="1648" t="s">
        <v>1043</v>
      </c>
      <c r="J66" s="1557">
        <v>0.5</v>
      </c>
      <c r="K66" s="1557">
        <v>0.25</v>
      </c>
      <c r="L66" s="1557">
        <v>921.09500000000003</v>
      </c>
      <c r="M66" s="1556" t="s">
        <v>1322</v>
      </c>
      <c r="N66" s="1558">
        <v>79601</v>
      </c>
    </row>
    <row r="67" spans="1:14" s="870" customFormat="1" ht="24.95" customHeight="1" x14ac:dyDescent="0.25">
      <c r="A67" s="3"/>
      <c r="B67" s="1631"/>
      <c r="C67" s="1639"/>
      <c r="D67" s="1577"/>
      <c r="E67" s="1633" t="s">
        <v>479</v>
      </c>
      <c r="F67" s="1578" t="s">
        <v>323</v>
      </c>
      <c r="G67" s="1641" t="s">
        <v>323</v>
      </c>
      <c r="H67" s="1578" t="s">
        <v>1138</v>
      </c>
      <c r="I67" s="1645" t="s">
        <v>1043</v>
      </c>
      <c r="J67" s="1579">
        <v>0.60000000000000009</v>
      </c>
      <c r="K67" s="1579">
        <v>0</v>
      </c>
      <c r="L67" s="1579">
        <v>14.223000000000001</v>
      </c>
      <c r="M67" s="1578" t="s">
        <v>1322</v>
      </c>
      <c r="N67" s="1546">
        <v>1184</v>
      </c>
    </row>
    <row r="68" spans="1:14" s="870" customFormat="1" ht="24.95" customHeight="1" x14ac:dyDescent="0.25">
      <c r="A68" s="3"/>
      <c r="B68" s="1631"/>
      <c r="C68" s="1639"/>
      <c r="D68" s="1577"/>
      <c r="E68" s="1633" t="s">
        <v>480</v>
      </c>
      <c r="F68" s="1578" t="s">
        <v>323</v>
      </c>
      <c r="G68" s="1641" t="s">
        <v>323</v>
      </c>
      <c r="H68" s="1578" t="s">
        <v>1138</v>
      </c>
      <c r="I68" s="1645" t="s">
        <v>1043</v>
      </c>
      <c r="J68" s="1579">
        <v>1.2249999999999999</v>
      </c>
      <c r="K68" s="1579">
        <v>0</v>
      </c>
      <c r="L68" s="1579">
        <v>0</v>
      </c>
      <c r="M68" s="1578"/>
      <c r="N68" s="1546"/>
    </row>
    <row r="69" spans="1:14" s="870" customFormat="1" ht="24.95" customHeight="1" x14ac:dyDescent="0.25">
      <c r="A69" s="3"/>
      <c r="B69" s="1631"/>
      <c r="C69" s="1639"/>
      <c r="D69" s="1577"/>
      <c r="E69" s="1633" t="s">
        <v>482</v>
      </c>
      <c r="F69" s="1578" t="s">
        <v>323</v>
      </c>
      <c r="G69" s="1641" t="s">
        <v>323</v>
      </c>
      <c r="H69" s="1578" t="s">
        <v>1138</v>
      </c>
      <c r="I69" s="1645" t="s">
        <v>1043</v>
      </c>
      <c r="J69" s="1579">
        <v>1.2249999999999999</v>
      </c>
      <c r="K69" s="1579">
        <v>0.8999999999999998</v>
      </c>
      <c r="L69" s="1579">
        <v>492.89400000000001</v>
      </c>
      <c r="M69" s="1578" t="s">
        <v>1322</v>
      </c>
      <c r="N69" s="1546">
        <v>42888</v>
      </c>
    </row>
    <row r="70" spans="1:14" s="870" customFormat="1" ht="24.95" customHeight="1" x14ac:dyDescent="0.25">
      <c r="A70" s="3"/>
      <c r="B70" s="1631"/>
      <c r="C70" s="1639"/>
      <c r="D70" s="1577"/>
      <c r="E70" s="1633" t="s">
        <v>1939</v>
      </c>
      <c r="F70" s="1578" t="s">
        <v>323</v>
      </c>
      <c r="G70" s="1641" t="s">
        <v>323</v>
      </c>
      <c r="H70" s="1578" t="s">
        <v>1138</v>
      </c>
      <c r="I70" s="1645" t="s">
        <v>1043</v>
      </c>
      <c r="J70" s="1579">
        <v>0</v>
      </c>
      <c r="K70" s="1579">
        <v>0</v>
      </c>
      <c r="L70" s="1579">
        <v>325.10700000000003</v>
      </c>
      <c r="M70" s="1578" t="s">
        <v>1322</v>
      </c>
      <c r="N70" s="1546">
        <v>26772</v>
      </c>
    </row>
    <row r="71" spans="1:14" s="870" customFormat="1" ht="24.95" customHeight="1" x14ac:dyDescent="0.25">
      <c r="A71" s="3"/>
      <c r="B71" s="1631"/>
      <c r="C71" s="1639"/>
      <c r="D71" s="1577"/>
      <c r="E71" s="1633" t="s">
        <v>1967</v>
      </c>
      <c r="F71" s="1578" t="s">
        <v>323</v>
      </c>
      <c r="G71" s="1641" t="s">
        <v>323</v>
      </c>
      <c r="H71" s="1578" t="s">
        <v>1138</v>
      </c>
      <c r="I71" s="1645" t="s">
        <v>1043</v>
      </c>
      <c r="J71" s="1579">
        <v>2.0000000000000004</v>
      </c>
      <c r="K71" s="1579">
        <v>1.9600000000000002</v>
      </c>
      <c r="L71" s="1579">
        <v>3009.692</v>
      </c>
      <c r="M71" s="1578" t="s">
        <v>1322</v>
      </c>
      <c r="N71" s="1546">
        <v>254852</v>
      </c>
    </row>
    <row r="72" spans="1:14" s="870" customFormat="1" ht="24.95" customHeight="1" x14ac:dyDescent="0.25">
      <c r="A72" s="3"/>
      <c r="B72" s="1631"/>
      <c r="C72" s="1639"/>
      <c r="D72" s="1577"/>
      <c r="E72" s="1633" t="s">
        <v>2052</v>
      </c>
      <c r="F72" s="1578" t="s">
        <v>323</v>
      </c>
      <c r="G72" s="1641" t="s">
        <v>323</v>
      </c>
      <c r="H72" s="1578" t="s">
        <v>1138</v>
      </c>
      <c r="I72" s="1645" t="s">
        <v>1043</v>
      </c>
      <c r="J72" s="1579">
        <v>2.0000000000000004</v>
      </c>
      <c r="K72" s="1579">
        <v>1.9600000000000002</v>
      </c>
      <c r="L72" s="1579">
        <v>3670.6460000000002</v>
      </c>
      <c r="M72" s="1578" t="s">
        <v>1322</v>
      </c>
      <c r="N72" s="1546">
        <v>305553</v>
      </c>
    </row>
    <row r="73" spans="1:14" s="870" customFormat="1" ht="24.95" customHeight="1" x14ac:dyDescent="0.25">
      <c r="A73" s="3"/>
      <c r="B73" s="1631"/>
      <c r="C73" s="1639"/>
      <c r="D73" s="1577"/>
      <c r="E73" s="1633" t="s">
        <v>2053</v>
      </c>
      <c r="F73" s="1578" t="s">
        <v>323</v>
      </c>
      <c r="G73" s="1641" t="s">
        <v>323</v>
      </c>
      <c r="H73" s="1578" t="s">
        <v>1138</v>
      </c>
      <c r="I73" s="1645" t="s">
        <v>1043</v>
      </c>
      <c r="J73" s="1579">
        <v>1</v>
      </c>
      <c r="K73" s="1579">
        <v>0.5</v>
      </c>
      <c r="L73" s="1579">
        <v>0.16400000000000001</v>
      </c>
      <c r="M73" s="1578" t="s">
        <v>1322</v>
      </c>
      <c r="N73" s="1546">
        <v>26</v>
      </c>
    </row>
    <row r="74" spans="1:14" s="870" customFormat="1" ht="24.95" customHeight="1" x14ac:dyDescent="0.25">
      <c r="A74" s="3"/>
      <c r="B74" s="1631"/>
      <c r="C74" s="1639"/>
      <c r="D74" s="1555" t="s">
        <v>389</v>
      </c>
      <c r="E74" s="1636" t="s">
        <v>484</v>
      </c>
      <c r="F74" s="1556" t="s">
        <v>323</v>
      </c>
      <c r="G74" s="1644" t="s">
        <v>323</v>
      </c>
      <c r="H74" s="1556" t="s">
        <v>1138</v>
      </c>
      <c r="I74" s="1648" t="s">
        <v>1043</v>
      </c>
      <c r="J74" s="1557">
        <v>0.5</v>
      </c>
      <c r="K74" s="1557">
        <v>0</v>
      </c>
      <c r="L74" s="1557">
        <v>0</v>
      </c>
      <c r="M74" s="1556"/>
      <c r="N74" s="1558"/>
    </row>
    <row r="75" spans="1:14" s="870" customFormat="1" ht="24.95" customHeight="1" x14ac:dyDescent="0.25">
      <c r="A75" s="3"/>
      <c r="B75" s="1631"/>
      <c r="C75" s="1639"/>
      <c r="D75" s="1577"/>
      <c r="E75" s="1633" t="s">
        <v>486</v>
      </c>
      <c r="F75" s="1578" t="s">
        <v>323</v>
      </c>
      <c r="G75" s="1641" t="s">
        <v>323</v>
      </c>
      <c r="H75" s="1578" t="s">
        <v>1138</v>
      </c>
      <c r="I75" s="1645" t="s">
        <v>1043</v>
      </c>
      <c r="J75" s="1579">
        <v>0.46799999999999992</v>
      </c>
      <c r="K75" s="1579">
        <v>0</v>
      </c>
      <c r="L75" s="1579">
        <v>0</v>
      </c>
      <c r="M75" s="1578"/>
      <c r="N75" s="1546"/>
    </row>
    <row r="76" spans="1:14" s="870" customFormat="1" ht="24.95" customHeight="1" x14ac:dyDescent="0.25">
      <c r="A76" s="3"/>
      <c r="B76" s="1631"/>
      <c r="C76" s="1639"/>
      <c r="D76" s="1577"/>
      <c r="E76" s="1633" t="s">
        <v>1966</v>
      </c>
      <c r="F76" s="1578" t="s">
        <v>323</v>
      </c>
      <c r="G76" s="1641" t="s">
        <v>323</v>
      </c>
      <c r="H76" s="1578" t="s">
        <v>1138</v>
      </c>
      <c r="I76" s="1645" t="s">
        <v>1043</v>
      </c>
      <c r="J76" s="1579">
        <v>0.35099999999999998</v>
      </c>
      <c r="K76" s="1579">
        <v>0.28100000000000003</v>
      </c>
      <c r="L76" s="1579">
        <v>1050.5929999999998</v>
      </c>
      <c r="M76" s="1578" t="s">
        <v>1322</v>
      </c>
      <c r="N76" s="1546">
        <v>101873</v>
      </c>
    </row>
    <row r="77" spans="1:14" s="870" customFormat="1" ht="24.95" customHeight="1" x14ac:dyDescent="0.25">
      <c r="A77" s="3"/>
      <c r="B77" s="1631"/>
      <c r="C77" s="1639"/>
      <c r="D77" s="1577"/>
      <c r="E77" s="1633" t="s">
        <v>2056</v>
      </c>
      <c r="F77" s="1578" t="s">
        <v>323</v>
      </c>
      <c r="G77" s="1641" t="s">
        <v>323</v>
      </c>
      <c r="H77" s="1578" t="s">
        <v>1138</v>
      </c>
      <c r="I77" s="1645" t="s">
        <v>1043</v>
      </c>
      <c r="J77" s="1579">
        <v>0.48</v>
      </c>
      <c r="K77" s="1579">
        <v>0.36</v>
      </c>
      <c r="L77" s="1579">
        <v>249.345</v>
      </c>
      <c r="M77" s="1578" t="s">
        <v>1322</v>
      </c>
      <c r="N77" s="1546">
        <v>25403</v>
      </c>
    </row>
    <row r="78" spans="1:14" s="870" customFormat="1" ht="24.95" customHeight="1" x14ac:dyDescent="0.25">
      <c r="A78" s="3"/>
      <c r="B78" s="1631"/>
      <c r="C78" s="1639"/>
      <c r="D78" s="1555" t="s">
        <v>390</v>
      </c>
      <c r="E78" s="1636" t="s">
        <v>489</v>
      </c>
      <c r="F78" s="1556" t="s">
        <v>323</v>
      </c>
      <c r="G78" s="1644" t="s">
        <v>323</v>
      </c>
      <c r="H78" s="1556" t="s">
        <v>1138</v>
      </c>
      <c r="I78" s="1648" t="s">
        <v>1043</v>
      </c>
      <c r="J78" s="1557">
        <v>2.9999999999999995E-2</v>
      </c>
      <c r="K78" s="1557">
        <v>2.4999999999999998E-2</v>
      </c>
      <c r="L78" s="1557">
        <v>20.388000000000002</v>
      </c>
      <c r="M78" s="1556" t="s">
        <v>1322</v>
      </c>
      <c r="N78" s="1558">
        <v>2884</v>
      </c>
    </row>
    <row r="79" spans="1:14" s="870" customFormat="1" ht="24.95" customHeight="1" x14ac:dyDescent="0.25">
      <c r="A79" s="3"/>
      <c r="B79" s="1631"/>
      <c r="C79" s="1639"/>
      <c r="D79" s="1577"/>
      <c r="E79" s="1633" t="s">
        <v>491</v>
      </c>
      <c r="F79" s="1578" t="s">
        <v>323</v>
      </c>
      <c r="G79" s="1641" t="s">
        <v>323</v>
      </c>
      <c r="H79" s="1578" t="s">
        <v>1138</v>
      </c>
      <c r="I79" s="1645" t="s">
        <v>1043</v>
      </c>
      <c r="J79" s="1579">
        <v>2.9999999999999995E-2</v>
      </c>
      <c r="K79" s="1579">
        <v>3.5000000000000003E-2</v>
      </c>
      <c r="L79" s="1579">
        <v>0</v>
      </c>
      <c r="M79" s="1578"/>
      <c r="N79" s="1546"/>
    </row>
    <row r="80" spans="1:14" s="870" customFormat="1" ht="24.95" customHeight="1" x14ac:dyDescent="0.25">
      <c r="A80" s="3"/>
      <c r="B80" s="1631"/>
      <c r="C80" s="1639"/>
      <c r="D80" s="1555" t="s">
        <v>391</v>
      </c>
      <c r="E80" s="1636" t="s">
        <v>495</v>
      </c>
      <c r="F80" s="1556" t="s">
        <v>323</v>
      </c>
      <c r="G80" s="1644" t="s">
        <v>323</v>
      </c>
      <c r="H80" s="1556" t="s">
        <v>1138</v>
      </c>
      <c r="I80" s="1648" t="s">
        <v>1043</v>
      </c>
      <c r="J80" s="1557">
        <v>2</v>
      </c>
      <c r="K80" s="1557">
        <v>1.1000000000000001</v>
      </c>
      <c r="L80" s="1557">
        <v>1048.4069999999999</v>
      </c>
      <c r="M80" s="1556" t="s">
        <v>1322</v>
      </c>
      <c r="N80" s="1558">
        <v>85556</v>
      </c>
    </row>
    <row r="81" spans="1:14" s="870" customFormat="1" ht="24.95" customHeight="1" x14ac:dyDescent="0.25">
      <c r="A81" s="3"/>
      <c r="B81" s="1631"/>
      <c r="C81" s="1639"/>
      <c r="D81" s="1577"/>
      <c r="E81" s="1633" t="s">
        <v>497</v>
      </c>
      <c r="F81" s="1578" t="s">
        <v>323</v>
      </c>
      <c r="G81" s="1641" t="s">
        <v>323</v>
      </c>
      <c r="H81" s="1578" t="s">
        <v>1138</v>
      </c>
      <c r="I81" s="1645" t="s">
        <v>1043</v>
      </c>
      <c r="J81" s="1579">
        <v>0.5</v>
      </c>
      <c r="K81" s="1579">
        <v>0.25</v>
      </c>
      <c r="L81" s="1579">
        <v>34.64</v>
      </c>
      <c r="M81" s="1578" t="s">
        <v>1322</v>
      </c>
      <c r="N81" s="1546">
        <v>2860</v>
      </c>
    </row>
    <row r="82" spans="1:14" s="870" customFormat="1" ht="24.95" customHeight="1" x14ac:dyDescent="0.25">
      <c r="A82" s="3"/>
      <c r="B82" s="1631"/>
      <c r="C82" s="1639"/>
      <c r="D82" s="1577"/>
      <c r="E82" s="1633" t="s">
        <v>499</v>
      </c>
      <c r="F82" s="1578" t="s">
        <v>323</v>
      </c>
      <c r="G82" s="1641" t="s">
        <v>323</v>
      </c>
      <c r="H82" s="1578" t="s">
        <v>1138</v>
      </c>
      <c r="I82" s="1645" t="s">
        <v>1043</v>
      </c>
      <c r="J82" s="1579">
        <v>0.5</v>
      </c>
      <c r="K82" s="1579">
        <v>0.3</v>
      </c>
      <c r="L82" s="1579">
        <v>127.11999999999999</v>
      </c>
      <c r="M82" s="1578" t="s">
        <v>1322</v>
      </c>
      <c r="N82" s="1546">
        <v>10172</v>
      </c>
    </row>
    <row r="83" spans="1:14" s="870" customFormat="1" ht="24.95" customHeight="1" x14ac:dyDescent="0.25">
      <c r="A83" s="3"/>
      <c r="B83" s="1631"/>
      <c r="C83" s="1639"/>
      <c r="D83" s="1577"/>
      <c r="E83" s="1633" t="s">
        <v>501</v>
      </c>
      <c r="F83" s="1578" t="s">
        <v>323</v>
      </c>
      <c r="G83" s="1641" t="s">
        <v>323</v>
      </c>
      <c r="H83" s="1578" t="s">
        <v>1138</v>
      </c>
      <c r="I83" s="1645" t="s">
        <v>1043</v>
      </c>
      <c r="J83" s="1579">
        <v>0.6</v>
      </c>
      <c r="K83" s="1579">
        <v>0.39999999999999997</v>
      </c>
      <c r="L83" s="1579">
        <v>51.56</v>
      </c>
      <c r="M83" s="1578" t="s">
        <v>1322</v>
      </c>
      <c r="N83" s="1546">
        <v>4237</v>
      </c>
    </row>
    <row r="84" spans="1:14" s="870" customFormat="1" ht="24.95" customHeight="1" x14ac:dyDescent="0.25">
      <c r="A84" s="3"/>
      <c r="B84" s="1631"/>
      <c r="C84" s="1639"/>
      <c r="D84" s="1577"/>
      <c r="E84" s="1633" t="s">
        <v>503</v>
      </c>
      <c r="F84" s="1578" t="s">
        <v>323</v>
      </c>
      <c r="G84" s="1641" t="s">
        <v>323</v>
      </c>
      <c r="H84" s="1578" t="s">
        <v>1138</v>
      </c>
      <c r="I84" s="1645" t="s">
        <v>1043</v>
      </c>
      <c r="J84" s="1579">
        <v>1.2249999999999999</v>
      </c>
      <c r="K84" s="1579">
        <v>0.70000000000000007</v>
      </c>
      <c r="L84" s="1579">
        <v>121.34</v>
      </c>
      <c r="M84" s="1578" t="s">
        <v>1322</v>
      </c>
      <c r="N84" s="1546">
        <v>9890</v>
      </c>
    </row>
    <row r="85" spans="1:14" s="870" customFormat="1" ht="24.95" customHeight="1" x14ac:dyDescent="0.25">
      <c r="A85" s="3"/>
      <c r="B85" s="1631"/>
      <c r="C85" s="1639"/>
      <c r="D85" s="1577"/>
      <c r="E85" s="1633" t="s">
        <v>1968</v>
      </c>
      <c r="F85" s="1578" t="s">
        <v>323</v>
      </c>
      <c r="G85" s="1641" t="s">
        <v>323</v>
      </c>
      <c r="H85" s="1578" t="s">
        <v>1138</v>
      </c>
      <c r="I85" s="1645" t="s">
        <v>1043</v>
      </c>
      <c r="J85" s="1579">
        <v>0</v>
      </c>
      <c r="K85" s="1579">
        <v>0</v>
      </c>
      <c r="L85" s="1579">
        <v>2195.5999999999995</v>
      </c>
      <c r="M85" s="1578" t="s">
        <v>1322</v>
      </c>
      <c r="N85" s="1546">
        <v>175863</v>
      </c>
    </row>
    <row r="86" spans="1:14" s="870" customFormat="1" ht="24.95" customHeight="1" x14ac:dyDescent="0.25">
      <c r="A86" s="3"/>
      <c r="B86" s="1631"/>
      <c r="C86" s="1639"/>
      <c r="D86" s="1577"/>
      <c r="E86" s="1633" t="s">
        <v>1969</v>
      </c>
      <c r="F86" s="1578" t="s">
        <v>323</v>
      </c>
      <c r="G86" s="1641" t="s">
        <v>323</v>
      </c>
      <c r="H86" s="1578" t="s">
        <v>1138</v>
      </c>
      <c r="I86" s="1645" t="s">
        <v>1043</v>
      </c>
      <c r="J86" s="1579">
        <v>0</v>
      </c>
      <c r="K86" s="1579">
        <v>0</v>
      </c>
      <c r="L86" s="1579">
        <v>2104.6</v>
      </c>
      <c r="M86" s="1578" t="s">
        <v>1322</v>
      </c>
      <c r="N86" s="1546">
        <v>169271</v>
      </c>
    </row>
    <row r="87" spans="1:14" ht="24.95" customHeight="1" x14ac:dyDescent="0.25">
      <c r="A87" s="4"/>
      <c r="B87" s="1631"/>
      <c r="C87" s="1639"/>
      <c r="D87" s="1577"/>
      <c r="E87" s="1633" t="s">
        <v>2050</v>
      </c>
      <c r="F87" s="1578" t="s">
        <v>323</v>
      </c>
      <c r="G87" s="1641" t="s">
        <v>323</v>
      </c>
      <c r="H87" s="1578" t="s">
        <v>1138</v>
      </c>
      <c r="I87" s="1645" t="s">
        <v>1043</v>
      </c>
      <c r="J87" s="1579">
        <v>2</v>
      </c>
      <c r="K87" s="1579">
        <v>1.2</v>
      </c>
      <c r="L87" s="1579">
        <v>2780.4369999999999</v>
      </c>
      <c r="M87" s="1578" t="s">
        <v>1322</v>
      </c>
      <c r="N87" s="1546">
        <v>223939</v>
      </c>
    </row>
    <row r="88" spans="1:14" s="870" customFormat="1" ht="24.95" customHeight="1" x14ac:dyDescent="0.25">
      <c r="B88" s="1631"/>
      <c r="C88" s="1639"/>
      <c r="D88" s="1555" t="s">
        <v>397</v>
      </c>
      <c r="E88" s="1636" t="s">
        <v>514</v>
      </c>
      <c r="F88" s="1556" t="s">
        <v>323</v>
      </c>
      <c r="G88" s="1644" t="s">
        <v>323</v>
      </c>
      <c r="H88" s="1556" t="s">
        <v>1138</v>
      </c>
      <c r="I88" s="1648" t="s">
        <v>1043</v>
      </c>
      <c r="J88" s="1557">
        <v>0.18000000000000005</v>
      </c>
      <c r="K88" s="1557">
        <v>7.0000000000000007E-2</v>
      </c>
      <c r="L88" s="1557">
        <v>4.221000000000001</v>
      </c>
      <c r="M88" s="1556" t="s">
        <v>1322</v>
      </c>
      <c r="N88" s="1558">
        <v>483</v>
      </c>
    </row>
    <row r="89" spans="1:14" s="870" customFormat="1" ht="24.95" customHeight="1" x14ac:dyDescent="0.25">
      <c r="B89" s="1631"/>
      <c r="C89" s="1639"/>
      <c r="D89" s="1577"/>
      <c r="E89" s="1633" t="s">
        <v>516</v>
      </c>
      <c r="F89" s="1578" t="s">
        <v>323</v>
      </c>
      <c r="G89" s="1641" t="s">
        <v>323</v>
      </c>
      <c r="H89" s="1578" t="s">
        <v>1138</v>
      </c>
      <c r="I89" s="1645" t="s">
        <v>1043</v>
      </c>
      <c r="J89" s="1579">
        <v>0.20800000000000005</v>
      </c>
      <c r="K89" s="1579">
        <v>0.14000000000000001</v>
      </c>
      <c r="L89" s="1579">
        <v>78.751000000000005</v>
      </c>
      <c r="M89" s="1578" t="s">
        <v>1322</v>
      </c>
      <c r="N89" s="1546">
        <v>10471</v>
      </c>
    </row>
    <row r="90" spans="1:14" s="870" customFormat="1" ht="24.95" customHeight="1" x14ac:dyDescent="0.25">
      <c r="B90" s="1631"/>
      <c r="C90" s="1639"/>
      <c r="D90" s="1577"/>
      <c r="E90" s="1633" t="s">
        <v>518</v>
      </c>
      <c r="F90" s="1578" t="s">
        <v>323</v>
      </c>
      <c r="G90" s="1641" t="s">
        <v>323</v>
      </c>
      <c r="H90" s="1578" t="s">
        <v>1138</v>
      </c>
      <c r="I90" s="1645" t="s">
        <v>1043</v>
      </c>
      <c r="J90" s="1579">
        <v>0.20800000000000005</v>
      </c>
      <c r="K90" s="1579">
        <v>0.16999999999999996</v>
      </c>
      <c r="L90" s="1579">
        <v>35.381</v>
      </c>
      <c r="M90" s="1578" t="s">
        <v>1322</v>
      </c>
      <c r="N90" s="1546">
        <v>4812</v>
      </c>
    </row>
    <row r="91" spans="1:14" s="870" customFormat="1" ht="24.95" customHeight="1" x14ac:dyDescent="0.25">
      <c r="B91" s="1631"/>
      <c r="C91" s="1639"/>
      <c r="D91" s="1577"/>
      <c r="E91" s="1633" t="s">
        <v>520</v>
      </c>
      <c r="F91" s="1578" t="s">
        <v>323</v>
      </c>
      <c r="G91" s="1641" t="s">
        <v>323</v>
      </c>
      <c r="H91" s="1578" t="s">
        <v>1138</v>
      </c>
      <c r="I91" s="1645" t="s">
        <v>1043</v>
      </c>
      <c r="J91" s="1579">
        <v>0</v>
      </c>
      <c r="K91" s="1579">
        <v>0</v>
      </c>
      <c r="L91" s="1579">
        <v>0</v>
      </c>
      <c r="M91" s="1578"/>
      <c r="N91" s="1546"/>
    </row>
    <row r="92" spans="1:14" s="870" customFormat="1" ht="24.95" customHeight="1" x14ac:dyDescent="0.25">
      <c r="B92" s="1631"/>
      <c r="C92" s="1639"/>
      <c r="D92" s="1577"/>
      <c r="E92" s="1633" t="s">
        <v>1970</v>
      </c>
      <c r="F92" s="1578" t="s">
        <v>323</v>
      </c>
      <c r="G92" s="1641" t="s">
        <v>323</v>
      </c>
      <c r="H92" s="1578" t="s">
        <v>1138</v>
      </c>
      <c r="I92" s="1645" t="s">
        <v>1043</v>
      </c>
      <c r="J92" s="1579">
        <v>0.4499999999999999</v>
      </c>
      <c r="K92" s="1579">
        <v>0.18000000000000005</v>
      </c>
      <c r="L92" s="1579">
        <v>1623.2869999999998</v>
      </c>
      <c r="M92" s="1578" t="s">
        <v>1322</v>
      </c>
      <c r="N92" s="1546">
        <v>127954</v>
      </c>
    </row>
    <row r="93" spans="1:14" s="870" customFormat="1" ht="24.95" customHeight="1" x14ac:dyDescent="0.25">
      <c r="B93" s="1631"/>
      <c r="C93" s="1639"/>
      <c r="D93" s="1555" t="s">
        <v>402</v>
      </c>
      <c r="E93" s="1636" t="s">
        <v>527</v>
      </c>
      <c r="F93" s="1556" t="s">
        <v>323</v>
      </c>
      <c r="G93" s="1644" t="s">
        <v>323</v>
      </c>
      <c r="H93" s="1556" t="s">
        <v>1137</v>
      </c>
      <c r="I93" s="1648" t="s">
        <v>1043</v>
      </c>
      <c r="J93" s="1557">
        <v>1</v>
      </c>
      <c r="K93" s="1557">
        <v>0.94999999999999973</v>
      </c>
      <c r="L93" s="1557">
        <v>0</v>
      </c>
      <c r="M93" s="1556" t="s">
        <v>1322</v>
      </c>
      <c r="N93" s="1558">
        <v>0</v>
      </c>
    </row>
    <row r="94" spans="1:14" s="870" customFormat="1" ht="24.95" customHeight="1" x14ac:dyDescent="0.25">
      <c r="B94" s="1631"/>
      <c r="C94" s="1639"/>
      <c r="D94" s="1577"/>
      <c r="E94" s="1633" t="s">
        <v>529</v>
      </c>
      <c r="F94" s="1578" t="s">
        <v>323</v>
      </c>
      <c r="G94" s="1641" t="s">
        <v>323</v>
      </c>
      <c r="H94" s="1578" t="s">
        <v>1137</v>
      </c>
      <c r="I94" s="1645" t="s">
        <v>1043</v>
      </c>
      <c r="J94" s="1579">
        <v>0</v>
      </c>
      <c r="K94" s="1579">
        <v>0</v>
      </c>
      <c r="L94" s="1579">
        <v>0</v>
      </c>
      <c r="M94" s="1578" t="s">
        <v>1322</v>
      </c>
      <c r="N94" s="1546">
        <v>0</v>
      </c>
    </row>
    <row r="95" spans="1:14" s="870" customFormat="1" ht="24.95" customHeight="1" x14ac:dyDescent="0.25">
      <c r="B95" s="1631"/>
      <c r="C95" s="1639"/>
      <c r="D95" s="1577"/>
      <c r="E95" s="1633" t="s">
        <v>531</v>
      </c>
      <c r="F95" s="1578" t="s">
        <v>323</v>
      </c>
      <c r="G95" s="1641" t="s">
        <v>323</v>
      </c>
      <c r="H95" s="1578" t="s">
        <v>1137</v>
      </c>
      <c r="I95" s="1645" t="s">
        <v>1043</v>
      </c>
      <c r="J95" s="1579">
        <v>0.5</v>
      </c>
      <c r="K95" s="1579">
        <v>0.39999999999999997</v>
      </c>
      <c r="L95" s="1579">
        <v>2.5279999999999996</v>
      </c>
      <c r="M95" s="1578" t="s">
        <v>1322</v>
      </c>
      <c r="N95" s="1546">
        <v>226</v>
      </c>
    </row>
    <row r="96" spans="1:14" s="870" customFormat="1" ht="24.95" customHeight="1" x14ac:dyDescent="0.25">
      <c r="B96" s="1631"/>
      <c r="C96" s="1639"/>
      <c r="D96" s="1577"/>
      <c r="E96" s="1633" t="s">
        <v>533</v>
      </c>
      <c r="F96" s="1578" t="s">
        <v>323</v>
      </c>
      <c r="G96" s="1641" t="s">
        <v>323</v>
      </c>
      <c r="H96" s="1578" t="s">
        <v>1137</v>
      </c>
      <c r="I96" s="1645" t="s">
        <v>1043</v>
      </c>
      <c r="J96" s="1579">
        <v>0.5</v>
      </c>
      <c r="K96" s="1579">
        <v>0.4499999999999999</v>
      </c>
      <c r="L96" s="1579">
        <v>1.41</v>
      </c>
      <c r="M96" s="1578" t="s">
        <v>1322</v>
      </c>
      <c r="N96" s="1546">
        <v>119</v>
      </c>
    </row>
    <row r="97" spans="2:14" s="870" customFormat="1" ht="24.95" customHeight="1" x14ac:dyDescent="0.25">
      <c r="B97" s="1631"/>
      <c r="C97" s="1639"/>
      <c r="D97" s="1577"/>
      <c r="E97" s="1633" t="s">
        <v>2049</v>
      </c>
      <c r="F97" s="1578" t="s">
        <v>323</v>
      </c>
      <c r="G97" s="1641" t="s">
        <v>323</v>
      </c>
      <c r="H97" s="1578" t="s">
        <v>1137</v>
      </c>
      <c r="I97" s="1645" t="s">
        <v>1043</v>
      </c>
      <c r="J97" s="1579">
        <v>4.3999999999999995</v>
      </c>
      <c r="K97" s="1579">
        <v>4</v>
      </c>
      <c r="L97" s="1579">
        <v>357.464</v>
      </c>
      <c r="M97" s="1578" t="s">
        <v>1322</v>
      </c>
      <c r="N97" s="1546">
        <v>29770</v>
      </c>
    </row>
    <row r="98" spans="2:14" s="870" customFormat="1" ht="24.95" customHeight="1" x14ac:dyDescent="0.25">
      <c r="B98" s="1631"/>
      <c r="C98" s="1639"/>
      <c r="D98" s="1555" t="s">
        <v>399</v>
      </c>
      <c r="E98" s="1636" t="s">
        <v>522</v>
      </c>
      <c r="F98" s="1556" t="s">
        <v>323</v>
      </c>
      <c r="G98" s="1644" t="s">
        <v>323</v>
      </c>
      <c r="H98" s="1556" t="s">
        <v>1137</v>
      </c>
      <c r="I98" s="1648" t="s">
        <v>1043</v>
      </c>
      <c r="J98" s="1557">
        <v>0.52</v>
      </c>
      <c r="K98" s="1557">
        <v>0.39999999999999997</v>
      </c>
      <c r="L98" s="1557">
        <v>0</v>
      </c>
      <c r="M98" s="1556" t="s">
        <v>1322</v>
      </c>
      <c r="N98" s="1558">
        <v>0</v>
      </c>
    </row>
    <row r="99" spans="2:14" s="870" customFormat="1" ht="24.95" customHeight="1" x14ac:dyDescent="0.25">
      <c r="B99" s="1631"/>
      <c r="C99" s="1639"/>
      <c r="D99" s="1577"/>
      <c r="E99" s="1633" t="s">
        <v>457</v>
      </c>
      <c r="F99" s="1578" t="s">
        <v>323</v>
      </c>
      <c r="G99" s="1641" t="s">
        <v>323</v>
      </c>
      <c r="H99" s="1578" t="s">
        <v>1137</v>
      </c>
      <c r="I99" s="1645" t="s">
        <v>1043</v>
      </c>
      <c r="J99" s="1579">
        <v>6.2399999999999984</v>
      </c>
      <c r="K99" s="1579">
        <v>6</v>
      </c>
      <c r="L99" s="1579">
        <v>0</v>
      </c>
      <c r="M99" s="1578" t="s">
        <v>1322</v>
      </c>
      <c r="N99" s="1546">
        <v>0</v>
      </c>
    </row>
    <row r="100" spans="2:14" s="870" customFormat="1" ht="24.95" customHeight="1" x14ac:dyDescent="0.25">
      <c r="B100" s="1631"/>
      <c r="C100" s="1639"/>
      <c r="D100" s="1577"/>
      <c r="E100" s="1633"/>
      <c r="F100" s="1578"/>
      <c r="G100" s="1641"/>
      <c r="H100" s="1578"/>
      <c r="I100" s="1645"/>
      <c r="J100" s="1579"/>
      <c r="K100" s="1579"/>
      <c r="L100" s="1579"/>
      <c r="M100" s="1578" t="s">
        <v>1997</v>
      </c>
      <c r="N100" s="1546">
        <v>0</v>
      </c>
    </row>
    <row r="101" spans="2:14" s="870" customFormat="1" ht="24.95" customHeight="1" x14ac:dyDescent="0.25">
      <c r="B101" s="1631"/>
      <c r="C101" s="1639"/>
      <c r="D101" s="1577"/>
      <c r="E101" s="1633" t="s">
        <v>459</v>
      </c>
      <c r="F101" s="1578" t="s">
        <v>323</v>
      </c>
      <c r="G101" s="1641" t="s">
        <v>323</v>
      </c>
      <c r="H101" s="1578" t="s">
        <v>1137</v>
      </c>
      <c r="I101" s="1645" t="s">
        <v>1043</v>
      </c>
      <c r="J101" s="1579">
        <v>6.2399999999999984</v>
      </c>
      <c r="K101" s="1579">
        <v>6</v>
      </c>
      <c r="L101" s="1579">
        <v>0</v>
      </c>
      <c r="M101" s="1578" t="s">
        <v>1322</v>
      </c>
      <c r="N101" s="1546">
        <v>0</v>
      </c>
    </row>
    <row r="102" spans="2:14" s="870" customFormat="1" ht="24.95" customHeight="1" x14ac:dyDescent="0.25">
      <c r="B102" s="1631"/>
      <c r="C102" s="1639"/>
      <c r="D102" s="1577"/>
      <c r="E102" s="1633"/>
      <c r="F102" s="1578"/>
      <c r="G102" s="1641"/>
      <c r="H102" s="1578"/>
      <c r="I102" s="1645"/>
      <c r="J102" s="1579"/>
      <c r="K102" s="1579"/>
      <c r="L102" s="1579"/>
      <c r="M102" s="1578" t="s">
        <v>1997</v>
      </c>
      <c r="N102" s="1546">
        <v>0</v>
      </c>
    </row>
    <row r="103" spans="2:14" s="870" customFormat="1" ht="24.95" customHeight="1" x14ac:dyDescent="0.25">
      <c r="B103" s="1631"/>
      <c r="C103" s="1639"/>
      <c r="D103" s="1551" t="s">
        <v>404</v>
      </c>
      <c r="E103" s="1635" t="s">
        <v>352</v>
      </c>
      <c r="F103" s="1552" t="s">
        <v>323</v>
      </c>
      <c r="G103" s="1643" t="s">
        <v>323</v>
      </c>
      <c r="H103" s="1552" t="s">
        <v>1138</v>
      </c>
      <c r="I103" s="1647" t="s">
        <v>1043</v>
      </c>
      <c r="J103" s="1553">
        <v>1.1000000000000001</v>
      </c>
      <c r="K103" s="1553">
        <v>0.79999999999999993</v>
      </c>
      <c r="L103" s="1553">
        <v>599.46300000000008</v>
      </c>
      <c r="M103" s="1552" t="s">
        <v>1322</v>
      </c>
      <c r="N103" s="1554">
        <v>53426</v>
      </c>
    </row>
    <row r="104" spans="2:14" s="870" customFormat="1" ht="24.95" customHeight="1" x14ac:dyDescent="0.25">
      <c r="B104" s="1631"/>
      <c r="C104" s="1639"/>
      <c r="D104" s="1551" t="s">
        <v>406</v>
      </c>
      <c r="E104" s="1635" t="s">
        <v>538</v>
      </c>
      <c r="F104" s="1552" t="s">
        <v>323</v>
      </c>
      <c r="G104" s="1643" t="s">
        <v>323</v>
      </c>
      <c r="H104" s="1552" t="s">
        <v>1138</v>
      </c>
      <c r="I104" s="1647" t="s">
        <v>1043</v>
      </c>
      <c r="J104" s="1553">
        <v>0.43</v>
      </c>
      <c r="K104" s="1553">
        <v>0.3</v>
      </c>
      <c r="L104" s="1553">
        <v>800.39499999999987</v>
      </c>
      <c r="M104" s="1552" t="s">
        <v>1322</v>
      </c>
      <c r="N104" s="1554">
        <v>97601</v>
      </c>
    </row>
    <row r="105" spans="2:14" s="870" customFormat="1" ht="24.95" customHeight="1" x14ac:dyDescent="0.25">
      <c r="B105" s="1631"/>
      <c r="C105" s="1639"/>
      <c r="D105" s="1555" t="s">
        <v>408</v>
      </c>
      <c r="E105" s="1636" t="s">
        <v>541</v>
      </c>
      <c r="F105" s="1556" t="s">
        <v>323</v>
      </c>
      <c r="G105" s="1644" t="s">
        <v>323</v>
      </c>
      <c r="H105" s="1556" t="s">
        <v>1138</v>
      </c>
      <c r="I105" s="1648" t="s">
        <v>1043</v>
      </c>
      <c r="J105" s="1557">
        <v>0.22000000000000006</v>
      </c>
      <c r="K105" s="1557">
        <v>0</v>
      </c>
      <c r="L105" s="1557">
        <v>0</v>
      </c>
      <c r="M105" s="1556"/>
      <c r="N105" s="1558"/>
    </row>
    <row r="106" spans="2:14" s="870" customFormat="1" ht="24.95" customHeight="1" x14ac:dyDescent="0.25">
      <c r="B106" s="1631"/>
      <c r="C106" s="1639"/>
      <c r="D106" s="1577"/>
      <c r="E106" s="1633" t="s">
        <v>543</v>
      </c>
      <c r="F106" s="1578" t="s">
        <v>323</v>
      </c>
      <c r="G106" s="1641" t="s">
        <v>323</v>
      </c>
      <c r="H106" s="1578" t="s">
        <v>1138</v>
      </c>
      <c r="I106" s="1645" t="s">
        <v>1043</v>
      </c>
      <c r="J106" s="1579">
        <v>0.47999999999999993</v>
      </c>
      <c r="K106" s="1579">
        <v>0</v>
      </c>
      <c r="L106" s="1579">
        <v>0</v>
      </c>
      <c r="M106" s="1578"/>
      <c r="N106" s="1546"/>
    </row>
    <row r="107" spans="2:14" s="870" customFormat="1" ht="24.95" customHeight="1" x14ac:dyDescent="0.25">
      <c r="B107" s="1631"/>
      <c r="C107" s="1639"/>
      <c r="D107" s="1577"/>
      <c r="E107" s="1633" t="s">
        <v>1972</v>
      </c>
      <c r="F107" s="1578" t="s">
        <v>323</v>
      </c>
      <c r="G107" s="1641" t="s">
        <v>323</v>
      </c>
      <c r="H107" s="1578" t="s">
        <v>1138</v>
      </c>
      <c r="I107" s="1645" t="s">
        <v>1043</v>
      </c>
      <c r="J107" s="1579">
        <v>0</v>
      </c>
      <c r="K107" s="1579">
        <v>0</v>
      </c>
      <c r="L107" s="1579">
        <v>0</v>
      </c>
      <c r="M107" s="1578"/>
      <c r="N107" s="1546"/>
    </row>
    <row r="108" spans="2:14" s="870" customFormat="1" ht="24.95" customHeight="1" x14ac:dyDescent="0.25">
      <c r="B108" s="1631"/>
      <c r="C108" s="1639"/>
      <c r="D108" s="1577"/>
      <c r="E108" s="1633" t="s">
        <v>1973</v>
      </c>
      <c r="F108" s="1578" t="s">
        <v>323</v>
      </c>
      <c r="G108" s="1641" t="s">
        <v>323</v>
      </c>
      <c r="H108" s="1578" t="s">
        <v>1138</v>
      </c>
      <c r="I108" s="1645" t="s">
        <v>1043</v>
      </c>
      <c r="J108" s="1579">
        <v>0</v>
      </c>
      <c r="K108" s="1579">
        <v>0</v>
      </c>
      <c r="L108" s="1579">
        <v>19.202999999999999</v>
      </c>
      <c r="M108" s="1578" t="s">
        <v>1322</v>
      </c>
      <c r="N108" s="1546">
        <v>1899</v>
      </c>
    </row>
    <row r="109" spans="2:14" s="870" customFormat="1" ht="24.95" customHeight="1" x14ac:dyDescent="0.25">
      <c r="B109" s="1631"/>
      <c r="C109" s="1639"/>
      <c r="D109" s="1577"/>
      <c r="E109" s="1633" t="s">
        <v>2058</v>
      </c>
      <c r="F109" s="1578" t="s">
        <v>323</v>
      </c>
      <c r="G109" s="1641" t="s">
        <v>323</v>
      </c>
      <c r="H109" s="1578" t="s">
        <v>1138</v>
      </c>
      <c r="I109" s="1645" t="s">
        <v>1043</v>
      </c>
      <c r="J109" s="1579">
        <v>0</v>
      </c>
      <c r="K109" s="1579">
        <v>0</v>
      </c>
      <c r="L109" s="1579">
        <v>491.00799999999998</v>
      </c>
      <c r="M109" s="1578" t="s">
        <v>1322</v>
      </c>
      <c r="N109" s="1546">
        <v>49267</v>
      </c>
    </row>
    <row r="110" spans="2:14" s="870" customFormat="1" ht="24.95" customHeight="1" x14ac:dyDescent="0.25">
      <c r="B110" s="1631"/>
      <c r="C110" s="1639"/>
      <c r="D110" s="1577"/>
      <c r="E110" s="1633" t="s">
        <v>2054</v>
      </c>
      <c r="F110" s="1578" t="s">
        <v>323</v>
      </c>
      <c r="G110" s="1641" t="s">
        <v>323</v>
      </c>
      <c r="H110" s="1578" t="s">
        <v>1138</v>
      </c>
      <c r="I110" s="1645" t="s">
        <v>1043</v>
      </c>
      <c r="J110" s="1579">
        <v>0.4549999999999999</v>
      </c>
      <c r="K110" s="1579">
        <v>0.39999999999999997</v>
      </c>
      <c r="L110" s="1579">
        <v>679.66</v>
      </c>
      <c r="M110" s="1578" t="s">
        <v>1322</v>
      </c>
      <c r="N110" s="1546">
        <v>70926</v>
      </c>
    </row>
    <row r="111" spans="2:14" s="870" customFormat="1" ht="24.95" customHeight="1" x14ac:dyDescent="0.25">
      <c r="B111" s="1631"/>
      <c r="C111" s="1639"/>
      <c r="D111" s="1555" t="s">
        <v>409</v>
      </c>
      <c r="E111" s="1636" t="s">
        <v>439</v>
      </c>
      <c r="F111" s="1556" t="s">
        <v>323</v>
      </c>
      <c r="G111" s="1644" t="s">
        <v>323</v>
      </c>
      <c r="H111" s="1556" t="s">
        <v>1138</v>
      </c>
      <c r="I111" s="1648" t="s">
        <v>1043</v>
      </c>
      <c r="J111" s="1557">
        <v>0.13</v>
      </c>
      <c r="K111" s="1557">
        <v>9.9999999999999992E-2</v>
      </c>
      <c r="L111" s="1557">
        <v>11.256</v>
      </c>
      <c r="M111" s="1556" t="s">
        <v>1322</v>
      </c>
      <c r="N111" s="1558">
        <v>1017</v>
      </c>
    </row>
    <row r="112" spans="2:14" s="870" customFormat="1" ht="24.95" customHeight="1" x14ac:dyDescent="0.25">
      <c r="B112" s="1631"/>
      <c r="C112" s="1639"/>
      <c r="D112" s="1577"/>
      <c r="E112" s="1633" t="s">
        <v>546</v>
      </c>
      <c r="F112" s="1578" t="s">
        <v>323</v>
      </c>
      <c r="G112" s="1641" t="s">
        <v>323</v>
      </c>
      <c r="H112" s="1578" t="s">
        <v>1138</v>
      </c>
      <c r="I112" s="1645" t="s">
        <v>1043</v>
      </c>
      <c r="J112" s="1579">
        <v>0.27299999999999996</v>
      </c>
      <c r="K112" s="1579">
        <v>0.19999999999999998</v>
      </c>
      <c r="L112" s="1579">
        <v>170.75399999999999</v>
      </c>
      <c r="M112" s="1578" t="s">
        <v>1322</v>
      </c>
      <c r="N112" s="1546">
        <v>17077</v>
      </c>
    </row>
    <row r="113" spans="2:14" s="870" customFormat="1" ht="24.95" customHeight="1" x14ac:dyDescent="0.25">
      <c r="B113" s="1631"/>
      <c r="C113" s="1639"/>
      <c r="D113" s="1577"/>
      <c r="E113" s="1633" t="s">
        <v>2055</v>
      </c>
      <c r="F113" s="1578" t="s">
        <v>323</v>
      </c>
      <c r="G113" s="1641" t="s">
        <v>323</v>
      </c>
      <c r="H113" s="1578" t="s">
        <v>1138</v>
      </c>
      <c r="I113" s="1645" t="s">
        <v>1043</v>
      </c>
      <c r="J113" s="1579">
        <v>0.6</v>
      </c>
      <c r="K113" s="1579">
        <v>0.48000000000000004</v>
      </c>
      <c r="L113" s="1579">
        <v>364.89100000000002</v>
      </c>
      <c r="M113" s="1578" t="s">
        <v>1322</v>
      </c>
      <c r="N113" s="1546">
        <v>39610</v>
      </c>
    </row>
    <row r="114" spans="2:14" s="870" customFormat="1" ht="24.95" customHeight="1" x14ac:dyDescent="0.25">
      <c r="B114" s="1631"/>
      <c r="C114" s="1639"/>
      <c r="D114" s="1555" t="s">
        <v>410</v>
      </c>
      <c r="E114" s="1636" t="s">
        <v>549</v>
      </c>
      <c r="F114" s="1556" t="s">
        <v>323</v>
      </c>
      <c r="G114" s="1644" t="s">
        <v>323</v>
      </c>
      <c r="H114" s="1556" t="s">
        <v>1137</v>
      </c>
      <c r="I114" s="1648" t="s">
        <v>1043</v>
      </c>
      <c r="J114" s="1557">
        <v>0.70000000000000007</v>
      </c>
      <c r="K114" s="1557">
        <v>0.5</v>
      </c>
      <c r="L114" s="1557">
        <v>73.849000000000004</v>
      </c>
      <c r="M114" s="1556" t="s">
        <v>1322</v>
      </c>
      <c r="N114" s="1558">
        <v>5797</v>
      </c>
    </row>
    <row r="115" spans="2:14" s="870" customFormat="1" ht="24.95" customHeight="1" x14ac:dyDescent="0.25">
      <c r="B115" s="1631"/>
      <c r="C115" s="1639"/>
      <c r="D115" s="1577"/>
      <c r="E115" s="1633" t="s">
        <v>551</v>
      </c>
      <c r="F115" s="1578" t="s">
        <v>323</v>
      </c>
      <c r="G115" s="1641" t="s">
        <v>323</v>
      </c>
      <c r="H115" s="1578" t="s">
        <v>1137</v>
      </c>
      <c r="I115" s="1645" t="s">
        <v>1043</v>
      </c>
      <c r="J115" s="1579">
        <v>1.1000000000000001</v>
      </c>
      <c r="K115" s="1579">
        <v>0.79999999999999993</v>
      </c>
      <c r="L115" s="1579">
        <v>291.17500000000001</v>
      </c>
      <c r="M115" s="1578" t="s">
        <v>1322</v>
      </c>
      <c r="N115" s="1546">
        <v>22594</v>
      </c>
    </row>
    <row r="116" spans="2:14" s="870" customFormat="1" ht="24.95" customHeight="1" x14ac:dyDescent="0.25">
      <c r="B116" s="1631"/>
      <c r="C116" s="1639"/>
      <c r="D116" s="1577"/>
      <c r="E116" s="1633" t="s">
        <v>553</v>
      </c>
      <c r="F116" s="1578" t="s">
        <v>323</v>
      </c>
      <c r="G116" s="1641" t="s">
        <v>323</v>
      </c>
      <c r="H116" s="1578" t="s">
        <v>1137</v>
      </c>
      <c r="I116" s="1645" t="s">
        <v>1043</v>
      </c>
      <c r="J116" s="1579">
        <v>0.70000000000000007</v>
      </c>
      <c r="K116" s="1579">
        <v>0.5</v>
      </c>
      <c r="L116" s="1579">
        <v>71.873999999999995</v>
      </c>
      <c r="M116" s="1578" t="s">
        <v>1322</v>
      </c>
      <c r="N116" s="1546">
        <v>6426</v>
      </c>
    </row>
    <row r="117" spans="2:14" s="870" customFormat="1" ht="24.95" customHeight="1" x14ac:dyDescent="0.25">
      <c r="B117" s="1631"/>
      <c r="C117" s="1639"/>
      <c r="D117" s="1577"/>
      <c r="E117" s="1633" t="s">
        <v>555</v>
      </c>
      <c r="F117" s="1578" t="s">
        <v>323</v>
      </c>
      <c r="G117" s="1641" t="s">
        <v>323</v>
      </c>
      <c r="H117" s="1578" t="s">
        <v>1137</v>
      </c>
      <c r="I117" s="1645" t="s">
        <v>1043</v>
      </c>
      <c r="J117" s="1579">
        <v>0.5</v>
      </c>
      <c r="K117" s="1579">
        <v>0.5</v>
      </c>
      <c r="L117" s="1579">
        <v>162.13400000000001</v>
      </c>
      <c r="M117" s="1578" t="s">
        <v>1322</v>
      </c>
      <c r="N117" s="1546">
        <v>11705</v>
      </c>
    </row>
    <row r="118" spans="2:14" s="870" customFormat="1" ht="24.95" customHeight="1" x14ac:dyDescent="0.25">
      <c r="B118" s="1631"/>
      <c r="C118" s="1639"/>
      <c r="D118" s="1555" t="s">
        <v>412</v>
      </c>
      <c r="E118" s="1636" t="s">
        <v>557</v>
      </c>
      <c r="F118" s="1556" t="s">
        <v>323</v>
      </c>
      <c r="G118" s="1644" t="s">
        <v>323</v>
      </c>
      <c r="H118" s="1556" t="s">
        <v>1138</v>
      </c>
      <c r="I118" s="1648" t="s">
        <v>1043</v>
      </c>
      <c r="J118" s="1557">
        <v>0.13600000000000001</v>
      </c>
      <c r="K118" s="1557">
        <v>0.124</v>
      </c>
      <c r="L118" s="1557">
        <v>86.274000000000001</v>
      </c>
      <c r="M118" s="1556" t="s">
        <v>1322</v>
      </c>
      <c r="N118" s="1558">
        <v>13301</v>
      </c>
    </row>
    <row r="119" spans="2:14" s="870" customFormat="1" ht="24.95" customHeight="1" x14ac:dyDescent="0.25">
      <c r="B119" s="1631"/>
      <c r="C119" s="1639"/>
      <c r="D119" s="1577"/>
      <c r="E119" s="1633" t="s">
        <v>558</v>
      </c>
      <c r="F119" s="1578" t="s">
        <v>323</v>
      </c>
      <c r="G119" s="1641" t="s">
        <v>323</v>
      </c>
      <c r="H119" s="1578" t="s">
        <v>1138</v>
      </c>
      <c r="I119" s="1645" t="s">
        <v>1043</v>
      </c>
      <c r="J119" s="1579">
        <v>0.13199999999999998</v>
      </c>
      <c r="K119" s="1579">
        <v>0</v>
      </c>
      <c r="L119" s="1579">
        <v>0</v>
      </c>
      <c r="M119" s="1578"/>
      <c r="N119" s="1546"/>
    </row>
    <row r="120" spans="2:14" s="870" customFormat="1" ht="24.95" customHeight="1" x14ac:dyDescent="0.25">
      <c r="B120" s="1631"/>
      <c r="C120" s="1639"/>
      <c r="D120" s="1577"/>
      <c r="E120" s="1633" t="s">
        <v>559</v>
      </c>
      <c r="F120" s="1578" t="s">
        <v>323</v>
      </c>
      <c r="G120" s="1641" t="s">
        <v>323</v>
      </c>
      <c r="H120" s="1578" t="s">
        <v>1138</v>
      </c>
      <c r="I120" s="1645" t="s">
        <v>1043</v>
      </c>
      <c r="J120" s="1579">
        <v>0.13600000000000001</v>
      </c>
      <c r="K120" s="1579">
        <v>0.12299999999999998</v>
      </c>
      <c r="L120" s="1579">
        <v>78.399000000000001</v>
      </c>
      <c r="M120" s="1578" t="s">
        <v>1322</v>
      </c>
      <c r="N120" s="1546">
        <v>12190</v>
      </c>
    </row>
    <row r="121" spans="2:14" s="870" customFormat="1" ht="24.95" customHeight="1" x14ac:dyDescent="0.25">
      <c r="B121" s="1631"/>
      <c r="C121" s="1639"/>
      <c r="D121" s="1577"/>
      <c r="E121" s="1633" t="s">
        <v>1974</v>
      </c>
      <c r="F121" s="1578" t="s">
        <v>323</v>
      </c>
      <c r="G121" s="1641" t="s">
        <v>323</v>
      </c>
      <c r="H121" s="1578" t="s">
        <v>1138</v>
      </c>
      <c r="I121" s="1645" t="s">
        <v>1043</v>
      </c>
      <c r="J121" s="1579">
        <v>0.25</v>
      </c>
      <c r="K121" s="1579">
        <v>0.18000000000000005</v>
      </c>
      <c r="L121" s="1579">
        <v>445.16600000000005</v>
      </c>
      <c r="M121" s="1578" t="s">
        <v>1322</v>
      </c>
      <c r="N121" s="1546">
        <v>52174</v>
      </c>
    </row>
    <row r="122" spans="2:14" s="870" customFormat="1" ht="24.95" customHeight="1" x14ac:dyDescent="0.25">
      <c r="B122" s="1631"/>
      <c r="C122" s="1639"/>
      <c r="D122" s="1555" t="s">
        <v>1936</v>
      </c>
      <c r="E122" s="1636" t="s">
        <v>1935</v>
      </c>
      <c r="F122" s="1556" t="s">
        <v>323</v>
      </c>
      <c r="G122" s="1644" t="s">
        <v>323</v>
      </c>
      <c r="H122" s="1556" t="s">
        <v>1137</v>
      </c>
      <c r="I122" s="1648" t="s">
        <v>1043</v>
      </c>
      <c r="J122" s="1557">
        <v>0.5</v>
      </c>
      <c r="K122" s="1557">
        <v>0.4499999999999999</v>
      </c>
      <c r="L122" s="1557">
        <v>483.23500000000001</v>
      </c>
      <c r="M122" s="1556" t="s">
        <v>1322</v>
      </c>
      <c r="N122" s="1558">
        <v>42355</v>
      </c>
    </row>
    <row r="123" spans="2:14" s="870" customFormat="1" ht="24.95" customHeight="1" x14ac:dyDescent="0.25">
      <c r="B123" s="1631"/>
      <c r="C123" s="1639"/>
      <c r="D123" s="1577"/>
      <c r="E123" s="1633" t="s">
        <v>1937</v>
      </c>
      <c r="F123" s="1578" t="s">
        <v>323</v>
      </c>
      <c r="G123" s="1641" t="s">
        <v>323</v>
      </c>
      <c r="H123" s="1578" t="s">
        <v>1137</v>
      </c>
      <c r="I123" s="1645" t="s">
        <v>1043</v>
      </c>
      <c r="J123" s="1579">
        <v>0.5</v>
      </c>
      <c r="K123" s="1579">
        <v>0.4499999999999999</v>
      </c>
      <c r="L123" s="1579">
        <v>1311.9439999999997</v>
      </c>
      <c r="M123" s="1578" t="s">
        <v>1322</v>
      </c>
      <c r="N123" s="1546">
        <v>104034</v>
      </c>
    </row>
    <row r="124" spans="2:14" s="870" customFormat="1" ht="24.95" customHeight="1" x14ac:dyDescent="0.25">
      <c r="B124" s="1631"/>
      <c r="C124" s="1639"/>
      <c r="D124" s="1577"/>
      <c r="E124" s="1633" t="s">
        <v>1938</v>
      </c>
      <c r="F124" s="1578" t="s">
        <v>323</v>
      </c>
      <c r="G124" s="1641" t="s">
        <v>323</v>
      </c>
      <c r="H124" s="1578" t="s">
        <v>1137</v>
      </c>
      <c r="I124" s="1645" t="s">
        <v>1043</v>
      </c>
      <c r="J124" s="1579">
        <v>0.4499999999999999</v>
      </c>
      <c r="K124" s="1579">
        <v>0.39999999999999997</v>
      </c>
      <c r="L124" s="1579">
        <v>1150.2539999999999</v>
      </c>
      <c r="M124" s="1578" t="s">
        <v>1322</v>
      </c>
      <c r="N124" s="1546">
        <v>95298</v>
      </c>
    </row>
    <row r="125" spans="2:14" s="870" customFormat="1" ht="24.95" customHeight="1" x14ac:dyDescent="0.25">
      <c r="B125" s="1631"/>
      <c r="C125" s="1639"/>
      <c r="D125" s="1555" t="s">
        <v>386</v>
      </c>
      <c r="E125" s="1636" t="s">
        <v>2042</v>
      </c>
      <c r="F125" s="1556" t="s">
        <v>323</v>
      </c>
      <c r="G125" s="1644" t="s">
        <v>323</v>
      </c>
      <c r="H125" s="1556" t="s">
        <v>1138</v>
      </c>
      <c r="I125" s="1648" t="s">
        <v>1043</v>
      </c>
      <c r="J125" s="1557">
        <v>0.32399999999999995</v>
      </c>
      <c r="K125" s="1557">
        <v>0.3</v>
      </c>
      <c r="L125" s="1557">
        <v>59.289000000000001</v>
      </c>
      <c r="M125" s="1556" t="s">
        <v>1322</v>
      </c>
      <c r="N125" s="1558">
        <v>6347</v>
      </c>
    </row>
    <row r="126" spans="2:14" s="870" customFormat="1" ht="24.95" customHeight="1" x14ac:dyDescent="0.25">
      <c r="B126" s="1631"/>
      <c r="C126" s="1639"/>
      <c r="D126" s="1577"/>
      <c r="E126" s="1633" t="s">
        <v>2043</v>
      </c>
      <c r="F126" s="1578" t="s">
        <v>323</v>
      </c>
      <c r="G126" s="1641" t="s">
        <v>323</v>
      </c>
      <c r="H126" s="1578" t="s">
        <v>1138</v>
      </c>
      <c r="I126" s="1645" t="s">
        <v>1043</v>
      </c>
      <c r="J126" s="1579">
        <v>0.32399999999999995</v>
      </c>
      <c r="K126" s="1579">
        <v>0.3</v>
      </c>
      <c r="L126" s="1579">
        <v>46.368000000000002</v>
      </c>
      <c r="M126" s="1578" t="s">
        <v>1322</v>
      </c>
      <c r="N126" s="1546">
        <v>4793</v>
      </c>
    </row>
    <row r="127" spans="2:14" s="870" customFormat="1" ht="24.95" customHeight="1" x14ac:dyDescent="0.25">
      <c r="B127" s="1631"/>
      <c r="C127" s="1640"/>
      <c r="D127" s="1577"/>
      <c r="E127" s="1633" t="s">
        <v>2044</v>
      </c>
      <c r="F127" s="1578" t="s">
        <v>323</v>
      </c>
      <c r="G127" s="1641" t="s">
        <v>323</v>
      </c>
      <c r="H127" s="1578" t="s">
        <v>1138</v>
      </c>
      <c r="I127" s="1645" t="s">
        <v>1043</v>
      </c>
      <c r="J127" s="1579">
        <v>0.32399999999999995</v>
      </c>
      <c r="K127" s="1579">
        <v>0.3</v>
      </c>
      <c r="L127" s="1579">
        <v>0</v>
      </c>
      <c r="M127" s="1578"/>
      <c r="N127" s="1546"/>
    </row>
    <row r="128" spans="2:14" s="870" customFormat="1" ht="24.95" customHeight="1" x14ac:dyDescent="0.25">
      <c r="B128" s="1631"/>
      <c r="C128" s="1635" t="s">
        <v>42</v>
      </c>
      <c r="D128" s="1551" t="s">
        <v>2022</v>
      </c>
      <c r="E128" s="1635" t="s">
        <v>1975</v>
      </c>
      <c r="F128" s="1552" t="s">
        <v>323</v>
      </c>
      <c r="G128" s="1643" t="s">
        <v>323</v>
      </c>
      <c r="H128" s="1552" t="s">
        <v>1137</v>
      </c>
      <c r="I128" s="1647" t="s">
        <v>1043</v>
      </c>
      <c r="J128" s="1553">
        <v>0.25</v>
      </c>
      <c r="K128" s="1553">
        <v>0.25</v>
      </c>
      <c r="L128" s="1553">
        <v>0</v>
      </c>
      <c r="M128" s="1552"/>
      <c r="N128" s="1554"/>
    </row>
    <row r="129" spans="2:14" s="870" customFormat="1" ht="24.95" customHeight="1" x14ac:dyDescent="0.25">
      <c r="B129" s="1631"/>
      <c r="C129" s="1639" t="s">
        <v>44</v>
      </c>
      <c r="D129" s="1551" t="s">
        <v>431</v>
      </c>
      <c r="E129" s="1635" t="s">
        <v>585</v>
      </c>
      <c r="F129" s="1552" t="s">
        <v>323</v>
      </c>
      <c r="G129" s="1643" t="s">
        <v>323</v>
      </c>
      <c r="H129" s="1552" t="s">
        <v>1137</v>
      </c>
      <c r="I129" s="1647" t="s">
        <v>1043</v>
      </c>
      <c r="J129" s="1553">
        <v>2.8249999999999997</v>
      </c>
      <c r="K129" s="1553">
        <v>1.2</v>
      </c>
      <c r="L129" s="1553">
        <v>193.74100000000001</v>
      </c>
      <c r="M129" s="1552" t="s">
        <v>1322</v>
      </c>
      <c r="N129" s="1554">
        <v>18190</v>
      </c>
    </row>
    <row r="130" spans="2:14" s="870" customFormat="1" ht="24.95" customHeight="1" x14ac:dyDescent="0.25">
      <c r="B130" s="1631"/>
      <c r="C130" s="1639"/>
      <c r="D130" s="1551" t="s">
        <v>433</v>
      </c>
      <c r="E130" s="1635" t="s">
        <v>587</v>
      </c>
      <c r="F130" s="1552" t="s">
        <v>323</v>
      </c>
      <c r="G130" s="1643" t="s">
        <v>323</v>
      </c>
      <c r="H130" s="1552" t="s">
        <v>1137</v>
      </c>
      <c r="I130" s="1647" t="s">
        <v>1043</v>
      </c>
      <c r="J130" s="1553">
        <v>0.79999999999999993</v>
      </c>
      <c r="K130" s="1553">
        <v>0.4499999999999999</v>
      </c>
      <c r="L130" s="1553">
        <v>0</v>
      </c>
      <c r="M130" s="1552" t="s">
        <v>1322</v>
      </c>
      <c r="N130" s="1554">
        <v>0</v>
      </c>
    </row>
    <row r="131" spans="2:14" s="870" customFormat="1" ht="24.95" customHeight="1" x14ac:dyDescent="0.25">
      <c r="B131" s="1631"/>
      <c r="C131" s="1640"/>
      <c r="D131" s="1551" t="s">
        <v>1941</v>
      </c>
      <c r="E131" s="1635" t="s">
        <v>1940</v>
      </c>
      <c r="F131" s="1552" t="s">
        <v>323</v>
      </c>
      <c r="G131" s="1643" t="s">
        <v>323</v>
      </c>
      <c r="H131" s="1552" t="s">
        <v>1137</v>
      </c>
      <c r="I131" s="1647" t="s">
        <v>1043</v>
      </c>
      <c r="J131" s="1553">
        <v>4.4000000000000004</v>
      </c>
      <c r="K131" s="1553">
        <v>3</v>
      </c>
      <c r="L131" s="1553">
        <v>43.643999999999998</v>
      </c>
      <c r="M131" s="1552" t="s">
        <v>1322</v>
      </c>
      <c r="N131" s="1554">
        <v>3555</v>
      </c>
    </row>
    <row r="132" spans="2:14" s="870" customFormat="1" ht="24.95" customHeight="1" x14ac:dyDescent="0.25">
      <c r="B132" s="1631"/>
      <c r="C132" s="1638" t="s">
        <v>46</v>
      </c>
      <c r="D132" s="1555" t="s">
        <v>438</v>
      </c>
      <c r="E132" s="1636" t="s">
        <v>592</v>
      </c>
      <c r="F132" s="1556" t="s">
        <v>323</v>
      </c>
      <c r="G132" s="1644" t="s">
        <v>323</v>
      </c>
      <c r="H132" s="1556" t="s">
        <v>1138</v>
      </c>
      <c r="I132" s="1648" t="s">
        <v>1043</v>
      </c>
      <c r="J132" s="1557">
        <v>0.32</v>
      </c>
      <c r="K132" s="1557">
        <v>0</v>
      </c>
      <c r="L132" s="1557">
        <v>0</v>
      </c>
      <c r="M132" s="1556"/>
      <c r="N132" s="1558"/>
    </row>
    <row r="133" spans="2:14" s="870" customFormat="1" ht="24.95" customHeight="1" x14ac:dyDescent="0.25">
      <c r="B133" s="1631"/>
      <c r="C133" s="1639"/>
      <c r="D133" s="1577"/>
      <c r="E133" s="1633" t="s">
        <v>594</v>
      </c>
      <c r="F133" s="1578" t="s">
        <v>323</v>
      </c>
      <c r="G133" s="1641" t="s">
        <v>323</v>
      </c>
      <c r="H133" s="1578" t="s">
        <v>1138</v>
      </c>
      <c r="I133" s="1645" t="s">
        <v>1043</v>
      </c>
      <c r="J133" s="1579">
        <v>0.59100000000000008</v>
      </c>
      <c r="K133" s="1579">
        <v>0.5</v>
      </c>
      <c r="L133" s="1579">
        <v>1278.7700000000002</v>
      </c>
      <c r="M133" s="1578" t="s">
        <v>1322</v>
      </c>
      <c r="N133" s="1546">
        <v>105139.5</v>
      </c>
    </row>
    <row r="134" spans="2:14" s="870" customFormat="1" ht="24.95" customHeight="1" x14ac:dyDescent="0.25">
      <c r="B134" s="1631"/>
      <c r="C134" s="1639"/>
      <c r="D134" s="1577"/>
      <c r="E134" s="1633" t="s">
        <v>596</v>
      </c>
      <c r="F134" s="1578" t="s">
        <v>323</v>
      </c>
      <c r="G134" s="1641" t="s">
        <v>323</v>
      </c>
      <c r="H134" s="1578" t="s">
        <v>1138</v>
      </c>
      <c r="I134" s="1645" t="s">
        <v>1043</v>
      </c>
      <c r="J134" s="1579">
        <v>0.59100000000000008</v>
      </c>
      <c r="K134" s="1579">
        <v>0.5</v>
      </c>
      <c r="L134" s="1579">
        <v>1232.5350000000001</v>
      </c>
      <c r="M134" s="1578" t="s">
        <v>1322</v>
      </c>
      <c r="N134" s="1546">
        <v>99811.5</v>
      </c>
    </row>
    <row r="135" spans="2:14" s="870" customFormat="1" ht="24.95" customHeight="1" x14ac:dyDescent="0.25">
      <c r="B135" s="1631"/>
      <c r="C135" s="1639"/>
      <c r="D135" s="1577"/>
      <c r="E135" s="1633" t="s">
        <v>598</v>
      </c>
      <c r="F135" s="1578" t="s">
        <v>323</v>
      </c>
      <c r="G135" s="1641" t="s">
        <v>323</v>
      </c>
      <c r="H135" s="1578" t="s">
        <v>1138</v>
      </c>
      <c r="I135" s="1645" t="s">
        <v>1043</v>
      </c>
      <c r="J135" s="1579">
        <v>0.5</v>
      </c>
      <c r="K135" s="1579">
        <v>0.3</v>
      </c>
      <c r="L135" s="1579">
        <v>269.505</v>
      </c>
      <c r="M135" s="1578" t="s">
        <v>1322</v>
      </c>
      <c r="N135" s="1546">
        <v>27703</v>
      </c>
    </row>
    <row r="136" spans="2:14" s="870" customFormat="1" ht="24.95" customHeight="1" x14ac:dyDescent="0.25">
      <c r="B136" s="1631"/>
      <c r="C136" s="1639"/>
      <c r="D136" s="1577"/>
      <c r="E136" s="1633" t="s">
        <v>479</v>
      </c>
      <c r="F136" s="1578" t="s">
        <v>323</v>
      </c>
      <c r="G136" s="1641" t="s">
        <v>323</v>
      </c>
      <c r="H136" s="1578" t="s">
        <v>1138</v>
      </c>
      <c r="I136" s="1645" t="s">
        <v>1043</v>
      </c>
      <c r="J136" s="1579">
        <v>1</v>
      </c>
      <c r="K136" s="1579">
        <v>0.8999999999999998</v>
      </c>
      <c r="L136" s="1579">
        <v>879.77199999999993</v>
      </c>
      <c r="M136" s="1578" t="s">
        <v>1322</v>
      </c>
      <c r="N136" s="1546">
        <v>67512</v>
      </c>
    </row>
    <row r="137" spans="2:14" s="870" customFormat="1" ht="24.95" customHeight="1" x14ac:dyDescent="0.25">
      <c r="B137" s="1631"/>
      <c r="C137" s="1639"/>
      <c r="D137" s="1555" t="s">
        <v>440</v>
      </c>
      <c r="E137" s="1636" t="s">
        <v>606</v>
      </c>
      <c r="F137" s="1556" t="s">
        <v>323</v>
      </c>
      <c r="G137" s="1644" t="s">
        <v>323</v>
      </c>
      <c r="H137" s="1556" t="s">
        <v>1138</v>
      </c>
      <c r="I137" s="1648" t="s">
        <v>1043</v>
      </c>
      <c r="J137" s="1557">
        <v>0.31599999999999989</v>
      </c>
      <c r="K137" s="1557">
        <v>0.3</v>
      </c>
      <c r="L137" s="1557">
        <v>154.98600000000002</v>
      </c>
      <c r="M137" s="1556" t="s">
        <v>1322</v>
      </c>
      <c r="N137" s="1558">
        <v>16539</v>
      </c>
    </row>
    <row r="138" spans="2:14" s="870" customFormat="1" ht="24.95" customHeight="1" x14ac:dyDescent="0.25">
      <c r="B138" s="1631"/>
      <c r="C138" s="1640"/>
      <c r="D138" s="1577"/>
      <c r="E138" s="1633" t="s">
        <v>608</v>
      </c>
      <c r="F138" s="1578" t="s">
        <v>323</v>
      </c>
      <c r="G138" s="1641" t="s">
        <v>323</v>
      </c>
      <c r="H138" s="1578" t="s">
        <v>1138</v>
      </c>
      <c r="I138" s="1645" t="s">
        <v>1043</v>
      </c>
      <c r="J138" s="1579">
        <v>0.19999999999999998</v>
      </c>
      <c r="K138" s="1579">
        <v>0.19600000000000004</v>
      </c>
      <c r="L138" s="1579">
        <v>107.17</v>
      </c>
      <c r="M138" s="1578" t="s">
        <v>1322</v>
      </c>
      <c r="N138" s="1546">
        <v>9950</v>
      </c>
    </row>
    <row r="139" spans="2:14" s="870" customFormat="1" ht="24.95" customHeight="1" x14ac:dyDescent="0.25">
      <c r="B139" s="1631"/>
      <c r="C139" s="1638" t="s">
        <v>50</v>
      </c>
      <c r="D139" s="1551" t="s">
        <v>471</v>
      </c>
      <c r="E139" s="1635" t="s">
        <v>642</v>
      </c>
      <c r="F139" s="1552" t="s">
        <v>323</v>
      </c>
      <c r="G139" s="1643" t="s">
        <v>323</v>
      </c>
      <c r="H139" s="1552" t="s">
        <v>1137</v>
      </c>
      <c r="I139" s="1647" t="s">
        <v>1043</v>
      </c>
      <c r="J139" s="1553">
        <v>0.5</v>
      </c>
      <c r="K139" s="1553">
        <v>0.5</v>
      </c>
      <c r="L139" s="1553">
        <v>2.7270000000000003</v>
      </c>
      <c r="M139" s="1552" t="s">
        <v>1322</v>
      </c>
      <c r="N139" s="1554">
        <v>259</v>
      </c>
    </row>
    <row r="140" spans="2:14" s="870" customFormat="1" ht="24.95" customHeight="1" x14ac:dyDescent="0.25">
      <c r="B140" s="1631"/>
      <c r="C140" s="1639"/>
      <c r="D140" s="1555" t="s">
        <v>473</v>
      </c>
      <c r="E140" s="1636" t="s">
        <v>648</v>
      </c>
      <c r="F140" s="1556" t="s">
        <v>323</v>
      </c>
      <c r="G140" s="1644" t="s">
        <v>323</v>
      </c>
      <c r="H140" s="1556" t="s">
        <v>1137</v>
      </c>
      <c r="I140" s="1648" t="s">
        <v>1043</v>
      </c>
      <c r="J140" s="1557">
        <v>0.75</v>
      </c>
      <c r="K140" s="1557">
        <v>0.49999999999999994</v>
      </c>
      <c r="L140" s="1557">
        <v>0</v>
      </c>
      <c r="M140" s="1556"/>
      <c r="N140" s="1558"/>
    </row>
    <row r="141" spans="2:14" s="870" customFormat="1" ht="24.95" customHeight="1" x14ac:dyDescent="0.25">
      <c r="B141" s="1631"/>
      <c r="C141" s="1639"/>
      <c r="D141" s="1577"/>
      <c r="E141" s="1633" t="s">
        <v>652</v>
      </c>
      <c r="F141" s="1578" t="s">
        <v>323</v>
      </c>
      <c r="G141" s="1641" t="s">
        <v>323</v>
      </c>
      <c r="H141" s="1578" t="s">
        <v>1137</v>
      </c>
      <c r="I141" s="1645" t="s">
        <v>1043</v>
      </c>
      <c r="J141" s="1579">
        <v>0</v>
      </c>
      <c r="K141" s="1579">
        <v>0</v>
      </c>
      <c r="L141" s="1579">
        <v>0</v>
      </c>
      <c r="M141" s="1578"/>
      <c r="N141" s="1546"/>
    </row>
    <row r="142" spans="2:14" s="870" customFormat="1" ht="24.95" customHeight="1" x14ac:dyDescent="0.25">
      <c r="B142" s="1631"/>
      <c r="C142" s="1639"/>
      <c r="D142" s="1555" t="s">
        <v>475</v>
      </c>
      <c r="E142" s="1636" t="s">
        <v>656</v>
      </c>
      <c r="F142" s="1556" t="s">
        <v>323</v>
      </c>
      <c r="G142" s="1644" t="s">
        <v>323</v>
      </c>
      <c r="H142" s="1556" t="s">
        <v>1137</v>
      </c>
      <c r="I142" s="1648" t="s">
        <v>1043</v>
      </c>
      <c r="J142" s="1557">
        <v>0.5</v>
      </c>
      <c r="K142" s="1557">
        <v>0.5</v>
      </c>
      <c r="L142" s="1557">
        <v>52.93</v>
      </c>
      <c r="M142" s="1556" t="s">
        <v>1322</v>
      </c>
      <c r="N142" s="1558">
        <v>4981.5</v>
      </c>
    </row>
    <row r="143" spans="2:14" s="870" customFormat="1" ht="24.95" customHeight="1" x14ac:dyDescent="0.25">
      <c r="B143" s="1631"/>
      <c r="C143" s="1639"/>
      <c r="D143" s="1577"/>
      <c r="E143" s="1633" t="s">
        <v>479</v>
      </c>
      <c r="F143" s="1578" t="s">
        <v>323</v>
      </c>
      <c r="G143" s="1641" t="s">
        <v>323</v>
      </c>
      <c r="H143" s="1578" t="s">
        <v>1137</v>
      </c>
      <c r="I143" s="1645" t="s">
        <v>1043</v>
      </c>
      <c r="J143" s="1579">
        <v>9.9999999999999992E-2</v>
      </c>
      <c r="K143" s="1579">
        <v>9.9999999999999992E-2</v>
      </c>
      <c r="L143" s="1579">
        <v>26.378000000000004</v>
      </c>
      <c r="M143" s="1578" t="s">
        <v>1322</v>
      </c>
      <c r="N143" s="1546">
        <v>2293</v>
      </c>
    </row>
    <row r="144" spans="2:14" s="870" customFormat="1" ht="24.95" customHeight="1" x14ac:dyDescent="0.25">
      <c r="B144" s="1631"/>
      <c r="C144" s="1639"/>
      <c r="D144" s="1577"/>
      <c r="E144" s="1633" t="s">
        <v>650</v>
      </c>
      <c r="F144" s="1578" t="s">
        <v>323</v>
      </c>
      <c r="G144" s="1641" t="s">
        <v>323</v>
      </c>
      <c r="H144" s="1578" t="s">
        <v>1137</v>
      </c>
      <c r="I144" s="1645" t="s">
        <v>1043</v>
      </c>
      <c r="J144" s="1579">
        <v>0.5</v>
      </c>
      <c r="K144" s="1579">
        <v>0.5</v>
      </c>
      <c r="L144" s="1579">
        <v>25.313000000000002</v>
      </c>
      <c r="M144" s="1578" t="s">
        <v>1322</v>
      </c>
      <c r="N144" s="1546">
        <v>2320</v>
      </c>
    </row>
    <row r="145" spans="2:14" s="870" customFormat="1" ht="24.95" customHeight="1" x14ac:dyDescent="0.25">
      <c r="B145" s="1631"/>
      <c r="C145" s="1639"/>
      <c r="D145" s="1577"/>
      <c r="E145" s="1633" t="s">
        <v>660</v>
      </c>
      <c r="F145" s="1578" t="s">
        <v>323</v>
      </c>
      <c r="G145" s="1641" t="s">
        <v>323</v>
      </c>
      <c r="H145" s="1578" t="s">
        <v>1137</v>
      </c>
      <c r="I145" s="1645" t="s">
        <v>1043</v>
      </c>
      <c r="J145" s="1579">
        <v>0.5</v>
      </c>
      <c r="K145" s="1579">
        <v>0.5</v>
      </c>
      <c r="L145" s="1579">
        <v>63.224999999999994</v>
      </c>
      <c r="M145" s="1578" t="s">
        <v>1322</v>
      </c>
      <c r="N145" s="1546">
        <v>5168</v>
      </c>
    </row>
    <row r="146" spans="2:14" s="870" customFormat="1" ht="24.95" customHeight="1" x14ac:dyDescent="0.25">
      <c r="B146" s="1631"/>
      <c r="C146" s="1639"/>
      <c r="D146" s="1555" t="s">
        <v>477</v>
      </c>
      <c r="E146" s="1636" t="s">
        <v>648</v>
      </c>
      <c r="F146" s="1556" t="s">
        <v>323</v>
      </c>
      <c r="G146" s="1644" t="s">
        <v>323</v>
      </c>
      <c r="H146" s="1556" t="s">
        <v>1137</v>
      </c>
      <c r="I146" s="1648" t="s">
        <v>1043</v>
      </c>
      <c r="J146" s="1557">
        <v>0.75</v>
      </c>
      <c r="K146" s="1557">
        <v>0.5</v>
      </c>
      <c r="L146" s="1557">
        <v>9.1609999999999996</v>
      </c>
      <c r="M146" s="1556" t="s">
        <v>1322</v>
      </c>
      <c r="N146" s="1558">
        <v>738</v>
      </c>
    </row>
    <row r="147" spans="2:14" s="870" customFormat="1" ht="24.95" customHeight="1" x14ac:dyDescent="0.25">
      <c r="B147" s="1631"/>
      <c r="C147" s="1639"/>
      <c r="D147" s="1577"/>
      <c r="E147" s="1633" t="s">
        <v>664</v>
      </c>
      <c r="F147" s="1578" t="s">
        <v>323</v>
      </c>
      <c r="G147" s="1641" t="s">
        <v>323</v>
      </c>
      <c r="H147" s="1578" t="s">
        <v>1137</v>
      </c>
      <c r="I147" s="1645" t="s">
        <v>1043</v>
      </c>
      <c r="J147" s="1579">
        <v>0.5</v>
      </c>
      <c r="K147" s="1579">
        <v>0.35000000000000003</v>
      </c>
      <c r="L147" s="1579">
        <v>0</v>
      </c>
      <c r="M147" s="1578"/>
      <c r="N147" s="1546"/>
    </row>
    <row r="148" spans="2:14" s="870" customFormat="1" ht="24.95" customHeight="1" x14ac:dyDescent="0.25">
      <c r="B148" s="1631"/>
      <c r="C148" s="1639"/>
      <c r="D148" s="1577"/>
      <c r="E148" s="1633" t="s">
        <v>642</v>
      </c>
      <c r="F148" s="1578" t="s">
        <v>323</v>
      </c>
      <c r="G148" s="1641" t="s">
        <v>323</v>
      </c>
      <c r="H148" s="1578" t="s">
        <v>1137</v>
      </c>
      <c r="I148" s="1645" t="s">
        <v>1043</v>
      </c>
      <c r="J148" s="1579">
        <v>0</v>
      </c>
      <c r="K148" s="1579">
        <v>0</v>
      </c>
      <c r="L148" s="1579">
        <v>0</v>
      </c>
      <c r="M148" s="1578" t="s">
        <v>1322</v>
      </c>
      <c r="N148" s="1546">
        <v>50</v>
      </c>
    </row>
    <row r="149" spans="2:14" s="870" customFormat="1" ht="24.95" customHeight="1" x14ac:dyDescent="0.25">
      <c r="B149" s="1631"/>
      <c r="C149" s="1639"/>
      <c r="D149" s="1577"/>
      <c r="E149" s="1633" t="s">
        <v>656</v>
      </c>
      <c r="F149" s="1578" t="s">
        <v>323</v>
      </c>
      <c r="G149" s="1641" t="s">
        <v>323</v>
      </c>
      <c r="H149" s="1578" t="s">
        <v>1137</v>
      </c>
      <c r="I149" s="1645" t="s">
        <v>1043</v>
      </c>
      <c r="J149" s="1579">
        <v>0</v>
      </c>
      <c r="K149" s="1579">
        <v>0</v>
      </c>
      <c r="L149" s="1579">
        <v>4.6639999999999997</v>
      </c>
      <c r="M149" s="1578" t="s">
        <v>1322</v>
      </c>
      <c r="N149" s="1546">
        <v>341</v>
      </c>
    </row>
    <row r="150" spans="2:14" s="870" customFormat="1" ht="24.95" customHeight="1" x14ac:dyDescent="0.25">
      <c r="B150" s="1631"/>
      <c r="C150" s="1640"/>
      <c r="D150" s="1577"/>
      <c r="E150" s="1633" t="s">
        <v>652</v>
      </c>
      <c r="F150" s="1578" t="s">
        <v>323</v>
      </c>
      <c r="G150" s="1641" t="s">
        <v>323</v>
      </c>
      <c r="H150" s="1578" t="s">
        <v>1137</v>
      </c>
      <c r="I150" s="1645" t="s">
        <v>1043</v>
      </c>
      <c r="J150" s="1579">
        <v>0.75</v>
      </c>
      <c r="K150" s="1579">
        <v>0.5</v>
      </c>
      <c r="L150" s="1579">
        <v>5.9180000000000001</v>
      </c>
      <c r="M150" s="1578" t="s">
        <v>1322</v>
      </c>
      <c r="N150" s="1546">
        <v>568</v>
      </c>
    </row>
    <row r="151" spans="2:14" s="870" customFormat="1" ht="24.95" customHeight="1" x14ac:dyDescent="0.25">
      <c r="B151" s="1631"/>
      <c r="C151" s="1638" t="s">
        <v>52</v>
      </c>
      <c r="D151" s="1555" t="s">
        <v>492</v>
      </c>
      <c r="E151" s="1636" t="s">
        <v>689</v>
      </c>
      <c r="F151" s="1556" t="s">
        <v>323</v>
      </c>
      <c r="G151" s="1644" t="s">
        <v>323</v>
      </c>
      <c r="H151" s="1556" t="s">
        <v>1137</v>
      </c>
      <c r="I151" s="1648" t="s">
        <v>1043</v>
      </c>
      <c r="J151" s="1557">
        <v>0.5</v>
      </c>
      <c r="K151" s="1557">
        <v>0</v>
      </c>
      <c r="L151" s="1557">
        <v>0</v>
      </c>
      <c r="M151" s="1556" t="s">
        <v>1322</v>
      </c>
      <c r="N151" s="1558">
        <v>0</v>
      </c>
    </row>
    <row r="152" spans="2:14" s="870" customFormat="1" ht="24.95" customHeight="1" x14ac:dyDescent="0.25">
      <c r="B152" s="1631"/>
      <c r="C152" s="1639"/>
      <c r="D152" s="1577"/>
      <c r="E152" s="1633" t="s">
        <v>691</v>
      </c>
      <c r="F152" s="1578" t="s">
        <v>323</v>
      </c>
      <c r="G152" s="1641" t="s">
        <v>323</v>
      </c>
      <c r="H152" s="1578" t="s">
        <v>1137</v>
      </c>
      <c r="I152" s="1645" t="s">
        <v>1043</v>
      </c>
      <c r="J152" s="1579">
        <v>0.5</v>
      </c>
      <c r="K152" s="1579">
        <v>0</v>
      </c>
      <c r="L152" s="1579">
        <v>0</v>
      </c>
      <c r="M152" s="1578" t="s">
        <v>1322</v>
      </c>
      <c r="N152" s="1546">
        <v>0</v>
      </c>
    </row>
    <row r="153" spans="2:14" s="870" customFormat="1" ht="24.95" customHeight="1" x14ac:dyDescent="0.25">
      <c r="B153" s="1631"/>
      <c r="C153" s="1639"/>
      <c r="D153" s="1577"/>
      <c r="E153" s="1633" t="s">
        <v>693</v>
      </c>
      <c r="F153" s="1578" t="s">
        <v>323</v>
      </c>
      <c r="G153" s="1641" t="s">
        <v>323</v>
      </c>
      <c r="H153" s="1578" t="s">
        <v>1137</v>
      </c>
      <c r="I153" s="1645" t="s">
        <v>1043</v>
      </c>
      <c r="J153" s="1579">
        <v>0.5</v>
      </c>
      <c r="K153" s="1579">
        <v>0</v>
      </c>
      <c r="L153" s="1579">
        <v>0</v>
      </c>
      <c r="M153" s="1578" t="s">
        <v>1322</v>
      </c>
      <c r="N153" s="1546">
        <v>0</v>
      </c>
    </row>
    <row r="154" spans="2:14" s="870" customFormat="1" ht="24.95" customHeight="1" x14ac:dyDescent="0.25">
      <c r="B154" s="1631"/>
      <c r="C154" s="1639"/>
      <c r="D154" s="1577"/>
      <c r="E154" s="1633" t="s">
        <v>695</v>
      </c>
      <c r="F154" s="1578" t="s">
        <v>323</v>
      </c>
      <c r="G154" s="1641" t="s">
        <v>323</v>
      </c>
      <c r="H154" s="1578" t="s">
        <v>1137</v>
      </c>
      <c r="I154" s="1645" t="s">
        <v>1043</v>
      </c>
      <c r="J154" s="1579">
        <v>0.8999999999999998</v>
      </c>
      <c r="K154" s="1579">
        <v>0</v>
      </c>
      <c r="L154" s="1579">
        <v>0</v>
      </c>
      <c r="M154" s="1578" t="s">
        <v>1322</v>
      </c>
      <c r="N154" s="1546">
        <v>0</v>
      </c>
    </row>
    <row r="155" spans="2:14" s="870" customFormat="1" ht="24.95" customHeight="1" x14ac:dyDescent="0.25">
      <c r="B155" s="1631"/>
      <c r="C155" s="1639"/>
      <c r="D155" s="1577"/>
      <c r="E155" s="1633" t="s">
        <v>697</v>
      </c>
      <c r="F155" s="1578" t="s">
        <v>323</v>
      </c>
      <c r="G155" s="1641" t="s">
        <v>323</v>
      </c>
      <c r="H155" s="1578" t="s">
        <v>1137</v>
      </c>
      <c r="I155" s="1645" t="s">
        <v>1043</v>
      </c>
      <c r="J155" s="1579">
        <v>1</v>
      </c>
      <c r="K155" s="1579">
        <v>0</v>
      </c>
      <c r="L155" s="1579">
        <v>0</v>
      </c>
      <c r="M155" s="1578" t="s">
        <v>1322</v>
      </c>
      <c r="N155" s="1546">
        <v>0</v>
      </c>
    </row>
    <row r="156" spans="2:14" s="870" customFormat="1" ht="24.95" customHeight="1" x14ac:dyDescent="0.25">
      <c r="B156" s="1631"/>
      <c r="C156" s="1639"/>
      <c r="D156" s="1577"/>
      <c r="E156" s="1633" t="s">
        <v>699</v>
      </c>
      <c r="F156" s="1578" t="s">
        <v>323</v>
      </c>
      <c r="G156" s="1641" t="s">
        <v>323</v>
      </c>
      <c r="H156" s="1578" t="s">
        <v>1137</v>
      </c>
      <c r="I156" s="1645" t="s">
        <v>1043</v>
      </c>
      <c r="J156" s="1579">
        <v>1</v>
      </c>
      <c r="K156" s="1579">
        <v>0</v>
      </c>
      <c r="L156" s="1579">
        <v>0</v>
      </c>
      <c r="M156" s="1578" t="s">
        <v>1322</v>
      </c>
      <c r="N156" s="1546">
        <v>0</v>
      </c>
    </row>
    <row r="157" spans="2:14" s="870" customFormat="1" ht="24.95" customHeight="1" x14ac:dyDescent="0.25">
      <c r="B157" s="1631"/>
      <c r="C157" s="1639"/>
      <c r="D157" s="1577"/>
      <c r="E157" s="1633"/>
      <c r="F157" s="1578"/>
      <c r="G157" s="1641"/>
      <c r="H157" s="1578"/>
      <c r="I157" s="1645"/>
      <c r="J157" s="1579"/>
      <c r="K157" s="1579"/>
      <c r="L157" s="1579"/>
      <c r="M157" s="1578" t="s">
        <v>1322</v>
      </c>
      <c r="N157" s="1546">
        <v>0</v>
      </c>
    </row>
    <row r="158" spans="2:14" s="870" customFormat="1" ht="24.95" customHeight="1" x14ac:dyDescent="0.25">
      <c r="B158" s="1631"/>
      <c r="C158" s="1639"/>
      <c r="D158" s="1555" t="s">
        <v>493</v>
      </c>
      <c r="E158" s="1636" t="s">
        <v>695</v>
      </c>
      <c r="F158" s="1556" t="s">
        <v>323</v>
      </c>
      <c r="G158" s="1644" t="s">
        <v>323</v>
      </c>
      <c r="H158" s="1556" t="s">
        <v>1137</v>
      </c>
      <c r="I158" s="1648" t="s">
        <v>1043</v>
      </c>
      <c r="J158" s="1557"/>
      <c r="K158" s="1557"/>
      <c r="L158" s="1557"/>
      <c r="M158" s="1556" t="s">
        <v>1322</v>
      </c>
      <c r="N158" s="1558">
        <v>72</v>
      </c>
    </row>
    <row r="159" spans="2:14" s="870" customFormat="1" ht="24.95" customHeight="1" x14ac:dyDescent="0.25">
      <c r="B159" s="1631"/>
      <c r="C159" s="1639"/>
      <c r="D159" s="1577"/>
      <c r="E159" s="1633" t="s">
        <v>702</v>
      </c>
      <c r="F159" s="1578" t="s">
        <v>323</v>
      </c>
      <c r="G159" s="1641" t="s">
        <v>323</v>
      </c>
      <c r="H159" s="1578" t="s">
        <v>1137</v>
      </c>
      <c r="I159" s="1645" t="s">
        <v>1043</v>
      </c>
      <c r="J159" s="1579"/>
      <c r="K159" s="1579"/>
      <c r="L159" s="1579"/>
      <c r="M159" s="1578" t="s">
        <v>1322</v>
      </c>
      <c r="N159" s="1546">
        <v>0</v>
      </c>
    </row>
    <row r="160" spans="2:14" s="870" customFormat="1" ht="24.95" customHeight="1" x14ac:dyDescent="0.25">
      <c r="B160" s="1631"/>
      <c r="C160" s="1639"/>
      <c r="D160" s="1577"/>
      <c r="E160" s="1633" t="s">
        <v>704</v>
      </c>
      <c r="F160" s="1578" t="s">
        <v>323</v>
      </c>
      <c r="G160" s="1641" t="s">
        <v>323</v>
      </c>
      <c r="H160" s="1578" t="s">
        <v>1137</v>
      </c>
      <c r="I160" s="1645" t="s">
        <v>1043</v>
      </c>
      <c r="J160" s="1579"/>
      <c r="K160" s="1579"/>
      <c r="L160" s="1579"/>
      <c r="M160" s="1578" t="s">
        <v>1322</v>
      </c>
      <c r="N160" s="1546">
        <v>0</v>
      </c>
    </row>
    <row r="161" spans="2:14" s="870" customFormat="1" ht="24.95" customHeight="1" x14ac:dyDescent="0.25">
      <c r="B161" s="1631"/>
      <c r="C161" s="1639"/>
      <c r="D161" s="1577"/>
      <c r="E161" s="1633" t="s">
        <v>706</v>
      </c>
      <c r="F161" s="1578" t="s">
        <v>323</v>
      </c>
      <c r="G161" s="1641" t="s">
        <v>323</v>
      </c>
      <c r="H161" s="1578" t="s">
        <v>1137</v>
      </c>
      <c r="I161" s="1645" t="s">
        <v>1043</v>
      </c>
      <c r="J161" s="1579"/>
      <c r="K161" s="1579"/>
      <c r="L161" s="1579"/>
      <c r="M161" s="1578" t="s">
        <v>1322</v>
      </c>
      <c r="N161" s="1546">
        <v>0</v>
      </c>
    </row>
    <row r="162" spans="2:14" s="870" customFormat="1" ht="24.95" customHeight="1" x14ac:dyDescent="0.25">
      <c r="B162" s="1631"/>
      <c r="C162" s="1639"/>
      <c r="D162" s="1555" t="s">
        <v>494</v>
      </c>
      <c r="E162" s="1636" t="s">
        <v>393</v>
      </c>
      <c r="F162" s="1556" t="s">
        <v>323</v>
      </c>
      <c r="G162" s="1644" t="s">
        <v>323</v>
      </c>
      <c r="H162" s="1556" t="s">
        <v>1137</v>
      </c>
      <c r="I162" s="1648" t="s">
        <v>1043</v>
      </c>
      <c r="J162" s="1557"/>
      <c r="K162" s="1557"/>
      <c r="L162" s="1557"/>
      <c r="M162" s="1556" t="s">
        <v>1322</v>
      </c>
      <c r="N162" s="1558">
        <v>0</v>
      </c>
    </row>
    <row r="163" spans="2:14" s="870" customFormat="1" ht="24.95" customHeight="1" x14ac:dyDescent="0.25">
      <c r="B163" s="1631"/>
      <c r="C163" s="1639"/>
      <c r="D163" s="1577"/>
      <c r="E163" s="1633" t="s">
        <v>709</v>
      </c>
      <c r="F163" s="1578" t="s">
        <v>323</v>
      </c>
      <c r="G163" s="1641" t="s">
        <v>323</v>
      </c>
      <c r="H163" s="1578" t="s">
        <v>1137</v>
      </c>
      <c r="I163" s="1645" t="s">
        <v>1043</v>
      </c>
      <c r="J163" s="1579"/>
      <c r="K163" s="1579"/>
      <c r="L163" s="1579"/>
      <c r="M163" s="1578"/>
      <c r="N163" s="1546"/>
    </row>
    <row r="164" spans="2:14" s="870" customFormat="1" ht="24.95" customHeight="1" x14ac:dyDescent="0.25">
      <c r="B164" s="1631"/>
      <c r="C164" s="1639"/>
      <c r="D164" s="1555" t="s">
        <v>498</v>
      </c>
      <c r="E164" s="1636" t="s">
        <v>718</v>
      </c>
      <c r="F164" s="1556" t="s">
        <v>323</v>
      </c>
      <c r="G164" s="1644" t="s">
        <v>323</v>
      </c>
      <c r="H164" s="1556" t="s">
        <v>1137</v>
      </c>
      <c r="I164" s="1648" t="s">
        <v>1043</v>
      </c>
      <c r="J164" s="1557">
        <v>0.47999999999999993</v>
      </c>
      <c r="K164" s="1557">
        <v>0.4499999999999999</v>
      </c>
      <c r="L164" s="1557">
        <v>7.5</v>
      </c>
      <c r="M164" s="1556" t="s">
        <v>1322</v>
      </c>
      <c r="N164" s="1558">
        <v>155</v>
      </c>
    </row>
    <row r="165" spans="2:14" s="870" customFormat="1" ht="24.95" customHeight="1" x14ac:dyDescent="0.25">
      <c r="B165" s="1631"/>
      <c r="C165" s="1639"/>
      <c r="D165" s="1577"/>
      <c r="E165" s="1633" t="s">
        <v>719</v>
      </c>
      <c r="F165" s="1578" t="s">
        <v>324</v>
      </c>
      <c r="G165" s="1641" t="s">
        <v>324</v>
      </c>
      <c r="H165" s="1578" t="s">
        <v>1137</v>
      </c>
      <c r="I165" s="1645" t="s">
        <v>1043</v>
      </c>
      <c r="J165" s="1579">
        <v>30.999999999999996</v>
      </c>
      <c r="K165" s="1579">
        <v>26.838999999999995</v>
      </c>
      <c r="L165" s="1579">
        <v>186878.99599999998</v>
      </c>
      <c r="M165" s="1578" t="s">
        <v>1324</v>
      </c>
      <c r="N165" s="1546">
        <v>57119979</v>
      </c>
    </row>
    <row r="166" spans="2:14" s="870" customFormat="1" ht="24.95" customHeight="1" x14ac:dyDescent="0.25">
      <c r="B166" s="1631"/>
      <c r="C166" s="1639"/>
      <c r="D166" s="1555" t="s">
        <v>496</v>
      </c>
      <c r="E166" s="1636" t="s">
        <v>711</v>
      </c>
      <c r="F166" s="1556" t="s">
        <v>323</v>
      </c>
      <c r="G166" s="1644" t="s">
        <v>323</v>
      </c>
      <c r="H166" s="1556" t="s">
        <v>1137</v>
      </c>
      <c r="I166" s="1648" t="s">
        <v>1043</v>
      </c>
      <c r="J166" s="1557">
        <v>0.32</v>
      </c>
      <c r="K166" s="1557">
        <v>0</v>
      </c>
      <c r="L166" s="1557">
        <v>0</v>
      </c>
      <c r="M166" s="1556" t="s">
        <v>1322</v>
      </c>
      <c r="N166" s="1558">
        <v>0</v>
      </c>
    </row>
    <row r="167" spans="2:14" s="870" customFormat="1" ht="24.95" customHeight="1" x14ac:dyDescent="0.25">
      <c r="B167" s="1631"/>
      <c r="C167" s="1639"/>
      <c r="D167" s="1577"/>
      <c r="E167" s="1633" t="s">
        <v>713</v>
      </c>
      <c r="F167" s="1578" t="s">
        <v>323</v>
      </c>
      <c r="G167" s="1641" t="s">
        <v>323</v>
      </c>
      <c r="H167" s="1578" t="s">
        <v>1137</v>
      </c>
      <c r="I167" s="1645" t="s">
        <v>1043</v>
      </c>
      <c r="J167" s="1579">
        <v>1</v>
      </c>
      <c r="K167" s="1579">
        <v>0.84999999999999976</v>
      </c>
      <c r="L167" s="1579">
        <v>0</v>
      </c>
      <c r="M167" s="1578" t="s">
        <v>1322</v>
      </c>
      <c r="N167" s="1546">
        <v>0</v>
      </c>
    </row>
    <row r="168" spans="2:14" s="870" customFormat="1" ht="24.95" customHeight="1" x14ac:dyDescent="0.25">
      <c r="B168" s="1631"/>
      <c r="C168" s="1639"/>
      <c r="D168" s="1577"/>
      <c r="E168" s="1633" t="s">
        <v>715</v>
      </c>
      <c r="F168" s="1578" t="s">
        <v>323</v>
      </c>
      <c r="G168" s="1641" t="s">
        <v>323</v>
      </c>
      <c r="H168" s="1578" t="s">
        <v>1137</v>
      </c>
      <c r="I168" s="1645" t="s">
        <v>1043</v>
      </c>
      <c r="J168" s="1579">
        <v>0.5</v>
      </c>
      <c r="K168" s="1579">
        <v>0.39999999999999997</v>
      </c>
      <c r="L168" s="1579">
        <v>0</v>
      </c>
      <c r="M168" s="1578" t="s">
        <v>1322</v>
      </c>
      <c r="N168" s="1546">
        <v>0</v>
      </c>
    </row>
    <row r="169" spans="2:14" s="870" customFormat="1" ht="24.95" customHeight="1" x14ac:dyDescent="0.25">
      <c r="B169" s="1631"/>
      <c r="C169" s="1639"/>
      <c r="D169" s="1577"/>
      <c r="E169" s="1633" t="s">
        <v>717</v>
      </c>
      <c r="F169" s="1578" t="s">
        <v>323</v>
      </c>
      <c r="G169" s="1641" t="s">
        <v>323</v>
      </c>
      <c r="H169" s="1578" t="s">
        <v>1137</v>
      </c>
      <c r="I169" s="1645" t="s">
        <v>1043</v>
      </c>
      <c r="J169" s="1579">
        <v>1</v>
      </c>
      <c r="K169" s="1579">
        <v>0.84999999999999976</v>
      </c>
      <c r="L169" s="1579">
        <v>0</v>
      </c>
      <c r="M169" s="1578" t="s">
        <v>1322</v>
      </c>
      <c r="N169" s="1546">
        <v>0</v>
      </c>
    </row>
    <row r="170" spans="2:14" s="870" customFormat="1" ht="24.95" customHeight="1" x14ac:dyDescent="0.25">
      <c r="B170" s="1631"/>
      <c r="C170" s="1639"/>
      <c r="D170" s="1577"/>
      <c r="E170" s="1633"/>
      <c r="F170" s="1578"/>
      <c r="G170" s="1641"/>
      <c r="H170" s="1578"/>
      <c r="I170" s="1645"/>
      <c r="J170" s="1579"/>
      <c r="K170" s="1579"/>
      <c r="L170" s="1579"/>
      <c r="M170" s="1578" t="s">
        <v>1322</v>
      </c>
      <c r="N170" s="1546">
        <v>0</v>
      </c>
    </row>
    <row r="171" spans="2:14" s="870" customFormat="1" ht="24.95" customHeight="1" x14ac:dyDescent="0.25">
      <c r="B171" s="1631"/>
      <c r="C171" s="1639"/>
      <c r="D171" s="1555" t="s">
        <v>490</v>
      </c>
      <c r="E171" s="1636" t="s">
        <v>684</v>
      </c>
      <c r="F171" s="1556" t="s">
        <v>323</v>
      </c>
      <c r="G171" s="1644" t="s">
        <v>323</v>
      </c>
      <c r="H171" s="1556" t="s">
        <v>1137</v>
      </c>
      <c r="I171" s="1648" t="s">
        <v>1043</v>
      </c>
      <c r="J171" s="1557"/>
      <c r="K171" s="1557"/>
      <c r="L171" s="1557"/>
      <c r="M171" s="1556" t="s">
        <v>1322</v>
      </c>
      <c r="N171" s="1558">
        <v>0</v>
      </c>
    </row>
    <row r="172" spans="2:14" s="870" customFormat="1" ht="24.95" customHeight="1" x14ac:dyDescent="0.25">
      <c r="B172" s="1631"/>
      <c r="C172" s="1639"/>
      <c r="D172" s="1577"/>
      <c r="E172" s="1633" t="s">
        <v>686</v>
      </c>
      <c r="F172" s="1578" t="s">
        <v>323</v>
      </c>
      <c r="G172" s="1641" t="s">
        <v>323</v>
      </c>
      <c r="H172" s="1578" t="s">
        <v>1137</v>
      </c>
      <c r="I172" s="1645" t="s">
        <v>1043</v>
      </c>
      <c r="J172" s="1579"/>
      <c r="K172" s="1579"/>
      <c r="L172" s="1579"/>
      <c r="M172" s="1578" t="s">
        <v>1322</v>
      </c>
      <c r="N172" s="1546">
        <v>0</v>
      </c>
    </row>
    <row r="173" spans="2:14" s="870" customFormat="1" ht="24.95" customHeight="1" x14ac:dyDescent="0.25">
      <c r="B173" s="1631"/>
      <c r="C173" s="1639"/>
      <c r="D173" s="1577"/>
      <c r="E173" s="1633" t="s">
        <v>415</v>
      </c>
      <c r="F173" s="1578" t="s">
        <v>323</v>
      </c>
      <c r="G173" s="1641" t="s">
        <v>323</v>
      </c>
      <c r="H173" s="1578" t="s">
        <v>1137</v>
      </c>
      <c r="I173" s="1645" t="s">
        <v>1043</v>
      </c>
      <c r="J173" s="1579"/>
      <c r="K173" s="1579"/>
      <c r="L173" s="1579"/>
      <c r="M173" s="1578" t="s">
        <v>1322</v>
      </c>
      <c r="N173" s="1546">
        <v>0</v>
      </c>
    </row>
    <row r="174" spans="2:14" s="870" customFormat="1" ht="24.95" customHeight="1" x14ac:dyDescent="0.25">
      <c r="B174" s="1631"/>
      <c r="C174" s="1639"/>
      <c r="D174" s="1555" t="s">
        <v>488</v>
      </c>
      <c r="E174" s="1636" t="s">
        <v>680</v>
      </c>
      <c r="F174" s="1556" t="s">
        <v>323</v>
      </c>
      <c r="G174" s="1644" t="s">
        <v>323</v>
      </c>
      <c r="H174" s="1556" t="s">
        <v>1137</v>
      </c>
      <c r="I174" s="1648" t="s">
        <v>1043</v>
      </c>
      <c r="J174" s="1557"/>
      <c r="K174" s="1557"/>
      <c r="L174" s="1557"/>
      <c r="M174" s="1556" t="s">
        <v>1322</v>
      </c>
      <c r="N174" s="1558">
        <v>0</v>
      </c>
    </row>
    <row r="175" spans="2:14" s="870" customFormat="1" ht="24.95" customHeight="1" x14ac:dyDescent="0.25">
      <c r="B175" s="1631"/>
      <c r="C175" s="1639"/>
      <c r="D175" s="1577"/>
      <c r="E175" s="1633" t="s">
        <v>682</v>
      </c>
      <c r="F175" s="1578" t="s">
        <v>323</v>
      </c>
      <c r="G175" s="1641" t="s">
        <v>323</v>
      </c>
      <c r="H175" s="1578" t="s">
        <v>1137</v>
      </c>
      <c r="I175" s="1645" t="s">
        <v>1043</v>
      </c>
      <c r="J175" s="1579"/>
      <c r="K175" s="1579"/>
      <c r="L175" s="1579"/>
      <c r="M175" s="1578"/>
      <c r="N175" s="1546"/>
    </row>
    <row r="176" spans="2:14" s="870" customFormat="1" ht="24.95" customHeight="1" x14ac:dyDescent="0.25">
      <c r="B176" s="1631"/>
      <c r="C176" s="1639"/>
      <c r="D176" s="1555" t="s">
        <v>1960</v>
      </c>
      <c r="E176" s="1636" t="s">
        <v>333</v>
      </c>
      <c r="F176" s="1556" t="s">
        <v>324</v>
      </c>
      <c r="G176" s="1644" t="s">
        <v>324</v>
      </c>
      <c r="H176" s="1556" t="s">
        <v>1137</v>
      </c>
      <c r="I176" s="1648" t="s">
        <v>1043</v>
      </c>
      <c r="J176" s="1557">
        <v>9.3409999999999993</v>
      </c>
      <c r="K176" s="1557">
        <v>9.1999999999999993</v>
      </c>
      <c r="L176" s="1557">
        <v>78729.107000000004</v>
      </c>
      <c r="M176" s="1556" t="s">
        <v>1324</v>
      </c>
      <c r="N176" s="1558">
        <v>18276787</v>
      </c>
    </row>
    <row r="177" spans="2:14" s="870" customFormat="1" ht="24.95" customHeight="1" x14ac:dyDescent="0.25">
      <c r="B177" s="1631"/>
      <c r="C177" s="1640"/>
      <c r="D177" s="1577"/>
      <c r="E177" s="1633" t="s">
        <v>374</v>
      </c>
      <c r="F177" s="1578" t="s">
        <v>324</v>
      </c>
      <c r="G177" s="1641" t="s">
        <v>324</v>
      </c>
      <c r="H177" s="1578" t="s">
        <v>1137</v>
      </c>
      <c r="I177" s="1645" t="s">
        <v>1043</v>
      </c>
      <c r="J177" s="1579">
        <v>9.3409999999999993</v>
      </c>
      <c r="K177" s="1579">
        <v>9.1999999999999993</v>
      </c>
      <c r="L177" s="1579">
        <v>79574.635000000009</v>
      </c>
      <c r="M177" s="1578" t="s">
        <v>1324</v>
      </c>
      <c r="N177" s="1546">
        <v>18416917</v>
      </c>
    </row>
    <row r="178" spans="2:14" s="870" customFormat="1" ht="24.95" customHeight="1" x14ac:dyDescent="0.25">
      <c r="B178" s="1631"/>
      <c r="C178" s="1638" t="s">
        <v>54</v>
      </c>
      <c r="D178" s="1551" t="s">
        <v>506</v>
      </c>
      <c r="E178" s="1635" t="s">
        <v>720</v>
      </c>
      <c r="F178" s="1552" t="s">
        <v>323</v>
      </c>
      <c r="G178" s="1643" t="s">
        <v>323</v>
      </c>
      <c r="H178" s="1552" t="s">
        <v>1137</v>
      </c>
      <c r="I178" s="1647" t="s">
        <v>1043</v>
      </c>
      <c r="J178" s="1553">
        <v>0.5</v>
      </c>
      <c r="K178" s="1553">
        <v>0.39999999999999997</v>
      </c>
      <c r="L178" s="1553">
        <v>0</v>
      </c>
      <c r="M178" s="1552" t="s">
        <v>1322</v>
      </c>
      <c r="N178" s="1554">
        <v>0</v>
      </c>
    </row>
    <row r="179" spans="2:14" s="870" customFormat="1" ht="24.95" customHeight="1" x14ac:dyDescent="0.25">
      <c r="B179" s="1631"/>
      <c r="C179" s="1639"/>
      <c r="D179" s="1555" t="s">
        <v>507</v>
      </c>
      <c r="E179" s="1636" t="s">
        <v>721</v>
      </c>
      <c r="F179" s="1556" t="s">
        <v>323</v>
      </c>
      <c r="G179" s="1644" t="s">
        <v>323</v>
      </c>
      <c r="H179" s="1556" t="s">
        <v>1137</v>
      </c>
      <c r="I179" s="1648" t="s">
        <v>1043</v>
      </c>
      <c r="J179" s="1557">
        <v>0.5</v>
      </c>
      <c r="K179" s="1557">
        <v>0.46</v>
      </c>
      <c r="L179" s="1557">
        <v>0</v>
      </c>
      <c r="M179" s="1556" t="s">
        <v>1322</v>
      </c>
      <c r="N179" s="1558">
        <v>0</v>
      </c>
    </row>
    <row r="180" spans="2:14" s="870" customFormat="1" ht="24.95" customHeight="1" x14ac:dyDescent="0.25">
      <c r="B180" s="1631"/>
      <c r="C180" s="1639"/>
      <c r="D180" s="1577"/>
      <c r="E180" s="1633" t="s">
        <v>722</v>
      </c>
      <c r="F180" s="1578" t="s">
        <v>323</v>
      </c>
      <c r="G180" s="1641" t="s">
        <v>323</v>
      </c>
      <c r="H180" s="1578" t="s">
        <v>1137</v>
      </c>
      <c r="I180" s="1645" t="s">
        <v>1043</v>
      </c>
      <c r="J180" s="1579">
        <v>0.75</v>
      </c>
      <c r="K180" s="1579">
        <v>0</v>
      </c>
      <c r="L180" s="1579">
        <v>0</v>
      </c>
      <c r="M180" s="1578" t="s">
        <v>1322</v>
      </c>
      <c r="N180" s="1546">
        <v>0</v>
      </c>
    </row>
    <row r="181" spans="2:14" s="870" customFormat="1" ht="24.95" customHeight="1" x14ac:dyDescent="0.25">
      <c r="B181" s="1631"/>
      <c r="C181" s="1639"/>
      <c r="D181" s="1555" t="s">
        <v>508</v>
      </c>
      <c r="E181" s="1636" t="s">
        <v>720</v>
      </c>
      <c r="F181" s="1556" t="s">
        <v>323</v>
      </c>
      <c r="G181" s="1644" t="s">
        <v>323</v>
      </c>
      <c r="H181" s="1556" t="s">
        <v>1137</v>
      </c>
      <c r="I181" s="1648" t="s">
        <v>1043</v>
      </c>
      <c r="J181" s="1557">
        <v>0.5</v>
      </c>
      <c r="K181" s="1557">
        <v>0.5</v>
      </c>
      <c r="L181" s="1557">
        <v>15.52</v>
      </c>
      <c r="M181" s="1556" t="s">
        <v>1322</v>
      </c>
      <c r="N181" s="1558">
        <v>939</v>
      </c>
    </row>
    <row r="182" spans="2:14" s="870" customFormat="1" ht="24.95" customHeight="1" x14ac:dyDescent="0.25">
      <c r="B182" s="1631"/>
      <c r="C182" s="1639"/>
      <c r="D182" s="1577"/>
      <c r="E182" s="1633" t="s">
        <v>1067</v>
      </c>
      <c r="F182" s="1578" t="s">
        <v>323</v>
      </c>
      <c r="G182" s="1641" t="s">
        <v>323</v>
      </c>
      <c r="H182" s="1578" t="s">
        <v>1137</v>
      </c>
      <c r="I182" s="1645" t="s">
        <v>1043</v>
      </c>
      <c r="J182" s="1579"/>
      <c r="K182" s="1579"/>
      <c r="L182" s="1579"/>
      <c r="M182" s="1578" t="s">
        <v>1322</v>
      </c>
      <c r="N182" s="1546">
        <v>0</v>
      </c>
    </row>
    <row r="183" spans="2:14" ht="24.95" customHeight="1" x14ac:dyDescent="0.25">
      <c r="B183" s="1631"/>
      <c r="C183" s="1639"/>
      <c r="D183" s="1555" t="s">
        <v>509</v>
      </c>
      <c r="E183" s="1636" t="s">
        <v>1067</v>
      </c>
      <c r="F183" s="1556" t="s">
        <v>323</v>
      </c>
      <c r="G183" s="1644" t="s">
        <v>323</v>
      </c>
      <c r="H183" s="1556" t="s">
        <v>1137</v>
      </c>
      <c r="I183" s="1648" t="s">
        <v>1043</v>
      </c>
      <c r="J183" s="1557">
        <v>0.70000000000000007</v>
      </c>
      <c r="K183" s="1557">
        <v>0.6</v>
      </c>
      <c r="L183" s="1557">
        <v>30.648</v>
      </c>
      <c r="M183" s="1556" t="s">
        <v>1322</v>
      </c>
      <c r="N183" s="1558">
        <v>2075</v>
      </c>
    </row>
    <row r="184" spans="2:14" ht="24.95" customHeight="1" x14ac:dyDescent="0.25">
      <c r="B184" s="1631"/>
      <c r="C184" s="1639"/>
      <c r="D184" s="1577"/>
      <c r="E184" s="1633"/>
      <c r="F184" s="1578"/>
      <c r="G184" s="1641"/>
      <c r="H184" s="1578"/>
      <c r="I184" s="1645"/>
      <c r="J184" s="1579"/>
      <c r="K184" s="1579"/>
      <c r="L184" s="1579"/>
      <c r="M184" s="1578" t="s">
        <v>1322</v>
      </c>
      <c r="N184" s="1546">
        <v>0</v>
      </c>
    </row>
    <row r="185" spans="2:14" ht="24.95" customHeight="1" x14ac:dyDescent="0.25">
      <c r="B185" s="1631"/>
      <c r="C185" s="1639"/>
      <c r="D185" s="1551" t="s">
        <v>510</v>
      </c>
      <c r="E185" s="1635" t="s">
        <v>720</v>
      </c>
      <c r="F185" s="1552" t="s">
        <v>323</v>
      </c>
      <c r="G185" s="1643" t="s">
        <v>323</v>
      </c>
      <c r="H185" s="1552" t="s">
        <v>1137</v>
      </c>
      <c r="I185" s="1647" t="s">
        <v>1043</v>
      </c>
      <c r="J185" s="1553"/>
      <c r="K185" s="1553"/>
      <c r="L185" s="1553"/>
      <c r="M185" s="1552" t="s">
        <v>1322</v>
      </c>
      <c r="N185" s="1554">
        <v>0</v>
      </c>
    </row>
    <row r="186" spans="2:14" ht="24.95" customHeight="1" x14ac:dyDescent="0.25">
      <c r="B186" s="1631"/>
      <c r="C186" s="1639"/>
      <c r="D186" s="1551" t="s">
        <v>511</v>
      </c>
      <c r="E186" s="1635" t="s">
        <v>723</v>
      </c>
      <c r="F186" s="1552" t="s">
        <v>323</v>
      </c>
      <c r="G186" s="1643" t="s">
        <v>323</v>
      </c>
      <c r="H186" s="1552" t="s">
        <v>1137</v>
      </c>
      <c r="I186" s="1647" t="s">
        <v>1043</v>
      </c>
      <c r="J186" s="1553"/>
      <c r="K186" s="1553"/>
      <c r="L186" s="1553"/>
      <c r="M186" s="1552"/>
      <c r="N186" s="1554"/>
    </row>
    <row r="187" spans="2:14" ht="24.95" customHeight="1" x14ac:dyDescent="0.25">
      <c r="B187" s="1631"/>
      <c r="C187" s="1639"/>
      <c r="D187" s="1555" t="s">
        <v>512</v>
      </c>
      <c r="E187" s="1636" t="s">
        <v>1067</v>
      </c>
      <c r="F187" s="1556" t="s">
        <v>323</v>
      </c>
      <c r="G187" s="1644" t="s">
        <v>323</v>
      </c>
      <c r="H187" s="1556" t="s">
        <v>1137</v>
      </c>
      <c r="I187" s="1648" t="s">
        <v>1043</v>
      </c>
      <c r="J187" s="1557">
        <v>0.5</v>
      </c>
      <c r="K187" s="1557">
        <v>0.6</v>
      </c>
      <c r="L187" s="1557">
        <v>0</v>
      </c>
      <c r="M187" s="1556" t="s">
        <v>1322</v>
      </c>
      <c r="N187" s="1558">
        <v>0</v>
      </c>
    </row>
    <row r="188" spans="2:14" ht="24.95" customHeight="1" x14ac:dyDescent="0.25">
      <c r="B188" s="1631"/>
      <c r="C188" s="1639"/>
      <c r="D188" s="1577"/>
      <c r="E188" s="1633"/>
      <c r="F188" s="1578"/>
      <c r="G188" s="1641"/>
      <c r="H188" s="1578"/>
      <c r="I188" s="1645"/>
      <c r="J188" s="1579"/>
      <c r="K188" s="1579"/>
      <c r="L188" s="1579"/>
      <c r="M188" s="1578" t="s">
        <v>1322</v>
      </c>
      <c r="N188" s="1546">
        <v>0</v>
      </c>
    </row>
    <row r="189" spans="2:14" ht="24.95" customHeight="1" x14ac:dyDescent="0.25">
      <c r="B189" s="1631"/>
      <c r="C189" s="1640"/>
      <c r="D189" s="1551" t="s">
        <v>513</v>
      </c>
      <c r="E189" s="1635" t="s">
        <v>724</v>
      </c>
      <c r="F189" s="1552" t="s">
        <v>323</v>
      </c>
      <c r="G189" s="1643" t="s">
        <v>323</v>
      </c>
      <c r="H189" s="1552" t="s">
        <v>1137</v>
      </c>
      <c r="I189" s="1647" t="s">
        <v>1043</v>
      </c>
      <c r="J189" s="1553"/>
      <c r="K189" s="1553"/>
      <c r="L189" s="1553"/>
      <c r="M189" s="1552"/>
      <c r="N189" s="1554"/>
    </row>
    <row r="190" spans="2:14" ht="24.95" customHeight="1" x14ac:dyDescent="0.25">
      <c r="B190" s="1631"/>
      <c r="C190" s="1638" t="s">
        <v>56</v>
      </c>
      <c r="D190" s="1555" t="s">
        <v>519</v>
      </c>
      <c r="E190" s="1636" t="s">
        <v>727</v>
      </c>
      <c r="F190" s="1556" t="s">
        <v>323</v>
      </c>
      <c r="G190" s="1644" t="s">
        <v>323</v>
      </c>
      <c r="H190" s="1556" t="s">
        <v>1137</v>
      </c>
      <c r="I190" s="1648" t="s">
        <v>1041</v>
      </c>
      <c r="J190" s="1557">
        <v>9.34</v>
      </c>
      <c r="K190" s="1557">
        <v>8.7510000000000012</v>
      </c>
      <c r="L190" s="1557">
        <v>0</v>
      </c>
      <c r="M190" s="1556" t="s">
        <v>1322</v>
      </c>
      <c r="N190" s="1558">
        <v>0</v>
      </c>
    </row>
    <row r="191" spans="2:14" ht="24.95" customHeight="1" x14ac:dyDescent="0.25">
      <c r="B191" s="1631"/>
      <c r="C191" s="1640"/>
      <c r="D191" s="1577"/>
      <c r="E191" s="1633" t="s">
        <v>728</v>
      </c>
      <c r="F191" s="1578" t="s">
        <v>323</v>
      </c>
      <c r="G191" s="1641" t="s">
        <v>323</v>
      </c>
      <c r="H191" s="1578" t="s">
        <v>1137</v>
      </c>
      <c r="I191" s="1645" t="s">
        <v>1041</v>
      </c>
      <c r="J191" s="1579">
        <v>9.34</v>
      </c>
      <c r="K191" s="1579">
        <v>7.5630000000000015</v>
      </c>
      <c r="L191" s="1579">
        <v>0</v>
      </c>
      <c r="M191" s="1578" t="s">
        <v>1322</v>
      </c>
      <c r="N191" s="1546">
        <v>0</v>
      </c>
    </row>
    <row r="192" spans="2:14" ht="24.95" customHeight="1" x14ac:dyDescent="0.25">
      <c r="B192" s="1631"/>
      <c r="C192" s="1638" t="s">
        <v>58</v>
      </c>
      <c r="D192" s="1555" t="s">
        <v>530</v>
      </c>
      <c r="E192" s="1636" t="s">
        <v>619</v>
      </c>
      <c r="F192" s="1556" t="s">
        <v>326</v>
      </c>
      <c r="G192" s="1644" t="s">
        <v>326</v>
      </c>
      <c r="H192" s="1556" t="s">
        <v>1137</v>
      </c>
      <c r="I192" s="1648" t="s">
        <v>1041</v>
      </c>
      <c r="J192" s="1557">
        <v>20.350000000000005</v>
      </c>
      <c r="K192" s="1557">
        <v>11.810000000000002</v>
      </c>
      <c r="L192" s="1557">
        <v>149.83499999999998</v>
      </c>
      <c r="M192" s="1556" t="s">
        <v>1322</v>
      </c>
      <c r="N192" s="1558">
        <v>20668</v>
      </c>
    </row>
    <row r="193" spans="2:14" ht="24.95" customHeight="1" x14ac:dyDescent="0.25">
      <c r="B193" s="1631"/>
      <c r="C193" s="1639"/>
      <c r="D193" s="1577"/>
      <c r="E193" s="1633" t="s">
        <v>729</v>
      </c>
      <c r="F193" s="1578" t="s">
        <v>323</v>
      </c>
      <c r="G193" s="1641" t="s">
        <v>323</v>
      </c>
      <c r="H193" s="1578" t="s">
        <v>1137</v>
      </c>
      <c r="I193" s="1645" t="s">
        <v>1041</v>
      </c>
      <c r="J193" s="1579">
        <v>5.2300000000000013</v>
      </c>
      <c r="K193" s="1579">
        <v>5.1310000000000002</v>
      </c>
      <c r="L193" s="1579">
        <v>541.495</v>
      </c>
      <c r="M193" s="1578" t="s">
        <v>1322</v>
      </c>
      <c r="N193" s="1546">
        <v>37127</v>
      </c>
    </row>
    <row r="194" spans="2:14" ht="24.95" customHeight="1" x14ac:dyDescent="0.25">
      <c r="B194" s="1631"/>
      <c r="C194" s="1639"/>
      <c r="D194" s="1577"/>
      <c r="E194" s="1633" t="s">
        <v>730</v>
      </c>
      <c r="F194" s="1578" t="s">
        <v>323</v>
      </c>
      <c r="G194" s="1641" t="s">
        <v>323</v>
      </c>
      <c r="H194" s="1578" t="s">
        <v>1137</v>
      </c>
      <c r="I194" s="1645" t="s">
        <v>1041</v>
      </c>
      <c r="J194" s="1579">
        <v>5.2299999999999995</v>
      </c>
      <c r="K194" s="1579">
        <v>5.2299999999999995</v>
      </c>
      <c r="L194" s="1579">
        <v>781.11</v>
      </c>
      <c r="M194" s="1578" t="s">
        <v>1322</v>
      </c>
      <c r="N194" s="1546">
        <v>55815</v>
      </c>
    </row>
    <row r="195" spans="2:14" ht="24.95" customHeight="1" x14ac:dyDescent="0.25">
      <c r="B195" s="1631"/>
      <c r="C195" s="1639"/>
      <c r="D195" s="1555" t="s">
        <v>532</v>
      </c>
      <c r="E195" s="1636" t="s">
        <v>352</v>
      </c>
      <c r="F195" s="1556" t="s">
        <v>323</v>
      </c>
      <c r="G195" s="1644" t="s">
        <v>323</v>
      </c>
      <c r="H195" s="1556" t="s">
        <v>1137</v>
      </c>
      <c r="I195" s="1648" t="s">
        <v>1041</v>
      </c>
      <c r="J195" s="1557">
        <v>10.570000000000002</v>
      </c>
      <c r="K195" s="1557">
        <v>10.570000000000002</v>
      </c>
      <c r="L195" s="1557">
        <v>491.04699999999997</v>
      </c>
      <c r="M195" s="1556" t="s">
        <v>1322</v>
      </c>
      <c r="N195" s="1558">
        <v>34260</v>
      </c>
    </row>
    <row r="196" spans="2:14" ht="24.95" customHeight="1" x14ac:dyDescent="0.25">
      <c r="B196" s="1631"/>
      <c r="C196" s="1639"/>
      <c r="D196" s="1577"/>
      <c r="E196" s="1633" t="s">
        <v>354</v>
      </c>
      <c r="F196" s="1578" t="s">
        <v>323</v>
      </c>
      <c r="G196" s="1641" t="s">
        <v>323</v>
      </c>
      <c r="H196" s="1578" t="s">
        <v>1137</v>
      </c>
      <c r="I196" s="1645" t="s">
        <v>1041</v>
      </c>
      <c r="J196" s="1579">
        <v>10.57</v>
      </c>
      <c r="K196" s="1579">
        <v>10.57</v>
      </c>
      <c r="L196" s="1579">
        <v>1314.7660000000001</v>
      </c>
      <c r="M196" s="1578" t="s">
        <v>1322</v>
      </c>
      <c r="N196" s="1546">
        <v>90260</v>
      </c>
    </row>
    <row r="197" spans="2:14" ht="24.95" customHeight="1" x14ac:dyDescent="0.25">
      <c r="B197" s="1631"/>
      <c r="C197" s="1640"/>
      <c r="D197" s="1577"/>
      <c r="E197" s="1633" t="s">
        <v>356</v>
      </c>
      <c r="F197" s="1578" t="s">
        <v>323</v>
      </c>
      <c r="G197" s="1641" t="s">
        <v>323</v>
      </c>
      <c r="H197" s="1578" t="s">
        <v>1137</v>
      </c>
      <c r="I197" s="1645" t="s">
        <v>1041</v>
      </c>
      <c r="J197" s="1579">
        <v>10.57</v>
      </c>
      <c r="K197" s="1579">
        <v>10.57</v>
      </c>
      <c r="L197" s="1579">
        <v>937.56099999999992</v>
      </c>
      <c r="M197" s="1578" t="s">
        <v>1322</v>
      </c>
      <c r="N197" s="1546">
        <v>63392</v>
      </c>
    </row>
    <row r="198" spans="2:14" ht="24.95" customHeight="1" x14ac:dyDescent="0.25">
      <c r="B198" s="1631"/>
      <c r="C198" s="1638" t="s">
        <v>60</v>
      </c>
      <c r="D198" s="1555" t="s">
        <v>536</v>
      </c>
      <c r="E198" s="1636" t="s">
        <v>352</v>
      </c>
      <c r="F198" s="1556" t="s">
        <v>323</v>
      </c>
      <c r="G198" s="1644" t="s">
        <v>323</v>
      </c>
      <c r="H198" s="1556" t="s">
        <v>1137</v>
      </c>
      <c r="I198" s="1648" t="s">
        <v>1041</v>
      </c>
      <c r="J198" s="1557">
        <v>5.732000000000002</v>
      </c>
      <c r="K198" s="1557">
        <v>5.6999999999999993</v>
      </c>
      <c r="L198" s="1557">
        <v>34378.298000000003</v>
      </c>
      <c r="M198" s="1556" t="s">
        <v>1324</v>
      </c>
      <c r="N198" s="1558">
        <v>8139828</v>
      </c>
    </row>
    <row r="199" spans="2:14" ht="24.95" customHeight="1" x14ac:dyDescent="0.25">
      <c r="B199" s="1631"/>
      <c r="C199" s="1639"/>
      <c r="D199" s="1577"/>
      <c r="E199" s="1633" t="s">
        <v>354</v>
      </c>
      <c r="F199" s="1578" t="s">
        <v>323</v>
      </c>
      <c r="G199" s="1641" t="s">
        <v>323</v>
      </c>
      <c r="H199" s="1578" t="s">
        <v>1137</v>
      </c>
      <c r="I199" s="1645" t="s">
        <v>1041</v>
      </c>
      <c r="J199" s="1579">
        <v>5.732000000000002</v>
      </c>
      <c r="K199" s="1579">
        <v>5.732000000000002</v>
      </c>
      <c r="L199" s="1579">
        <v>34760.559999999998</v>
      </c>
      <c r="M199" s="1578" t="s">
        <v>1324</v>
      </c>
      <c r="N199" s="1546">
        <v>8229582</v>
      </c>
    </row>
    <row r="200" spans="2:14" ht="24.95" customHeight="1" x14ac:dyDescent="0.25">
      <c r="B200" s="1631"/>
      <c r="C200" s="1639"/>
      <c r="D200" s="1577"/>
      <c r="E200" s="1633" t="s">
        <v>356</v>
      </c>
      <c r="F200" s="1578" t="s">
        <v>323</v>
      </c>
      <c r="G200" s="1641" t="s">
        <v>323</v>
      </c>
      <c r="H200" s="1578" t="s">
        <v>1137</v>
      </c>
      <c r="I200" s="1645" t="s">
        <v>1041</v>
      </c>
      <c r="J200" s="1579">
        <v>5.732000000000002</v>
      </c>
      <c r="K200" s="1579">
        <v>5.732000000000002</v>
      </c>
      <c r="L200" s="1579">
        <v>35720.289999999994</v>
      </c>
      <c r="M200" s="1578" t="s">
        <v>1324</v>
      </c>
      <c r="N200" s="1546">
        <v>8456926</v>
      </c>
    </row>
    <row r="201" spans="2:14" ht="24.95" customHeight="1" x14ac:dyDescent="0.25">
      <c r="B201" s="1631"/>
      <c r="C201" s="1640"/>
      <c r="D201" s="1577"/>
      <c r="E201" s="1633" t="s">
        <v>725</v>
      </c>
      <c r="F201" s="1578" t="s">
        <v>323</v>
      </c>
      <c r="G201" s="1641" t="s">
        <v>323</v>
      </c>
      <c r="H201" s="1578" t="s">
        <v>1137</v>
      </c>
      <c r="I201" s="1645" t="s">
        <v>1041</v>
      </c>
      <c r="J201" s="1579">
        <v>5.732000000000002</v>
      </c>
      <c r="K201" s="1579">
        <v>5.732000000000002</v>
      </c>
      <c r="L201" s="1579">
        <v>33952.024000000005</v>
      </c>
      <c r="M201" s="1578" t="s">
        <v>1324</v>
      </c>
      <c r="N201" s="1546">
        <v>8039252</v>
      </c>
    </row>
    <row r="202" spans="2:14" ht="24.95" customHeight="1" x14ac:dyDescent="0.25">
      <c r="B202" s="1631"/>
      <c r="C202" s="1638" t="s">
        <v>68</v>
      </c>
      <c r="D202" s="1555" t="s">
        <v>552</v>
      </c>
      <c r="E202" s="1636" t="s">
        <v>729</v>
      </c>
      <c r="F202" s="1556" t="s">
        <v>323</v>
      </c>
      <c r="G202" s="1644" t="s">
        <v>323</v>
      </c>
      <c r="H202" s="1556" t="s">
        <v>1137</v>
      </c>
      <c r="I202" s="1648" t="s">
        <v>1043</v>
      </c>
      <c r="J202" s="1557">
        <v>1</v>
      </c>
      <c r="K202" s="1557">
        <v>0.88899999999999979</v>
      </c>
      <c r="L202" s="1557">
        <v>0</v>
      </c>
      <c r="M202" s="1556"/>
      <c r="N202" s="1558"/>
    </row>
    <row r="203" spans="2:14" ht="24.95" customHeight="1" x14ac:dyDescent="0.25">
      <c r="B203" s="1631"/>
      <c r="C203" s="1639"/>
      <c r="D203" s="1577"/>
      <c r="E203" s="1633" t="s">
        <v>730</v>
      </c>
      <c r="F203" s="1578" t="s">
        <v>323</v>
      </c>
      <c r="G203" s="1641" t="s">
        <v>323</v>
      </c>
      <c r="H203" s="1578" t="s">
        <v>1137</v>
      </c>
      <c r="I203" s="1645" t="s">
        <v>1043</v>
      </c>
      <c r="J203" s="1579">
        <v>2.1200000000000006</v>
      </c>
      <c r="K203" s="1579">
        <v>1.8699999999999999</v>
      </c>
      <c r="L203" s="1579">
        <v>0</v>
      </c>
      <c r="M203" s="1578"/>
      <c r="N203" s="1546"/>
    </row>
    <row r="204" spans="2:14" ht="24.95" customHeight="1" x14ac:dyDescent="0.25">
      <c r="B204" s="1631"/>
      <c r="C204" s="1639"/>
      <c r="D204" s="1577"/>
      <c r="E204" s="1633" t="s">
        <v>731</v>
      </c>
      <c r="F204" s="1578" t="s">
        <v>323</v>
      </c>
      <c r="G204" s="1641" t="s">
        <v>323</v>
      </c>
      <c r="H204" s="1578" t="s">
        <v>1137</v>
      </c>
      <c r="I204" s="1645" t="s">
        <v>1043</v>
      </c>
      <c r="J204" s="1579">
        <v>2.5</v>
      </c>
      <c r="K204" s="1579">
        <v>1.6290000000000002</v>
      </c>
      <c r="L204" s="1579">
        <v>0</v>
      </c>
      <c r="M204" s="1578"/>
      <c r="N204" s="1546"/>
    </row>
    <row r="205" spans="2:14" ht="24.95" customHeight="1" x14ac:dyDescent="0.25">
      <c r="B205" s="1631"/>
      <c r="C205" s="1639"/>
      <c r="D205" s="1577"/>
      <c r="E205" s="1633" t="s">
        <v>732</v>
      </c>
      <c r="F205" s="1578" t="s">
        <v>323</v>
      </c>
      <c r="G205" s="1641" t="s">
        <v>323</v>
      </c>
      <c r="H205" s="1578" t="s">
        <v>1137</v>
      </c>
      <c r="I205" s="1645" t="s">
        <v>1043</v>
      </c>
      <c r="J205" s="1579">
        <v>2.4999999999999996</v>
      </c>
      <c r="K205" s="1579">
        <v>1.7509999999999997</v>
      </c>
      <c r="L205" s="1579">
        <v>0</v>
      </c>
      <c r="M205" s="1578"/>
      <c r="N205" s="1546"/>
    </row>
    <row r="206" spans="2:14" ht="24.95" customHeight="1" x14ac:dyDescent="0.25">
      <c r="B206" s="1631"/>
      <c r="C206" s="1639"/>
      <c r="D206" s="1577"/>
      <c r="E206" s="1633" t="s">
        <v>733</v>
      </c>
      <c r="F206" s="1578" t="s">
        <v>323</v>
      </c>
      <c r="G206" s="1641" t="s">
        <v>323</v>
      </c>
      <c r="H206" s="1578" t="s">
        <v>1137</v>
      </c>
      <c r="I206" s="1645" t="s">
        <v>1043</v>
      </c>
      <c r="J206" s="1579">
        <v>2.5</v>
      </c>
      <c r="K206" s="1579">
        <v>1.7499999999999998</v>
      </c>
      <c r="L206" s="1579">
        <v>0</v>
      </c>
      <c r="M206" s="1578"/>
      <c r="N206" s="1546"/>
    </row>
    <row r="207" spans="2:14" ht="24.95" customHeight="1" x14ac:dyDescent="0.25">
      <c r="B207" s="1631"/>
      <c r="C207" s="1639"/>
      <c r="D207" s="1577"/>
      <c r="E207" s="1633" t="s">
        <v>734</v>
      </c>
      <c r="F207" s="1578" t="s">
        <v>323</v>
      </c>
      <c r="G207" s="1641" t="s">
        <v>323</v>
      </c>
      <c r="H207" s="1578" t="s">
        <v>1137</v>
      </c>
      <c r="I207" s="1645" t="s">
        <v>1043</v>
      </c>
      <c r="J207" s="1579">
        <v>2.4999999999999996</v>
      </c>
      <c r="K207" s="1579">
        <v>1.8290000000000002</v>
      </c>
      <c r="L207" s="1579">
        <v>0</v>
      </c>
      <c r="M207" s="1578"/>
      <c r="N207" s="1546"/>
    </row>
    <row r="208" spans="2:14" ht="24.95" customHeight="1" x14ac:dyDescent="0.25">
      <c r="B208" s="1631"/>
      <c r="C208" s="1640"/>
      <c r="D208" s="1577"/>
      <c r="E208" s="1633" t="s">
        <v>735</v>
      </c>
      <c r="F208" s="1578" t="s">
        <v>323</v>
      </c>
      <c r="G208" s="1641" t="s">
        <v>323</v>
      </c>
      <c r="H208" s="1578" t="s">
        <v>1137</v>
      </c>
      <c r="I208" s="1645" t="s">
        <v>1043</v>
      </c>
      <c r="J208" s="1579">
        <v>2.5</v>
      </c>
      <c r="K208" s="1579">
        <v>1.7320000000000004</v>
      </c>
      <c r="L208" s="1579">
        <v>0</v>
      </c>
      <c r="M208" s="1578"/>
      <c r="N208" s="1546"/>
    </row>
    <row r="209" spans="2:14" ht="24.95" customHeight="1" x14ac:dyDescent="0.25">
      <c r="B209" s="1631"/>
      <c r="C209" s="1635" t="s">
        <v>84</v>
      </c>
      <c r="D209" s="1551" t="s">
        <v>567</v>
      </c>
      <c r="E209" s="1635" t="s">
        <v>736</v>
      </c>
      <c r="F209" s="1552" t="s">
        <v>323</v>
      </c>
      <c r="G209" s="1643" t="s">
        <v>323</v>
      </c>
      <c r="H209" s="1552" t="s">
        <v>1137</v>
      </c>
      <c r="I209" s="1647" t="s">
        <v>1043</v>
      </c>
      <c r="J209" s="1553">
        <v>0.30999999999999989</v>
      </c>
      <c r="K209" s="1553">
        <v>0.30999999999999989</v>
      </c>
      <c r="L209" s="1553">
        <v>0</v>
      </c>
      <c r="M209" s="1552"/>
      <c r="N209" s="1554"/>
    </row>
    <row r="210" spans="2:14" ht="24.95" customHeight="1" x14ac:dyDescent="0.25">
      <c r="B210" s="1631"/>
      <c r="C210" s="1639" t="s">
        <v>86</v>
      </c>
      <c r="D210" s="1555" t="s">
        <v>573</v>
      </c>
      <c r="E210" s="1636" t="s">
        <v>737</v>
      </c>
      <c r="F210" s="1556" t="s">
        <v>323</v>
      </c>
      <c r="G210" s="1644" t="s">
        <v>323</v>
      </c>
      <c r="H210" s="1556" t="s">
        <v>1138</v>
      </c>
      <c r="I210" s="1648" t="s">
        <v>1043</v>
      </c>
      <c r="J210" s="1557">
        <v>0.16999999999999996</v>
      </c>
      <c r="K210" s="1557">
        <v>0.15</v>
      </c>
      <c r="L210" s="1557">
        <v>23.355</v>
      </c>
      <c r="M210" s="1556" t="s">
        <v>1322</v>
      </c>
      <c r="N210" s="1558">
        <v>2113</v>
      </c>
    </row>
    <row r="211" spans="2:14" ht="24.95" customHeight="1" x14ac:dyDescent="0.25">
      <c r="B211" s="1631"/>
      <c r="C211" s="1639"/>
      <c r="D211" s="1577"/>
      <c r="E211" s="1633" t="s">
        <v>738</v>
      </c>
      <c r="F211" s="1578" t="s">
        <v>323</v>
      </c>
      <c r="G211" s="1641" t="s">
        <v>323</v>
      </c>
      <c r="H211" s="1578" t="s">
        <v>1138</v>
      </c>
      <c r="I211" s="1645" t="s">
        <v>1043</v>
      </c>
      <c r="J211" s="1579">
        <v>0.46299999999999997</v>
      </c>
      <c r="K211" s="1579">
        <v>0.34999999999999987</v>
      </c>
      <c r="L211" s="1579">
        <v>15.508000000000001</v>
      </c>
      <c r="M211" s="1578" t="s">
        <v>1322</v>
      </c>
      <c r="N211" s="1546">
        <v>1572</v>
      </c>
    </row>
    <row r="212" spans="2:14" ht="24.95" customHeight="1" x14ac:dyDescent="0.25">
      <c r="B212" s="1631"/>
      <c r="C212" s="1639"/>
      <c r="D212" s="1577"/>
      <c r="E212" s="1633" t="s">
        <v>1978</v>
      </c>
      <c r="F212" s="1578" t="s">
        <v>323</v>
      </c>
      <c r="G212" s="1641" t="s">
        <v>323</v>
      </c>
      <c r="H212" s="1578" t="s">
        <v>1138</v>
      </c>
      <c r="I212" s="1645" t="s">
        <v>1043</v>
      </c>
      <c r="J212" s="1579">
        <v>0.92500000000000027</v>
      </c>
      <c r="K212" s="1579">
        <v>0.83499999999999996</v>
      </c>
      <c r="L212" s="1579">
        <v>142.86499999999998</v>
      </c>
      <c r="M212" s="1578" t="s">
        <v>1322</v>
      </c>
      <c r="N212" s="1546">
        <v>12485</v>
      </c>
    </row>
    <row r="213" spans="2:14" ht="24.95" customHeight="1" x14ac:dyDescent="0.25">
      <c r="B213" s="1631"/>
      <c r="C213" s="1640"/>
      <c r="D213" s="1577"/>
      <c r="E213" s="1633" t="s">
        <v>2059</v>
      </c>
      <c r="F213" s="1578" t="s">
        <v>323</v>
      </c>
      <c r="G213" s="1641" t="s">
        <v>323</v>
      </c>
      <c r="H213" s="1578" t="s">
        <v>1138</v>
      </c>
      <c r="I213" s="1645" t="s">
        <v>1043</v>
      </c>
      <c r="J213" s="1579">
        <v>0.92500000000000027</v>
      </c>
      <c r="K213" s="1579">
        <v>0.83499999999999996</v>
      </c>
      <c r="L213" s="1579">
        <v>252.46599999999998</v>
      </c>
      <c r="M213" s="1578" t="s">
        <v>1322</v>
      </c>
      <c r="N213" s="1546">
        <v>19496</v>
      </c>
    </row>
    <row r="214" spans="2:14" ht="24.95" customHeight="1" x14ac:dyDescent="0.25">
      <c r="B214" s="1631"/>
      <c r="C214" s="1638" t="s">
        <v>88</v>
      </c>
      <c r="D214" s="1555" t="s">
        <v>580</v>
      </c>
      <c r="E214" s="1636" t="s">
        <v>740</v>
      </c>
      <c r="F214" s="1556" t="s">
        <v>324</v>
      </c>
      <c r="G214" s="1644" t="s">
        <v>324</v>
      </c>
      <c r="H214" s="1556" t="s">
        <v>1137</v>
      </c>
      <c r="I214" s="1648" t="s">
        <v>1041</v>
      </c>
      <c r="J214" s="1557">
        <v>0</v>
      </c>
      <c r="K214" s="1557">
        <v>0</v>
      </c>
      <c r="L214" s="1557">
        <v>0</v>
      </c>
      <c r="M214" s="1556"/>
      <c r="N214" s="1558"/>
    </row>
    <row r="215" spans="2:14" ht="24.95" customHeight="1" x14ac:dyDescent="0.25">
      <c r="B215" s="1631"/>
      <c r="C215" s="1639"/>
      <c r="D215" s="1577"/>
      <c r="E215" s="1633" t="s">
        <v>741</v>
      </c>
      <c r="F215" s="1578" t="s">
        <v>324</v>
      </c>
      <c r="G215" s="1641" t="s">
        <v>324</v>
      </c>
      <c r="H215" s="1578" t="s">
        <v>1137</v>
      </c>
      <c r="I215" s="1645" t="s">
        <v>1041</v>
      </c>
      <c r="J215" s="1579">
        <v>0</v>
      </c>
      <c r="K215" s="1579">
        <v>0</v>
      </c>
      <c r="L215" s="1579">
        <v>0</v>
      </c>
      <c r="M215" s="1578"/>
      <c r="N215" s="1546"/>
    </row>
    <row r="216" spans="2:14" ht="24.95" customHeight="1" x14ac:dyDescent="0.25">
      <c r="B216" s="1631"/>
      <c r="C216" s="1639"/>
      <c r="D216" s="1577"/>
      <c r="E216" s="1633" t="s">
        <v>742</v>
      </c>
      <c r="F216" s="1578" t="s">
        <v>324</v>
      </c>
      <c r="G216" s="1641" t="s">
        <v>324</v>
      </c>
      <c r="H216" s="1578" t="s">
        <v>1137</v>
      </c>
      <c r="I216" s="1645" t="s">
        <v>1041</v>
      </c>
      <c r="J216" s="1579">
        <v>0</v>
      </c>
      <c r="K216" s="1579">
        <v>0</v>
      </c>
      <c r="L216" s="1579">
        <v>0</v>
      </c>
      <c r="M216" s="1578"/>
      <c r="N216" s="1546"/>
    </row>
    <row r="217" spans="2:14" ht="24.95" customHeight="1" x14ac:dyDescent="0.25">
      <c r="B217" s="1631"/>
      <c r="C217" s="1639"/>
      <c r="D217" s="1577"/>
      <c r="E217" s="1633" t="s">
        <v>743</v>
      </c>
      <c r="F217" s="1578" t="s">
        <v>324</v>
      </c>
      <c r="G217" s="1641" t="s">
        <v>324</v>
      </c>
      <c r="H217" s="1578" t="s">
        <v>1137</v>
      </c>
      <c r="I217" s="1645" t="s">
        <v>1041</v>
      </c>
      <c r="J217" s="1579">
        <v>59.600000000000016</v>
      </c>
      <c r="K217" s="1579">
        <v>47.905000000000001</v>
      </c>
      <c r="L217" s="1579">
        <v>71953.561000000002</v>
      </c>
      <c r="M217" s="1578" t="s">
        <v>1324</v>
      </c>
      <c r="N217" s="1546">
        <v>24957170.449999999</v>
      </c>
    </row>
    <row r="218" spans="2:14" ht="24.95" customHeight="1" x14ac:dyDescent="0.25">
      <c r="B218" s="1631"/>
      <c r="C218" s="1639"/>
      <c r="D218" s="1577"/>
      <c r="E218" s="1633"/>
      <c r="F218" s="1578"/>
      <c r="G218" s="1641"/>
      <c r="H218" s="1578"/>
      <c r="I218" s="1645"/>
      <c r="J218" s="1579"/>
      <c r="K218" s="1579"/>
      <c r="L218" s="1579"/>
      <c r="M218" s="1578" t="s">
        <v>1322</v>
      </c>
      <c r="N218" s="1546">
        <v>1210.6600000000003</v>
      </c>
    </row>
    <row r="219" spans="2:14" ht="24.95" customHeight="1" x14ac:dyDescent="0.25">
      <c r="B219" s="1631"/>
      <c r="C219" s="1639"/>
      <c r="D219" s="1577"/>
      <c r="E219" s="1633" t="s">
        <v>744</v>
      </c>
      <c r="F219" s="1578" t="s">
        <v>324</v>
      </c>
      <c r="G219" s="1641" t="s">
        <v>324</v>
      </c>
      <c r="H219" s="1578" t="s">
        <v>1137</v>
      </c>
      <c r="I219" s="1645" t="s">
        <v>1041</v>
      </c>
      <c r="J219" s="1579">
        <v>59.600000000000016</v>
      </c>
      <c r="K219" s="1579">
        <v>54.979000000000006</v>
      </c>
      <c r="L219" s="1579">
        <v>78231.983000000007</v>
      </c>
      <c r="M219" s="1578" t="s">
        <v>1324</v>
      </c>
      <c r="N219" s="1546">
        <v>27159746.5</v>
      </c>
    </row>
    <row r="220" spans="2:14" ht="24.95" customHeight="1" x14ac:dyDescent="0.25">
      <c r="B220" s="1631"/>
      <c r="C220" s="1639"/>
      <c r="D220" s="1577"/>
      <c r="E220" s="1633"/>
      <c r="F220" s="1578"/>
      <c r="G220" s="1641"/>
      <c r="H220" s="1578"/>
      <c r="I220" s="1645"/>
      <c r="J220" s="1579"/>
      <c r="K220" s="1579"/>
      <c r="L220" s="1579"/>
      <c r="M220" s="1578" t="s">
        <v>1322</v>
      </c>
      <c r="N220" s="1546">
        <v>1210.6600000000003</v>
      </c>
    </row>
    <row r="221" spans="2:14" ht="24.95" customHeight="1" x14ac:dyDescent="0.25">
      <c r="B221" s="1631"/>
      <c r="C221" s="1639"/>
      <c r="D221" s="1577"/>
      <c r="E221" s="1633" t="s">
        <v>745</v>
      </c>
      <c r="F221" s="1578" t="s">
        <v>324</v>
      </c>
      <c r="G221" s="1641" t="s">
        <v>324</v>
      </c>
      <c r="H221" s="1578" t="s">
        <v>1137</v>
      </c>
      <c r="I221" s="1645" t="s">
        <v>1041</v>
      </c>
      <c r="J221" s="1579">
        <v>127.5</v>
      </c>
      <c r="K221" s="1579">
        <v>119.53699999999999</v>
      </c>
      <c r="L221" s="1579">
        <v>249784.285</v>
      </c>
      <c r="M221" s="1578" t="s">
        <v>1324</v>
      </c>
      <c r="N221" s="1546">
        <v>78007950.870000005</v>
      </c>
    </row>
    <row r="222" spans="2:14" ht="24.95" customHeight="1" x14ac:dyDescent="0.25">
      <c r="B222" s="1631"/>
      <c r="C222" s="1639"/>
      <c r="D222" s="1577"/>
      <c r="E222" s="1633"/>
      <c r="F222" s="1578"/>
      <c r="G222" s="1641"/>
      <c r="H222" s="1578"/>
      <c r="I222" s="1645"/>
      <c r="J222" s="1579"/>
      <c r="K222" s="1579"/>
      <c r="L222" s="1579"/>
      <c r="M222" s="1578" t="s">
        <v>1322</v>
      </c>
      <c r="N222" s="1546">
        <v>38765.660000000003</v>
      </c>
    </row>
    <row r="223" spans="2:14" ht="24.95" customHeight="1" x14ac:dyDescent="0.25">
      <c r="B223" s="1631"/>
      <c r="C223" s="1639"/>
      <c r="D223" s="1577"/>
      <c r="E223" s="1633" t="s">
        <v>746</v>
      </c>
      <c r="F223" s="1578" t="s">
        <v>324</v>
      </c>
      <c r="G223" s="1641" t="s">
        <v>324</v>
      </c>
      <c r="H223" s="1578" t="s">
        <v>1137</v>
      </c>
      <c r="I223" s="1645" t="s">
        <v>1041</v>
      </c>
      <c r="J223" s="1579">
        <v>199.99999999999997</v>
      </c>
      <c r="K223" s="1579">
        <v>157.47999999999999</v>
      </c>
      <c r="L223" s="1579">
        <v>183893.954</v>
      </c>
      <c r="M223" s="1578" t="s">
        <v>1324</v>
      </c>
      <c r="N223" s="1546">
        <v>56173905.57</v>
      </c>
    </row>
    <row r="224" spans="2:14" ht="24.95" customHeight="1" x14ac:dyDescent="0.25">
      <c r="B224" s="1631"/>
      <c r="C224" s="1639"/>
      <c r="D224" s="1555" t="s">
        <v>581</v>
      </c>
      <c r="E224" s="1636" t="s">
        <v>741</v>
      </c>
      <c r="F224" s="1556" t="s">
        <v>324</v>
      </c>
      <c r="G224" s="1644" t="s">
        <v>326</v>
      </c>
      <c r="H224" s="1556" t="s">
        <v>1137</v>
      </c>
      <c r="I224" s="1648" t="s">
        <v>1041</v>
      </c>
      <c r="J224" s="1557">
        <v>170</v>
      </c>
      <c r="K224" s="1557">
        <v>150.28899999999999</v>
      </c>
      <c r="L224" s="1557">
        <v>1000996.5590000001</v>
      </c>
      <c r="M224" s="1556" t="s">
        <v>1324</v>
      </c>
      <c r="N224" s="1558">
        <v>290045924.87000006</v>
      </c>
    </row>
    <row r="225" spans="2:14" ht="24.95" customHeight="1" x14ac:dyDescent="0.25">
      <c r="B225" s="1631"/>
      <c r="C225" s="1639"/>
      <c r="D225" s="1577"/>
      <c r="E225" s="1633"/>
      <c r="F225" s="1578"/>
      <c r="G225" s="1641"/>
      <c r="H225" s="1578"/>
      <c r="I225" s="1645"/>
      <c r="J225" s="1579"/>
      <c r="K225" s="1579"/>
      <c r="L225" s="1579"/>
      <c r="M225" s="1578" t="s">
        <v>1322</v>
      </c>
      <c r="N225" s="1546">
        <v>12422.24</v>
      </c>
    </row>
    <row r="226" spans="2:14" ht="24.95" customHeight="1" x14ac:dyDescent="0.25">
      <c r="B226" s="1631"/>
      <c r="C226" s="1639"/>
      <c r="D226" s="1577"/>
      <c r="E226" s="1633" t="s">
        <v>742</v>
      </c>
      <c r="F226" s="1578" t="s">
        <v>324</v>
      </c>
      <c r="G226" s="1641" t="s">
        <v>326</v>
      </c>
      <c r="H226" s="1578" t="s">
        <v>1137</v>
      </c>
      <c r="I226" s="1645" t="s">
        <v>1041</v>
      </c>
      <c r="J226" s="1579">
        <v>170</v>
      </c>
      <c r="K226" s="1579">
        <v>150.88900000000001</v>
      </c>
      <c r="L226" s="1579">
        <v>1113336.365</v>
      </c>
      <c r="M226" s="1578" t="s">
        <v>1324</v>
      </c>
      <c r="N226" s="1546">
        <v>322323987.29999995</v>
      </c>
    </row>
    <row r="227" spans="2:14" ht="24.95" customHeight="1" x14ac:dyDescent="0.25">
      <c r="B227" s="1631"/>
      <c r="C227" s="1639"/>
      <c r="D227" s="1577"/>
      <c r="E227" s="1633"/>
      <c r="F227" s="1578"/>
      <c r="G227" s="1641"/>
      <c r="H227" s="1578"/>
      <c r="I227" s="1645"/>
      <c r="J227" s="1579"/>
      <c r="K227" s="1579"/>
      <c r="L227" s="1579"/>
      <c r="M227" s="1578" t="s">
        <v>1322</v>
      </c>
      <c r="N227" s="1546">
        <v>735.06</v>
      </c>
    </row>
    <row r="228" spans="2:14" ht="24.95" customHeight="1" x14ac:dyDescent="0.25">
      <c r="B228" s="1631"/>
      <c r="C228" s="1640"/>
      <c r="D228" s="1577"/>
      <c r="E228" s="1633" t="s">
        <v>747</v>
      </c>
      <c r="F228" s="1578" t="s">
        <v>325</v>
      </c>
      <c r="G228" s="1641" t="s">
        <v>326</v>
      </c>
      <c r="H228" s="1578" t="s">
        <v>1137</v>
      </c>
      <c r="I228" s="1645" t="s">
        <v>1041</v>
      </c>
      <c r="J228" s="1579">
        <v>184.00000000000003</v>
      </c>
      <c r="K228" s="1579">
        <v>170.44499999999999</v>
      </c>
      <c r="L228" s="1579">
        <v>1121513.845</v>
      </c>
      <c r="M228" s="1578"/>
      <c r="N228" s="1546"/>
    </row>
    <row r="229" spans="2:14" ht="24.95" customHeight="1" x14ac:dyDescent="0.25">
      <c r="B229" s="1631"/>
      <c r="C229" s="1638" t="s">
        <v>90</v>
      </c>
      <c r="D229" s="1551" t="s">
        <v>582</v>
      </c>
      <c r="E229" s="1635" t="s">
        <v>748</v>
      </c>
      <c r="F229" s="1552" t="s">
        <v>324</v>
      </c>
      <c r="G229" s="1643" t="s">
        <v>324</v>
      </c>
      <c r="H229" s="1552" t="s">
        <v>1137</v>
      </c>
      <c r="I229" s="1647" t="s">
        <v>1041</v>
      </c>
      <c r="J229" s="1553">
        <v>51.389999999999993</v>
      </c>
      <c r="K229" s="1553">
        <v>49.627000000000017</v>
      </c>
      <c r="L229" s="1553">
        <v>66373.053</v>
      </c>
      <c r="M229" s="1552" t="s">
        <v>1324</v>
      </c>
      <c r="N229" s="1554">
        <v>18139867.57</v>
      </c>
    </row>
    <row r="230" spans="2:14" ht="24.95" customHeight="1" x14ac:dyDescent="0.25">
      <c r="B230" s="1631"/>
      <c r="C230" s="1639"/>
      <c r="D230" s="1551" t="s">
        <v>583</v>
      </c>
      <c r="E230" s="1635" t="s">
        <v>749</v>
      </c>
      <c r="F230" s="1552" t="s">
        <v>324</v>
      </c>
      <c r="G230" s="1643" t="s">
        <v>324</v>
      </c>
      <c r="H230" s="1552" t="s">
        <v>1137</v>
      </c>
      <c r="I230" s="1647" t="s">
        <v>1041</v>
      </c>
      <c r="J230" s="1553">
        <v>101.29999999999997</v>
      </c>
      <c r="K230" s="1553">
        <v>91.590999999999966</v>
      </c>
      <c r="L230" s="1553">
        <v>357016.09499999997</v>
      </c>
      <c r="M230" s="1552" t="s">
        <v>1324</v>
      </c>
      <c r="N230" s="1554">
        <v>111907088.16999999</v>
      </c>
    </row>
    <row r="231" spans="2:14" ht="24.95" customHeight="1" x14ac:dyDescent="0.25">
      <c r="B231" s="1631"/>
      <c r="C231" s="1639"/>
      <c r="D231" s="1555" t="s">
        <v>584</v>
      </c>
      <c r="E231" s="1636" t="s">
        <v>750</v>
      </c>
      <c r="F231" s="1556" t="s">
        <v>324</v>
      </c>
      <c r="G231" s="1644" t="s">
        <v>324</v>
      </c>
      <c r="H231" s="1556" t="s">
        <v>1137</v>
      </c>
      <c r="I231" s="1648" t="s">
        <v>1041</v>
      </c>
      <c r="J231" s="1557">
        <v>177.65000000000006</v>
      </c>
      <c r="K231" s="1557">
        <v>184.90299999999993</v>
      </c>
      <c r="L231" s="1557">
        <v>260451.74899999998</v>
      </c>
      <c r="M231" s="1556" t="s">
        <v>1324</v>
      </c>
      <c r="N231" s="1558">
        <v>91514160.829999998</v>
      </c>
    </row>
    <row r="232" spans="2:14" ht="24.95" customHeight="1" x14ac:dyDescent="0.25">
      <c r="B232" s="1631"/>
      <c r="C232" s="1640"/>
      <c r="D232" s="1577"/>
      <c r="E232" s="1633"/>
      <c r="F232" s="1578"/>
      <c r="G232" s="1641"/>
      <c r="H232" s="1578"/>
      <c r="I232" s="1645"/>
      <c r="J232" s="1579"/>
      <c r="K232" s="1579"/>
      <c r="L232" s="1579"/>
      <c r="M232" s="1578" t="s">
        <v>1322</v>
      </c>
      <c r="N232" s="1546">
        <v>47180</v>
      </c>
    </row>
    <row r="233" spans="2:14" ht="24.95" customHeight="1" x14ac:dyDescent="0.25">
      <c r="B233" s="1631"/>
      <c r="C233" s="1638" t="s">
        <v>96</v>
      </c>
      <c r="D233" s="1555" t="s">
        <v>599</v>
      </c>
      <c r="E233" s="1636" t="s">
        <v>757</v>
      </c>
      <c r="F233" s="1556" t="s">
        <v>325</v>
      </c>
      <c r="G233" s="1644" t="s">
        <v>325</v>
      </c>
      <c r="H233" s="1556" t="s">
        <v>1137</v>
      </c>
      <c r="I233" s="1648" t="s">
        <v>1041</v>
      </c>
      <c r="J233" s="1557">
        <v>135</v>
      </c>
      <c r="K233" s="1557">
        <v>140.71</v>
      </c>
      <c r="L233" s="1557">
        <v>89693.381999999998</v>
      </c>
      <c r="M233" s="1556" t="s">
        <v>1319</v>
      </c>
      <c r="N233" s="1558">
        <v>48105.47</v>
      </c>
    </row>
    <row r="234" spans="2:14" ht="24.95" customHeight="1" x14ac:dyDescent="0.25">
      <c r="B234" s="1631"/>
      <c r="C234" s="1639"/>
      <c r="D234" s="1577"/>
      <c r="E234" s="1633"/>
      <c r="F234" s="1578"/>
      <c r="G234" s="1641"/>
      <c r="H234" s="1578"/>
      <c r="I234" s="1645"/>
      <c r="J234" s="1579"/>
      <c r="K234" s="1579"/>
      <c r="L234" s="1579"/>
      <c r="M234" s="1578" t="s">
        <v>1322</v>
      </c>
      <c r="N234" s="1546">
        <v>307581.67</v>
      </c>
    </row>
    <row r="235" spans="2:14" ht="24.95" customHeight="1" x14ac:dyDescent="0.25">
      <c r="B235" s="1631"/>
      <c r="C235" s="1639"/>
      <c r="D235" s="1555" t="s">
        <v>600</v>
      </c>
      <c r="E235" s="1636" t="s">
        <v>758</v>
      </c>
      <c r="F235" s="1556" t="s">
        <v>324</v>
      </c>
      <c r="G235" s="1644" t="s">
        <v>324</v>
      </c>
      <c r="H235" s="1556" t="s">
        <v>1137</v>
      </c>
      <c r="I235" s="1648" t="s">
        <v>1041</v>
      </c>
      <c r="J235" s="1557">
        <v>239.67000000000002</v>
      </c>
      <c r="K235" s="1557">
        <v>208.71000000000004</v>
      </c>
      <c r="L235" s="1557">
        <v>31580.972000000002</v>
      </c>
      <c r="M235" s="1556" t="s">
        <v>1322</v>
      </c>
      <c r="N235" s="1558">
        <v>2305211.5699999998</v>
      </c>
    </row>
    <row r="236" spans="2:14" ht="24.95" customHeight="1" x14ac:dyDescent="0.25">
      <c r="B236" s="1631"/>
      <c r="C236" s="1639"/>
      <c r="D236" s="1577"/>
      <c r="E236" s="1633" t="s">
        <v>759</v>
      </c>
      <c r="F236" s="1578" t="s">
        <v>324</v>
      </c>
      <c r="G236" s="1641" t="s">
        <v>324</v>
      </c>
      <c r="H236" s="1578" t="s">
        <v>1137</v>
      </c>
      <c r="I236" s="1645" t="s">
        <v>1041</v>
      </c>
      <c r="J236" s="1579">
        <v>239.67</v>
      </c>
      <c r="K236" s="1579">
        <v>208.31700000000004</v>
      </c>
      <c r="L236" s="1579">
        <v>100527.231</v>
      </c>
      <c r="M236" s="1578" t="s">
        <v>1322</v>
      </c>
      <c r="N236" s="1546">
        <v>7363881.75</v>
      </c>
    </row>
    <row r="237" spans="2:14" ht="24.95" customHeight="1" x14ac:dyDescent="0.25">
      <c r="B237" s="1631"/>
      <c r="C237" s="1639"/>
      <c r="D237" s="1577"/>
      <c r="E237" s="1633" t="s">
        <v>760</v>
      </c>
      <c r="F237" s="1578" t="s">
        <v>324</v>
      </c>
      <c r="G237" s="1641" t="s">
        <v>324</v>
      </c>
      <c r="H237" s="1578" t="s">
        <v>1137</v>
      </c>
      <c r="I237" s="1645" t="s">
        <v>1041</v>
      </c>
      <c r="J237" s="1579">
        <v>239.67</v>
      </c>
      <c r="K237" s="1579">
        <v>208.31899999999999</v>
      </c>
      <c r="L237" s="1579">
        <v>75109.319999999992</v>
      </c>
      <c r="M237" s="1578" t="s">
        <v>1322</v>
      </c>
      <c r="N237" s="1546">
        <v>5522709.4300000006</v>
      </c>
    </row>
    <row r="238" spans="2:14" ht="24.95" customHeight="1" x14ac:dyDescent="0.25">
      <c r="B238" s="1631"/>
      <c r="C238" s="1639"/>
      <c r="D238" s="1555" t="s">
        <v>597</v>
      </c>
      <c r="E238" s="1636" t="s">
        <v>751</v>
      </c>
      <c r="F238" s="1556" t="s">
        <v>324</v>
      </c>
      <c r="G238" s="1644" t="s">
        <v>326</v>
      </c>
      <c r="H238" s="1556" t="s">
        <v>1137</v>
      </c>
      <c r="I238" s="1648" t="s">
        <v>1041</v>
      </c>
      <c r="J238" s="1557">
        <v>180</v>
      </c>
      <c r="K238" s="1557">
        <v>172.01000000000002</v>
      </c>
      <c r="L238" s="1557">
        <v>1124911.845</v>
      </c>
      <c r="M238" s="1556" t="s">
        <v>1324</v>
      </c>
      <c r="N238" s="1558">
        <v>306000509.84000003</v>
      </c>
    </row>
    <row r="239" spans="2:14" ht="24.95" customHeight="1" x14ac:dyDescent="0.25">
      <c r="B239" s="1631"/>
      <c r="C239" s="1639"/>
      <c r="D239" s="1577"/>
      <c r="E239" s="1633" t="s">
        <v>752</v>
      </c>
      <c r="F239" s="1578" t="s">
        <v>324</v>
      </c>
      <c r="G239" s="1641" t="s">
        <v>326</v>
      </c>
      <c r="H239" s="1578" t="s">
        <v>1137</v>
      </c>
      <c r="I239" s="1645" t="s">
        <v>1041</v>
      </c>
      <c r="J239" s="1579">
        <v>180</v>
      </c>
      <c r="K239" s="1579">
        <v>172.39000000000001</v>
      </c>
      <c r="L239" s="1579">
        <v>985485.26</v>
      </c>
      <c r="M239" s="1578" t="s">
        <v>1324</v>
      </c>
      <c r="N239" s="1546">
        <v>264559382.99000001</v>
      </c>
    </row>
    <row r="240" spans="2:14" ht="24.95" customHeight="1" x14ac:dyDescent="0.25">
      <c r="B240" s="1631"/>
      <c r="C240" s="1639"/>
      <c r="D240" s="1577"/>
      <c r="E240" s="1633" t="s">
        <v>753</v>
      </c>
      <c r="F240" s="1578" t="s">
        <v>324</v>
      </c>
      <c r="G240" s="1641" t="s">
        <v>326</v>
      </c>
      <c r="H240" s="1578" t="s">
        <v>1137</v>
      </c>
      <c r="I240" s="1645" t="s">
        <v>1041</v>
      </c>
      <c r="J240" s="1579">
        <v>199.80000000000004</v>
      </c>
      <c r="K240" s="1579">
        <v>189.58000000000004</v>
      </c>
      <c r="L240" s="1579">
        <v>1168482.5</v>
      </c>
      <c r="M240" s="1578" t="s">
        <v>1324</v>
      </c>
      <c r="N240" s="1546">
        <v>329001144</v>
      </c>
    </row>
    <row r="241" spans="2:14" ht="24.95" customHeight="1" x14ac:dyDescent="0.25">
      <c r="B241" s="1631"/>
      <c r="C241" s="1639"/>
      <c r="D241" s="1577"/>
      <c r="E241" s="1633" t="s">
        <v>754</v>
      </c>
      <c r="F241" s="1578" t="s">
        <v>324</v>
      </c>
      <c r="G241" s="1641" t="s">
        <v>326</v>
      </c>
      <c r="H241" s="1578" t="s">
        <v>1137</v>
      </c>
      <c r="I241" s="1645" t="s">
        <v>1041</v>
      </c>
      <c r="J241" s="1579">
        <v>73.599999999999994</v>
      </c>
      <c r="K241" s="1579">
        <v>76.549999999999983</v>
      </c>
      <c r="L241" s="1579">
        <v>400074.74900000007</v>
      </c>
      <c r="M241" s="1578" t="s">
        <v>1324</v>
      </c>
      <c r="N241" s="1546">
        <v>115535984.15000001</v>
      </c>
    </row>
    <row r="242" spans="2:14" ht="24.95" customHeight="1" x14ac:dyDescent="0.25">
      <c r="B242" s="1631"/>
      <c r="C242" s="1639"/>
      <c r="D242" s="1577"/>
      <c r="E242" s="1633" t="s">
        <v>755</v>
      </c>
      <c r="F242" s="1578" t="s">
        <v>325</v>
      </c>
      <c r="G242" s="1641" t="s">
        <v>326</v>
      </c>
      <c r="H242" s="1578" t="s">
        <v>1137</v>
      </c>
      <c r="I242" s="1645" t="s">
        <v>1041</v>
      </c>
      <c r="J242" s="1579">
        <v>297.5</v>
      </c>
      <c r="K242" s="1579">
        <v>280.50599999999991</v>
      </c>
      <c r="L242" s="1579">
        <v>1578472.68</v>
      </c>
      <c r="M242" s="1578"/>
      <c r="N242" s="1546"/>
    </row>
    <row r="243" spans="2:14" ht="24.95" customHeight="1" x14ac:dyDescent="0.25">
      <c r="B243" s="1631"/>
      <c r="C243" s="1639"/>
      <c r="D243" s="1577"/>
      <c r="E243" s="1633" t="s">
        <v>756</v>
      </c>
      <c r="F243" s="1578" t="s">
        <v>325</v>
      </c>
      <c r="G243" s="1641" t="s">
        <v>326</v>
      </c>
      <c r="H243" s="1578" t="s">
        <v>1137</v>
      </c>
      <c r="I243" s="1645" t="s">
        <v>1041</v>
      </c>
      <c r="J243" s="1579">
        <v>31.789999999999996</v>
      </c>
      <c r="K243" s="1579">
        <v>37.49</v>
      </c>
      <c r="L243" s="1579">
        <v>191108.53600000002</v>
      </c>
      <c r="M243" s="1578"/>
      <c r="N243" s="1546"/>
    </row>
    <row r="244" spans="2:14" ht="24.95" customHeight="1" x14ac:dyDescent="0.25">
      <c r="B244" s="1631"/>
      <c r="C244" s="1639"/>
      <c r="D244" s="1555" t="s">
        <v>601</v>
      </c>
      <c r="E244" s="1636" t="s">
        <v>761</v>
      </c>
      <c r="F244" s="1556" t="s">
        <v>324</v>
      </c>
      <c r="G244" s="1644" t="s">
        <v>324</v>
      </c>
      <c r="H244" s="1556" t="s">
        <v>1137</v>
      </c>
      <c r="I244" s="1648" t="s">
        <v>1041</v>
      </c>
      <c r="J244" s="1557">
        <v>189.55</v>
      </c>
      <c r="K244" s="1557">
        <v>167.7</v>
      </c>
      <c r="L244" s="1557">
        <v>2448.1710000000003</v>
      </c>
      <c r="M244" s="1556" t="s">
        <v>1322</v>
      </c>
      <c r="N244" s="1558">
        <v>215714</v>
      </c>
    </row>
    <row r="245" spans="2:14" ht="24.95" customHeight="1" x14ac:dyDescent="0.25">
      <c r="B245" s="1631"/>
      <c r="C245" s="1639"/>
      <c r="D245" s="1577"/>
      <c r="E245" s="1633" t="s">
        <v>762</v>
      </c>
      <c r="F245" s="1578" t="s">
        <v>324</v>
      </c>
      <c r="G245" s="1641" t="s">
        <v>324</v>
      </c>
      <c r="H245" s="1578" t="s">
        <v>1137</v>
      </c>
      <c r="I245" s="1645" t="s">
        <v>1041</v>
      </c>
      <c r="J245" s="1579">
        <v>189.55</v>
      </c>
      <c r="K245" s="1579">
        <v>167.971</v>
      </c>
      <c r="L245" s="1579">
        <v>2608.8139999999999</v>
      </c>
      <c r="M245" s="1578" t="s">
        <v>1322</v>
      </c>
      <c r="N245" s="1546">
        <v>276046</v>
      </c>
    </row>
    <row r="246" spans="2:14" ht="24.95" customHeight="1" x14ac:dyDescent="0.25">
      <c r="B246" s="1631"/>
      <c r="C246" s="1640"/>
      <c r="D246" s="1577"/>
      <c r="E246" s="1633" t="s">
        <v>763</v>
      </c>
      <c r="F246" s="1578" t="s">
        <v>324</v>
      </c>
      <c r="G246" s="1641" t="s">
        <v>324</v>
      </c>
      <c r="H246" s="1578" t="s">
        <v>1137</v>
      </c>
      <c r="I246" s="1645" t="s">
        <v>1041</v>
      </c>
      <c r="J246" s="1579">
        <v>189.55</v>
      </c>
      <c r="K246" s="1579">
        <v>166.227</v>
      </c>
      <c r="L246" s="1579">
        <v>2614.0700000000002</v>
      </c>
      <c r="M246" s="1578" t="s">
        <v>1322</v>
      </c>
      <c r="N246" s="1546">
        <v>235801.72</v>
      </c>
    </row>
    <row r="247" spans="2:14" ht="24.95" customHeight="1" x14ac:dyDescent="0.25">
      <c r="B247" s="1631"/>
      <c r="C247" s="1638" t="s">
        <v>98</v>
      </c>
      <c r="D247" s="1555" t="s">
        <v>602</v>
      </c>
      <c r="E247" s="1636" t="s">
        <v>751</v>
      </c>
      <c r="F247" s="1556" t="s">
        <v>324</v>
      </c>
      <c r="G247" s="1644" t="s">
        <v>326</v>
      </c>
      <c r="H247" s="1556" t="s">
        <v>1137</v>
      </c>
      <c r="I247" s="1648" t="s">
        <v>1041</v>
      </c>
      <c r="J247" s="1557">
        <v>193.40000000000006</v>
      </c>
      <c r="K247" s="1557">
        <v>190.98300000000006</v>
      </c>
      <c r="L247" s="1557">
        <v>1415101.885</v>
      </c>
      <c r="M247" s="1556" t="s">
        <v>1324</v>
      </c>
      <c r="N247" s="1558">
        <v>381375479.917</v>
      </c>
    </row>
    <row r="248" spans="2:14" ht="24.95" customHeight="1" x14ac:dyDescent="0.25">
      <c r="B248" s="1631"/>
      <c r="C248" s="1639"/>
      <c r="D248" s="1577"/>
      <c r="E248" s="1633" t="s">
        <v>752</v>
      </c>
      <c r="F248" s="1578" t="s">
        <v>324</v>
      </c>
      <c r="G248" s="1641" t="s">
        <v>326</v>
      </c>
      <c r="H248" s="1578" t="s">
        <v>1137</v>
      </c>
      <c r="I248" s="1645" t="s">
        <v>1041</v>
      </c>
      <c r="J248" s="1579">
        <v>193.40000000000006</v>
      </c>
      <c r="K248" s="1579">
        <v>191.886</v>
      </c>
      <c r="L248" s="1579">
        <v>1433176.2629999998</v>
      </c>
      <c r="M248" s="1578" t="s">
        <v>1324</v>
      </c>
      <c r="N248" s="1546">
        <v>386317549.083</v>
      </c>
    </row>
    <row r="249" spans="2:14" ht="24.95" customHeight="1" x14ac:dyDescent="0.25">
      <c r="B249" s="1631"/>
      <c r="C249" s="1640"/>
      <c r="D249" s="1577"/>
      <c r="E249" s="1633" t="s">
        <v>764</v>
      </c>
      <c r="F249" s="1578" t="s">
        <v>325</v>
      </c>
      <c r="G249" s="1641" t="s">
        <v>326</v>
      </c>
      <c r="H249" s="1578" t="s">
        <v>1137</v>
      </c>
      <c r="I249" s="1645" t="s">
        <v>1041</v>
      </c>
      <c r="J249" s="1579">
        <v>192</v>
      </c>
      <c r="K249" s="1579">
        <v>189.71700000000007</v>
      </c>
      <c r="L249" s="1579">
        <v>1472999.3160000003</v>
      </c>
      <c r="M249" s="1578"/>
      <c r="N249" s="1546"/>
    </row>
    <row r="250" spans="2:14" ht="24.95" customHeight="1" x14ac:dyDescent="0.25">
      <c r="B250" s="1631"/>
      <c r="C250" s="1638" t="s">
        <v>104</v>
      </c>
      <c r="D250" s="1555" t="s">
        <v>611</v>
      </c>
      <c r="E250" s="1636" t="s">
        <v>358</v>
      </c>
      <c r="F250" s="1556" t="s">
        <v>323</v>
      </c>
      <c r="G250" s="1644" t="s">
        <v>323</v>
      </c>
      <c r="H250" s="1556" t="s">
        <v>1138</v>
      </c>
      <c r="I250" s="1648" t="s">
        <v>1043</v>
      </c>
      <c r="J250" s="1557">
        <v>11.6</v>
      </c>
      <c r="K250" s="1557">
        <v>11.234</v>
      </c>
      <c r="L250" s="1557">
        <v>49131.819999999992</v>
      </c>
      <c r="M250" s="1556" t="s">
        <v>1322</v>
      </c>
      <c r="N250" s="1558">
        <v>16760.120000000003</v>
      </c>
    </row>
    <row r="251" spans="2:14" ht="24.95" customHeight="1" x14ac:dyDescent="0.25">
      <c r="B251" s="1631"/>
      <c r="C251" s="1639"/>
      <c r="D251" s="1577"/>
      <c r="E251" s="1633"/>
      <c r="F251" s="1578"/>
      <c r="G251" s="1641"/>
      <c r="H251" s="1578"/>
      <c r="I251" s="1645"/>
      <c r="J251" s="1579"/>
      <c r="K251" s="1579"/>
      <c r="L251" s="1579"/>
      <c r="M251" s="1578" t="s">
        <v>1326</v>
      </c>
      <c r="N251" s="1546">
        <v>2996790.6499999994</v>
      </c>
    </row>
    <row r="252" spans="2:14" ht="24.95" customHeight="1" x14ac:dyDescent="0.25">
      <c r="B252" s="1631"/>
      <c r="C252" s="1639"/>
      <c r="D252" s="1577"/>
      <c r="E252" s="1633" t="s">
        <v>615</v>
      </c>
      <c r="F252" s="1578" t="s">
        <v>323</v>
      </c>
      <c r="G252" s="1641" t="s">
        <v>323</v>
      </c>
      <c r="H252" s="1578" t="s">
        <v>1138</v>
      </c>
      <c r="I252" s="1645" t="s">
        <v>1043</v>
      </c>
      <c r="J252" s="1579">
        <v>11.6</v>
      </c>
      <c r="K252" s="1579">
        <v>11.234999999999998</v>
      </c>
      <c r="L252" s="1579">
        <v>51636.028999999995</v>
      </c>
      <c r="M252" s="1578" t="s">
        <v>1322</v>
      </c>
      <c r="N252" s="1546">
        <v>15127.82</v>
      </c>
    </row>
    <row r="253" spans="2:14" ht="24.95" customHeight="1" x14ac:dyDescent="0.25">
      <c r="B253" s="1631"/>
      <c r="C253" s="1639"/>
      <c r="D253" s="1577"/>
      <c r="E253" s="1633"/>
      <c r="F253" s="1578"/>
      <c r="G253" s="1641"/>
      <c r="H253" s="1578"/>
      <c r="I253" s="1645"/>
      <c r="J253" s="1579"/>
      <c r="K253" s="1579"/>
      <c r="L253" s="1579"/>
      <c r="M253" s="1578" t="s">
        <v>1326</v>
      </c>
      <c r="N253" s="1546">
        <v>3208757.79</v>
      </c>
    </row>
    <row r="254" spans="2:14" ht="24.95" customHeight="1" x14ac:dyDescent="0.25">
      <c r="B254" s="1631"/>
      <c r="C254" s="1639"/>
      <c r="D254" s="1577"/>
      <c r="E254" s="1633" t="s">
        <v>617</v>
      </c>
      <c r="F254" s="1578" t="s">
        <v>323</v>
      </c>
      <c r="G254" s="1641" t="s">
        <v>323</v>
      </c>
      <c r="H254" s="1578" t="s">
        <v>1138</v>
      </c>
      <c r="I254" s="1645" t="s">
        <v>1043</v>
      </c>
      <c r="J254" s="1579">
        <v>11.6</v>
      </c>
      <c r="K254" s="1579">
        <v>11.320999999999998</v>
      </c>
      <c r="L254" s="1579">
        <v>48951.303</v>
      </c>
      <c r="M254" s="1578" t="s">
        <v>1322</v>
      </c>
      <c r="N254" s="1546">
        <v>23616.18</v>
      </c>
    </row>
    <row r="255" spans="2:14" ht="24.95" customHeight="1" x14ac:dyDescent="0.25">
      <c r="B255" s="1631"/>
      <c r="C255" s="1639"/>
      <c r="D255" s="1577"/>
      <c r="E255" s="1633"/>
      <c r="F255" s="1578"/>
      <c r="G255" s="1641"/>
      <c r="H255" s="1578"/>
      <c r="I255" s="1645"/>
      <c r="J255" s="1579"/>
      <c r="K255" s="1579"/>
      <c r="L255" s="1579"/>
      <c r="M255" s="1578" t="s">
        <v>1326</v>
      </c>
      <c r="N255" s="1546">
        <v>2970895.7299999995</v>
      </c>
    </row>
    <row r="256" spans="2:14" ht="24.95" customHeight="1" x14ac:dyDescent="0.25">
      <c r="B256" s="1631"/>
      <c r="C256" s="1639"/>
      <c r="D256" s="1577"/>
      <c r="E256" s="1633" t="s">
        <v>619</v>
      </c>
      <c r="F256" s="1578" t="s">
        <v>323</v>
      </c>
      <c r="G256" s="1641" t="s">
        <v>323</v>
      </c>
      <c r="H256" s="1578" t="s">
        <v>1138</v>
      </c>
      <c r="I256" s="1645" t="s">
        <v>1043</v>
      </c>
      <c r="J256" s="1579">
        <v>11.6</v>
      </c>
      <c r="K256" s="1579">
        <v>11.519</v>
      </c>
      <c r="L256" s="1579">
        <v>49680.257999999994</v>
      </c>
      <c r="M256" s="1578" t="s">
        <v>1322</v>
      </c>
      <c r="N256" s="1546">
        <v>86744.58</v>
      </c>
    </row>
    <row r="257" spans="2:14" ht="24.95" customHeight="1" x14ac:dyDescent="0.25">
      <c r="B257" s="1631"/>
      <c r="C257" s="1639"/>
      <c r="D257" s="1577"/>
      <c r="E257" s="1633"/>
      <c r="F257" s="1578"/>
      <c r="G257" s="1641"/>
      <c r="H257" s="1578"/>
      <c r="I257" s="1645"/>
      <c r="J257" s="1579"/>
      <c r="K257" s="1579"/>
      <c r="L257" s="1579"/>
      <c r="M257" s="1578" t="s">
        <v>1326</v>
      </c>
      <c r="N257" s="1546">
        <v>2954593.65</v>
      </c>
    </row>
    <row r="258" spans="2:14" ht="24.95" customHeight="1" x14ac:dyDescent="0.25">
      <c r="B258" s="1631"/>
      <c r="C258" s="1639"/>
      <c r="D258" s="1577"/>
      <c r="E258" s="1633" t="s">
        <v>765</v>
      </c>
      <c r="F258" s="1578" t="s">
        <v>323</v>
      </c>
      <c r="G258" s="1641" t="s">
        <v>323</v>
      </c>
      <c r="H258" s="1578" t="s">
        <v>1138</v>
      </c>
      <c r="I258" s="1645" t="s">
        <v>1043</v>
      </c>
      <c r="J258" s="1579">
        <v>11.6</v>
      </c>
      <c r="K258" s="1579">
        <v>11.326000000000002</v>
      </c>
      <c r="L258" s="1579">
        <v>53951.776000000005</v>
      </c>
      <c r="M258" s="1578" t="s">
        <v>1322</v>
      </c>
      <c r="N258" s="1546">
        <v>9715.7099999999991</v>
      </c>
    </row>
    <row r="259" spans="2:14" ht="24.95" customHeight="1" x14ac:dyDescent="0.25">
      <c r="B259" s="1631"/>
      <c r="C259" s="1639"/>
      <c r="D259" s="1577"/>
      <c r="E259" s="1633"/>
      <c r="F259" s="1578"/>
      <c r="G259" s="1641"/>
      <c r="H259" s="1578"/>
      <c r="I259" s="1645"/>
      <c r="J259" s="1579"/>
      <c r="K259" s="1579"/>
      <c r="L259" s="1579"/>
      <c r="M259" s="1578" t="s">
        <v>1326</v>
      </c>
      <c r="N259" s="1546">
        <v>3220713.1599999997</v>
      </c>
    </row>
    <row r="260" spans="2:14" ht="24.95" customHeight="1" x14ac:dyDescent="0.25">
      <c r="B260" s="1631"/>
      <c r="C260" s="1639"/>
      <c r="D260" s="1577"/>
      <c r="E260" s="1633" t="s">
        <v>766</v>
      </c>
      <c r="F260" s="1578" t="s">
        <v>323</v>
      </c>
      <c r="G260" s="1641" t="s">
        <v>323</v>
      </c>
      <c r="H260" s="1578" t="s">
        <v>1138</v>
      </c>
      <c r="I260" s="1645" t="s">
        <v>1043</v>
      </c>
      <c r="J260" s="1579">
        <v>11.6</v>
      </c>
      <c r="K260" s="1579">
        <v>11.6</v>
      </c>
      <c r="L260" s="1579">
        <v>55954.677999999993</v>
      </c>
      <c r="M260" s="1578" t="s">
        <v>1322</v>
      </c>
      <c r="N260" s="1546">
        <v>12591.23</v>
      </c>
    </row>
    <row r="261" spans="2:14" ht="24.95" customHeight="1" x14ac:dyDescent="0.25">
      <c r="B261" s="1631"/>
      <c r="C261" s="1639"/>
      <c r="D261" s="1577"/>
      <c r="E261" s="1633"/>
      <c r="F261" s="1578"/>
      <c r="G261" s="1641"/>
      <c r="H261" s="1578"/>
      <c r="I261" s="1645"/>
      <c r="J261" s="1579"/>
      <c r="K261" s="1579"/>
      <c r="L261" s="1579"/>
      <c r="M261" s="1578" t="s">
        <v>1326</v>
      </c>
      <c r="N261" s="1546">
        <v>3467114.66</v>
      </c>
    </row>
    <row r="262" spans="2:14" ht="24.95" customHeight="1" x14ac:dyDescent="0.25">
      <c r="B262" s="1631"/>
      <c r="C262" s="1639"/>
      <c r="D262" s="1577"/>
      <c r="E262" s="1633" t="s">
        <v>767</v>
      </c>
      <c r="F262" s="1578" t="s">
        <v>323</v>
      </c>
      <c r="G262" s="1641" t="s">
        <v>323</v>
      </c>
      <c r="H262" s="1578" t="s">
        <v>1138</v>
      </c>
      <c r="I262" s="1645" t="s">
        <v>1043</v>
      </c>
      <c r="J262" s="1579">
        <v>11.6</v>
      </c>
      <c r="K262" s="1579">
        <v>11.523999999999996</v>
      </c>
      <c r="L262" s="1579">
        <v>52744.715000000004</v>
      </c>
      <c r="M262" s="1578" t="s">
        <v>1322</v>
      </c>
      <c r="N262" s="1546">
        <v>15409.950000000003</v>
      </c>
    </row>
    <row r="263" spans="2:14" ht="24.95" customHeight="1" x14ac:dyDescent="0.25">
      <c r="B263" s="1631"/>
      <c r="C263" s="1640"/>
      <c r="D263" s="1577"/>
      <c r="E263" s="1633"/>
      <c r="F263" s="1578"/>
      <c r="G263" s="1641"/>
      <c r="H263" s="1578"/>
      <c r="I263" s="1645"/>
      <c r="J263" s="1579"/>
      <c r="K263" s="1579"/>
      <c r="L263" s="1579"/>
      <c r="M263" s="1578" t="s">
        <v>1326</v>
      </c>
      <c r="N263" s="1546">
        <v>3199125.28</v>
      </c>
    </row>
    <row r="264" spans="2:14" ht="24.95" customHeight="1" x14ac:dyDescent="0.25">
      <c r="B264" s="1631"/>
      <c r="C264" s="1638" t="s">
        <v>106</v>
      </c>
      <c r="D264" s="1555" t="s">
        <v>627</v>
      </c>
      <c r="E264" s="1636" t="s">
        <v>352</v>
      </c>
      <c r="F264" s="1556" t="s">
        <v>323</v>
      </c>
      <c r="G264" s="1644" t="s">
        <v>323</v>
      </c>
      <c r="H264" s="1556" t="s">
        <v>1138</v>
      </c>
      <c r="I264" s="1648" t="s">
        <v>1043</v>
      </c>
      <c r="J264" s="1557">
        <v>0.7</v>
      </c>
      <c r="K264" s="1557">
        <v>0.49999999999999989</v>
      </c>
      <c r="L264" s="1557">
        <v>0.7</v>
      </c>
      <c r="M264" s="1556" t="s">
        <v>1322</v>
      </c>
      <c r="N264" s="1558">
        <v>449</v>
      </c>
    </row>
    <row r="265" spans="2:14" ht="24.95" customHeight="1" x14ac:dyDescent="0.25">
      <c r="B265" s="1631"/>
      <c r="C265" s="1639"/>
      <c r="D265" s="1577"/>
      <c r="E265" s="1633" t="s">
        <v>354</v>
      </c>
      <c r="F265" s="1578" t="s">
        <v>323</v>
      </c>
      <c r="G265" s="1641" t="s">
        <v>323</v>
      </c>
      <c r="H265" s="1578" t="s">
        <v>1138</v>
      </c>
      <c r="I265" s="1645" t="s">
        <v>1043</v>
      </c>
      <c r="J265" s="1579">
        <v>0.7</v>
      </c>
      <c r="K265" s="1579">
        <v>0.5</v>
      </c>
      <c r="L265" s="1579">
        <v>0.224</v>
      </c>
      <c r="M265" s="1578" t="s">
        <v>1322</v>
      </c>
      <c r="N265" s="1546">
        <v>182</v>
      </c>
    </row>
    <row r="266" spans="2:14" ht="24.95" customHeight="1" x14ac:dyDescent="0.25">
      <c r="B266" s="1631"/>
      <c r="C266" s="1640"/>
      <c r="D266" s="1577"/>
      <c r="E266" s="1633" t="s">
        <v>356</v>
      </c>
      <c r="F266" s="1578" t="s">
        <v>323</v>
      </c>
      <c r="G266" s="1641" t="s">
        <v>323</v>
      </c>
      <c r="H266" s="1578" t="s">
        <v>1138</v>
      </c>
      <c r="I266" s="1645" t="s">
        <v>1043</v>
      </c>
      <c r="J266" s="1579">
        <v>0</v>
      </c>
      <c r="K266" s="1579">
        <v>0</v>
      </c>
      <c r="L266" s="1579">
        <v>0.02</v>
      </c>
      <c r="M266" s="1578" t="s">
        <v>1322</v>
      </c>
      <c r="N266" s="1546">
        <v>4</v>
      </c>
    </row>
    <row r="267" spans="2:14" ht="24.95" customHeight="1" x14ac:dyDescent="0.25">
      <c r="B267" s="1631"/>
      <c r="C267" s="1638" t="s">
        <v>115</v>
      </c>
      <c r="D267" s="1551" t="s">
        <v>634</v>
      </c>
      <c r="E267" s="1635" t="s">
        <v>768</v>
      </c>
      <c r="F267" s="1552" t="s">
        <v>323</v>
      </c>
      <c r="G267" s="1643" t="s">
        <v>323</v>
      </c>
      <c r="H267" s="1552" t="s">
        <v>1137</v>
      </c>
      <c r="I267" s="1647" t="s">
        <v>1041</v>
      </c>
      <c r="J267" s="1553">
        <v>45.630000000000017</v>
      </c>
      <c r="K267" s="1553">
        <v>40.6</v>
      </c>
      <c r="L267" s="1553">
        <v>2410.38</v>
      </c>
      <c r="M267" s="1552" t="s">
        <v>1322</v>
      </c>
      <c r="N267" s="1554">
        <v>178619</v>
      </c>
    </row>
    <row r="268" spans="2:14" ht="24.95" customHeight="1" x14ac:dyDescent="0.25">
      <c r="B268" s="1631"/>
      <c r="C268" s="1640"/>
      <c r="D268" s="1551" t="s">
        <v>635</v>
      </c>
      <c r="E268" s="1635" t="s">
        <v>769</v>
      </c>
      <c r="F268" s="1552" t="s">
        <v>323</v>
      </c>
      <c r="G268" s="1643" t="s">
        <v>323</v>
      </c>
      <c r="H268" s="1552" t="s">
        <v>1137</v>
      </c>
      <c r="I268" s="1647" t="s">
        <v>1041</v>
      </c>
      <c r="J268" s="1553">
        <v>20.079999999999998</v>
      </c>
      <c r="K268" s="1553">
        <v>18.25</v>
      </c>
      <c r="L268" s="1553">
        <v>731.27</v>
      </c>
      <c r="M268" s="1552" t="s">
        <v>1322</v>
      </c>
      <c r="N268" s="1554">
        <v>52994.729999999989</v>
      </c>
    </row>
    <row r="269" spans="2:14" ht="24.95" customHeight="1" x14ac:dyDescent="0.25">
      <c r="B269" s="1631"/>
      <c r="C269" s="1638" t="s">
        <v>119</v>
      </c>
      <c r="D269" s="1555" t="s">
        <v>638</v>
      </c>
      <c r="E269" s="1636" t="s">
        <v>772</v>
      </c>
      <c r="F269" s="1556" t="s">
        <v>324</v>
      </c>
      <c r="G269" s="1644" t="s">
        <v>326</v>
      </c>
      <c r="H269" s="1556" t="s">
        <v>1137</v>
      </c>
      <c r="I269" s="1648" t="s">
        <v>1041</v>
      </c>
      <c r="J269" s="1557">
        <v>180</v>
      </c>
      <c r="K269" s="1557">
        <v>186.57599999999999</v>
      </c>
      <c r="L269" s="1557">
        <v>1291128.8900000001</v>
      </c>
      <c r="M269" s="1556" t="s">
        <v>1324</v>
      </c>
      <c r="N269" s="1558">
        <v>357319247.56699997</v>
      </c>
    </row>
    <row r="270" spans="2:14" ht="24.95" customHeight="1" x14ac:dyDescent="0.25">
      <c r="B270" s="1631"/>
      <c r="C270" s="1639"/>
      <c r="D270" s="1577"/>
      <c r="E270" s="1633" t="s">
        <v>773</v>
      </c>
      <c r="F270" s="1578" t="s">
        <v>324</v>
      </c>
      <c r="G270" s="1641" t="s">
        <v>326</v>
      </c>
      <c r="H270" s="1578" t="s">
        <v>1137</v>
      </c>
      <c r="I270" s="1645" t="s">
        <v>1041</v>
      </c>
      <c r="J270" s="1579">
        <v>216</v>
      </c>
      <c r="K270" s="1579">
        <v>189.745</v>
      </c>
      <c r="L270" s="1579">
        <v>1147508.9640000002</v>
      </c>
      <c r="M270" s="1578" t="s">
        <v>1324</v>
      </c>
      <c r="N270" s="1546">
        <v>317359404.23299998</v>
      </c>
    </row>
    <row r="271" spans="2:14" ht="24.95" customHeight="1" x14ac:dyDescent="0.25">
      <c r="B271" s="1631"/>
      <c r="C271" s="1639"/>
      <c r="D271" s="1577"/>
      <c r="E271" s="1633" t="s">
        <v>774</v>
      </c>
      <c r="F271" s="1578" t="s">
        <v>324</v>
      </c>
      <c r="G271" s="1641" t="s">
        <v>326</v>
      </c>
      <c r="H271" s="1578" t="s">
        <v>1137</v>
      </c>
      <c r="I271" s="1645" t="s">
        <v>1041</v>
      </c>
      <c r="J271" s="1579">
        <v>232.99999999999997</v>
      </c>
      <c r="K271" s="1579">
        <v>192.96800000000005</v>
      </c>
      <c r="L271" s="1579">
        <v>1355316.912</v>
      </c>
      <c r="M271" s="1578" t="s">
        <v>1324</v>
      </c>
      <c r="N271" s="1546">
        <v>372945057.20000011</v>
      </c>
    </row>
    <row r="272" spans="2:14" ht="24.95" customHeight="1" x14ac:dyDescent="0.25">
      <c r="B272" s="1631"/>
      <c r="C272" s="1639"/>
      <c r="D272" s="1577"/>
      <c r="E272" s="1633" t="s">
        <v>325</v>
      </c>
      <c r="F272" s="1578" t="s">
        <v>325</v>
      </c>
      <c r="G272" s="1641" t="s">
        <v>326</v>
      </c>
      <c r="H272" s="1578" t="s">
        <v>1137</v>
      </c>
      <c r="I272" s="1645" t="s">
        <v>1041</v>
      </c>
      <c r="J272" s="1579">
        <v>350.00000000000006</v>
      </c>
      <c r="K272" s="1579">
        <v>283.03699999999992</v>
      </c>
      <c r="L272" s="1579">
        <v>1907438.399</v>
      </c>
      <c r="M272" s="1578"/>
      <c r="N272" s="1546"/>
    </row>
    <row r="273" spans="2:14" ht="24.95" customHeight="1" x14ac:dyDescent="0.25">
      <c r="B273" s="1631"/>
      <c r="C273" s="1639"/>
      <c r="D273" s="1555" t="s">
        <v>639</v>
      </c>
      <c r="E273" s="1636" t="s">
        <v>743</v>
      </c>
      <c r="F273" s="1556" t="s">
        <v>324</v>
      </c>
      <c r="G273" s="1644" t="s">
        <v>326</v>
      </c>
      <c r="H273" s="1556" t="s">
        <v>1137</v>
      </c>
      <c r="I273" s="1648" t="s">
        <v>1041</v>
      </c>
      <c r="J273" s="1557">
        <v>195.42799999999997</v>
      </c>
      <c r="K273" s="1557">
        <v>188.91099999999997</v>
      </c>
      <c r="L273" s="1557">
        <v>1261659.3900000001</v>
      </c>
      <c r="M273" s="1556" t="s">
        <v>1324</v>
      </c>
      <c r="N273" s="1558">
        <v>338626212</v>
      </c>
    </row>
    <row r="274" spans="2:14" ht="24.95" customHeight="1" x14ac:dyDescent="0.25">
      <c r="B274" s="1631"/>
      <c r="C274" s="1640"/>
      <c r="D274" s="1577"/>
      <c r="E274" s="1633" t="s">
        <v>325</v>
      </c>
      <c r="F274" s="1578" t="s">
        <v>324</v>
      </c>
      <c r="G274" s="1641" t="s">
        <v>326</v>
      </c>
      <c r="H274" s="1578" t="s">
        <v>1137</v>
      </c>
      <c r="I274" s="1645" t="s">
        <v>1041</v>
      </c>
      <c r="J274" s="1579">
        <v>135.08900000000003</v>
      </c>
      <c r="K274" s="1579">
        <v>135.08900000000003</v>
      </c>
      <c r="L274" s="1579">
        <v>536367.37</v>
      </c>
      <c r="M274" s="1578"/>
      <c r="N274" s="1546"/>
    </row>
    <row r="275" spans="2:14" ht="24.95" customHeight="1" x14ac:dyDescent="0.25">
      <c r="B275" s="1631"/>
      <c r="C275" s="1638" t="s">
        <v>133</v>
      </c>
      <c r="D275" s="1551" t="s">
        <v>952</v>
      </c>
      <c r="E275" s="1635" t="s">
        <v>1385</v>
      </c>
      <c r="F275" s="1552" t="s">
        <v>323</v>
      </c>
      <c r="G275" s="1643" t="s">
        <v>323</v>
      </c>
      <c r="H275" s="1552" t="s">
        <v>1137</v>
      </c>
      <c r="I275" s="1647" t="s">
        <v>1041</v>
      </c>
      <c r="J275" s="1553">
        <v>2.4</v>
      </c>
      <c r="K275" s="1553">
        <v>2.3559999999999999</v>
      </c>
      <c r="L275" s="1553">
        <v>14671.885999999999</v>
      </c>
      <c r="M275" s="1552" t="s">
        <v>1317</v>
      </c>
      <c r="N275" s="1554">
        <v>7177752.4299999997</v>
      </c>
    </row>
    <row r="276" spans="2:14" ht="24.95" customHeight="1" x14ac:dyDescent="0.25">
      <c r="B276" s="1631"/>
      <c r="C276" s="1639"/>
      <c r="D276" s="1551" t="s">
        <v>653</v>
      </c>
      <c r="E276" s="1635" t="s">
        <v>775</v>
      </c>
      <c r="F276" s="1552" t="s">
        <v>323</v>
      </c>
      <c r="G276" s="1643" t="s">
        <v>323</v>
      </c>
      <c r="H276" s="1552" t="s">
        <v>1137</v>
      </c>
      <c r="I276" s="1647" t="s">
        <v>1041</v>
      </c>
      <c r="J276" s="1553">
        <v>4.8</v>
      </c>
      <c r="K276" s="1553">
        <v>4.2849999999999993</v>
      </c>
      <c r="L276" s="1553">
        <v>29456.603999999999</v>
      </c>
      <c r="M276" s="1552" t="s">
        <v>1317</v>
      </c>
      <c r="N276" s="1554">
        <v>17626436.870000001</v>
      </c>
    </row>
    <row r="277" spans="2:14" ht="24.95" customHeight="1" x14ac:dyDescent="0.25">
      <c r="B277" s="1631"/>
      <c r="C277" s="1639"/>
      <c r="D277" s="1551" t="s">
        <v>654</v>
      </c>
      <c r="E277" s="1635" t="s">
        <v>1385</v>
      </c>
      <c r="F277" s="1552" t="s">
        <v>323</v>
      </c>
      <c r="G277" s="1643" t="s">
        <v>323</v>
      </c>
      <c r="H277" s="1552" t="s">
        <v>1137</v>
      </c>
      <c r="I277" s="1647" t="s">
        <v>1041</v>
      </c>
      <c r="J277" s="1553">
        <v>3.1999999999999997</v>
      </c>
      <c r="K277" s="1553">
        <v>2.9329999999999994</v>
      </c>
      <c r="L277" s="1553">
        <v>19237.408000000003</v>
      </c>
      <c r="M277" s="1552" t="s">
        <v>1317</v>
      </c>
      <c r="N277" s="1554">
        <v>11496517.960000001</v>
      </c>
    </row>
    <row r="278" spans="2:14" ht="24.95" customHeight="1" x14ac:dyDescent="0.25">
      <c r="B278" s="1631"/>
      <c r="C278" s="1640"/>
      <c r="D278" s="1551" t="s">
        <v>655</v>
      </c>
      <c r="E278" s="1635" t="s">
        <v>776</v>
      </c>
      <c r="F278" s="1552" t="s">
        <v>323</v>
      </c>
      <c r="G278" s="1643" t="s">
        <v>323</v>
      </c>
      <c r="H278" s="1552" t="s">
        <v>1137</v>
      </c>
      <c r="I278" s="1647" t="s">
        <v>1041</v>
      </c>
      <c r="J278" s="1553">
        <v>2.4</v>
      </c>
      <c r="K278" s="1553">
        <v>2.387</v>
      </c>
      <c r="L278" s="1553">
        <v>15322.777000000002</v>
      </c>
      <c r="M278" s="1552" t="s">
        <v>1317</v>
      </c>
      <c r="N278" s="1554">
        <v>9173169.7299999986</v>
      </c>
    </row>
    <row r="279" spans="2:14" ht="24.95" customHeight="1" x14ac:dyDescent="0.25">
      <c r="B279" s="1631"/>
      <c r="C279" s="1636" t="s">
        <v>274</v>
      </c>
      <c r="D279" s="1551" t="s">
        <v>2085</v>
      </c>
      <c r="E279" s="1635">
        <v>1</v>
      </c>
      <c r="F279" s="1552" t="s">
        <v>325</v>
      </c>
      <c r="G279" s="1643" t="s">
        <v>325</v>
      </c>
      <c r="H279" s="1552" t="s">
        <v>1137</v>
      </c>
      <c r="I279" s="1647" t="s">
        <v>1041</v>
      </c>
      <c r="J279" s="1553">
        <v>102.34</v>
      </c>
      <c r="K279" s="1553">
        <v>102.34</v>
      </c>
      <c r="L279" s="1553">
        <v>24.829819999999998</v>
      </c>
      <c r="M279" s="1552" t="s">
        <v>2179</v>
      </c>
      <c r="N279" s="1554">
        <v>7448.9460000000008</v>
      </c>
    </row>
    <row r="280" spans="2:14" ht="24.95" customHeight="1" x14ac:dyDescent="0.25">
      <c r="B280" s="1631"/>
      <c r="C280" s="1638" t="s">
        <v>135</v>
      </c>
      <c r="D280" s="1555" t="s">
        <v>657</v>
      </c>
      <c r="E280" s="1636" t="s">
        <v>777</v>
      </c>
      <c r="F280" s="1556" t="s">
        <v>324</v>
      </c>
      <c r="G280" s="1644" t="s">
        <v>324</v>
      </c>
      <c r="H280" s="1556" t="s">
        <v>1137</v>
      </c>
      <c r="I280" s="1648" t="s">
        <v>1041</v>
      </c>
      <c r="J280" s="1557">
        <v>225</v>
      </c>
      <c r="K280" s="1557">
        <v>215.93000000000004</v>
      </c>
      <c r="L280" s="1557">
        <v>2983.5709999999999</v>
      </c>
      <c r="M280" s="1556" t="s">
        <v>1322</v>
      </c>
      <c r="N280" s="1558">
        <v>246658.79</v>
      </c>
    </row>
    <row r="281" spans="2:14" ht="24.95" customHeight="1" x14ac:dyDescent="0.25">
      <c r="B281" s="1631"/>
      <c r="C281" s="1639"/>
      <c r="D281" s="1577"/>
      <c r="E281" s="1633" t="s">
        <v>779</v>
      </c>
      <c r="F281" s="1578" t="s">
        <v>323</v>
      </c>
      <c r="G281" s="1641" t="s">
        <v>323</v>
      </c>
      <c r="H281" s="1578" t="s">
        <v>1137</v>
      </c>
      <c r="I281" s="1645" t="s">
        <v>1041</v>
      </c>
      <c r="J281" s="1579">
        <v>2.1900000000000004</v>
      </c>
      <c r="K281" s="1579">
        <v>2.1900000000000004</v>
      </c>
      <c r="L281" s="1579">
        <v>109.223</v>
      </c>
      <c r="M281" s="1578" t="s">
        <v>1322</v>
      </c>
      <c r="N281" s="1546">
        <v>10939.330000000002</v>
      </c>
    </row>
    <row r="282" spans="2:14" ht="24.95" customHeight="1" x14ac:dyDescent="0.25">
      <c r="B282" s="1631"/>
      <c r="C282" s="1640"/>
      <c r="D282" s="1577"/>
      <c r="E282" s="1633" t="s">
        <v>778</v>
      </c>
      <c r="F282" s="1578" t="s">
        <v>323</v>
      </c>
      <c r="G282" s="1641" t="s">
        <v>323</v>
      </c>
      <c r="H282" s="1578" t="s">
        <v>1137</v>
      </c>
      <c r="I282" s="1645" t="s">
        <v>1041</v>
      </c>
      <c r="J282" s="1579">
        <v>8.44</v>
      </c>
      <c r="K282" s="1579">
        <v>7.9300000000000006</v>
      </c>
      <c r="L282" s="1579">
        <v>163.56100000000001</v>
      </c>
      <c r="M282" s="1578" t="s">
        <v>1322</v>
      </c>
      <c r="N282" s="1546">
        <v>10101.81</v>
      </c>
    </row>
    <row r="283" spans="2:14" ht="24.95" customHeight="1" x14ac:dyDescent="0.25">
      <c r="B283" s="1631"/>
      <c r="C283" s="1636" t="s">
        <v>137</v>
      </c>
      <c r="D283" s="1551" t="s">
        <v>662</v>
      </c>
      <c r="E283" s="1635" t="s">
        <v>780</v>
      </c>
      <c r="F283" s="1552" t="s">
        <v>323</v>
      </c>
      <c r="G283" s="1643" t="s">
        <v>323</v>
      </c>
      <c r="H283" s="1552" t="s">
        <v>1138</v>
      </c>
      <c r="I283" s="1647" t="s">
        <v>1043</v>
      </c>
      <c r="J283" s="1553">
        <v>0.15</v>
      </c>
      <c r="K283" s="1553">
        <v>0.11999999999999998</v>
      </c>
      <c r="L283" s="1553">
        <v>0</v>
      </c>
      <c r="M283" s="1552" t="s">
        <v>1322</v>
      </c>
      <c r="N283" s="1554">
        <v>0</v>
      </c>
    </row>
    <row r="284" spans="2:14" ht="24.95" customHeight="1" x14ac:dyDescent="0.25">
      <c r="B284" s="1631"/>
      <c r="C284" s="1638" t="s">
        <v>139</v>
      </c>
      <c r="D284" s="1555" t="s">
        <v>663</v>
      </c>
      <c r="E284" s="1636" t="s">
        <v>772</v>
      </c>
      <c r="F284" s="1556" t="s">
        <v>324</v>
      </c>
      <c r="G284" s="1644" t="s">
        <v>324</v>
      </c>
      <c r="H284" s="1556" t="s">
        <v>1137</v>
      </c>
      <c r="I284" s="1648" t="s">
        <v>1041</v>
      </c>
      <c r="J284" s="1557">
        <v>154</v>
      </c>
      <c r="K284" s="1557">
        <v>179.82899999999998</v>
      </c>
      <c r="L284" s="1557">
        <v>10124.241000000002</v>
      </c>
      <c r="M284" s="1556" t="s">
        <v>1322</v>
      </c>
      <c r="N284" s="1558">
        <v>762574.26000000013</v>
      </c>
    </row>
    <row r="285" spans="2:14" ht="24.95" customHeight="1" x14ac:dyDescent="0.25">
      <c r="B285" s="1631"/>
      <c r="C285" s="1639"/>
      <c r="D285" s="1577"/>
      <c r="E285" s="1633" t="s">
        <v>773</v>
      </c>
      <c r="F285" s="1578" t="s">
        <v>324</v>
      </c>
      <c r="G285" s="1641" t="s">
        <v>324</v>
      </c>
      <c r="H285" s="1578" t="s">
        <v>1137</v>
      </c>
      <c r="I285" s="1645" t="s">
        <v>1041</v>
      </c>
      <c r="J285" s="1579">
        <v>154</v>
      </c>
      <c r="K285" s="1579">
        <v>179.86899999999994</v>
      </c>
      <c r="L285" s="1579">
        <v>4632.7060000000001</v>
      </c>
      <c r="M285" s="1578" t="s">
        <v>1322</v>
      </c>
      <c r="N285" s="1546">
        <v>353416.98000000004</v>
      </c>
    </row>
    <row r="286" spans="2:14" ht="24.95" customHeight="1" x14ac:dyDescent="0.25">
      <c r="B286" s="1631"/>
      <c r="C286" s="1639"/>
      <c r="D286" s="1577"/>
      <c r="E286" s="1633" t="s">
        <v>774</v>
      </c>
      <c r="F286" s="1578" t="s">
        <v>324</v>
      </c>
      <c r="G286" s="1641" t="s">
        <v>324</v>
      </c>
      <c r="H286" s="1578" t="s">
        <v>1137</v>
      </c>
      <c r="I286" s="1645" t="s">
        <v>1041</v>
      </c>
      <c r="J286" s="1579">
        <v>154</v>
      </c>
      <c r="K286" s="1579">
        <v>180.24899999999994</v>
      </c>
      <c r="L286" s="1579">
        <v>31421.592000000001</v>
      </c>
      <c r="M286" s="1578" t="s">
        <v>1322</v>
      </c>
      <c r="N286" s="1546">
        <v>2363608.7999999998</v>
      </c>
    </row>
    <row r="287" spans="2:14" ht="24.95" customHeight="1" x14ac:dyDescent="0.25">
      <c r="B287" s="1631"/>
      <c r="C287" s="1640"/>
      <c r="D287" s="1577"/>
      <c r="E287" s="1633" t="s">
        <v>781</v>
      </c>
      <c r="F287" s="1578" t="s">
        <v>324</v>
      </c>
      <c r="G287" s="1641" t="s">
        <v>324</v>
      </c>
      <c r="H287" s="1578" t="s">
        <v>1137</v>
      </c>
      <c r="I287" s="1645" t="s">
        <v>1041</v>
      </c>
      <c r="J287" s="1579">
        <v>154</v>
      </c>
      <c r="K287" s="1579">
        <v>183.62899999999993</v>
      </c>
      <c r="L287" s="1579">
        <v>6476.9230000000007</v>
      </c>
      <c r="M287" s="1578" t="s">
        <v>1322</v>
      </c>
      <c r="N287" s="1546">
        <v>494563.02</v>
      </c>
    </row>
    <row r="288" spans="2:14" ht="24.95" customHeight="1" x14ac:dyDescent="0.25">
      <c r="B288" s="1631"/>
      <c r="C288" s="1638" t="s">
        <v>141</v>
      </c>
      <c r="D288" s="1555" t="s">
        <v>665</v>
      </c>
      <c r="E288" s="1636" t="s">
        <v>772</v>
      </c>
      <c r="F288" s="1556" t="s">
        <v>324</v>
      </c>
      <c r="G288" s="1644" t="s">
        <v>324</v>
      </c>
      <c r="H288" s="1556" t="s">
        <v>1137</v>
      </c>
      <c r="I288" s="1648" t="s">
        <v>1041</v>
      </c>
      <c r="J288" s="1557">
        <v>30.999999999999996</v>
      </c>
      <c r="K288" s="1557">
        <v>27.954999999999995</v>
      </c>
      <c r="L288" s="1557">
        <v>176085.74200000003</v>
      </c>
      <c r="M288" s="1556" t="s">
        <v>1324</v>
      </c>
      <c r="N288" s="1558">
        <v>51541662.280000001</v>
      </c>
    </row>
    <row r="289" spans="2:14" ht="24.95" customHeight="1" x14ac:dyDescent="0.25">
      <c r="B289" s="1631"/>
      <c r="C289" s="1639"/>
      <c r="D289" s="1577"/>
      <c r="E289" s="1633" t="s">
        <v>335</v>
      </c>
      <c r="F289" s="1578" t="s">
        <v>325</v>
      </c>
      <c r="G289" s="1641" t="s">
        <v>325</v>
      </c>
      <c r="H289" s="1578" t="s">
        <v>1137</v>
      </c>
      <c r="I289" s="1645" t="s">
        <v>1043</v>
      </c>
      <c r="J289" s="1579">
        <v>5.4199999999999982</v>
      </c>
      <c r="K289" s="1579">
        <v>5</v>
      </c>
      <c r="L289" s="1579">
        <v>27912.516000000003</v>
      </c>
      <c r="M289" s="1578"/>
      <c r="N289" s="1546"/>
    </row>
    <row r="290" spans="2:14" ht="24.95" customHeight="1" x14ac:dyDescent="0.25">
      <c r="B290" s="1631"/>
      <c r="C290" s="1640"/>
      <c r="D290" s="1577"/>
      <c r="E290" s="1633" t="s">
        <v>782</v>
      </c>
      <c r="F290" s="1578" t="s">
        <v>325</v>
      </c>
      <c r="G290" s="1641" t="s">
        <v>325</v>
      </c>
      <c r="H290" s="1578" t="s">
        <v>1137</v>
      </c>
      <c r="I290" s="1645" t="s">
        <v>1043</v>
      </c>
      <c r="J290" s="1579">
        <v>2.52</v>
      </c>
      <c r="K290" s="1579">
        <v>2.1</v>
      </c>
      <c r="L290" s="1579">
        <v>360.60199999999998</v>
      </c>
      <c r="M290" s="1578"/>
      <c r="N290" s="1546"/>
    </row>
    <row r="291" spans="2:14" ht="24.95" customHeight="1" x14ac:dyDescent="0.25">
      <c r="B291" s="1631"/>
      <c r="C291" s="1638" t="s">
        <v>143</v>
      </c>
      <c r="D291" s="1555" t="s">
        <v>666</v>
      </c>
      <c r="E291" s="1636" t="s">
        <v>783</v>
      </c>
      <c r="F291" s="1556" t="s">
        <v>323</v>
      </c>
      <c r="G291" s="1644" t="s">
        <v>323</v>
      </c>
      <c r="H291" s="1556" t="s">
        <v>1137</v>
      </c>
      <c r="I291" s="1648" t="s">
        <v>1041</v>
      </c>
      <c r="J291" s="1557">
        <v>1.25</v>
      </c>
      <c r="K291" s="1557">
        <v>1.2139999999999997</v>
      </c>
      <c r="L291" s="1557">
        <v>24.114000000000004</v>
      </c>
      <c r="M291" s="1556" t="s">
        <v>1322</v>
      </c>
      <c r="N291" s="1558">
        <v>1697</v>
      </c>
    </row>
    <row r="292" spans="2:14" ht="24.95" customHeight="1" x14ac:dyDescent="0.25">
      <c r="B292" s="1631"/>
      <c r="C292" s="1639"/>
      <c r="D292" s="1577"/>
      <c r="E292" s="1633" t="s">
        <v>784</v>
      </c>
      <c r="F292" s="1578" t="s">
        <v>325</v>
      </c>
      <c r="G292" s="1641" t="s">
        <v>325</v>
      </c>
      <c r="H292" s="1578" t="s">
        <v>1137</v>
      </c>
      <c r="I292" s="1645" t="s">
        <v>1041</v>
      </c>
      <c r="J292" s="1579">
        <v>20.18</v>
      </c>
      <c r="K292" s="1579">
        <v>16.968</v>
      </c>
      <c r="L292" s="1579">
        <v>3283.3420000000001</v>
      </c>
      <c r="M292" s="1578" t="s">
        <v>1328</v>
      </c>
      <c r="N292" s="1546">
        <v>329532</v>
      </c>
    </row>
    <row r="293" spans="2:14" ht="24.95" customHeight="1" x14ac:dyDescent="0.25">
      <c r="B293" s="1631"/>
      <c r="C293" s="1639"/>
      <c r="D293" s="1577"/>
      <c r="E293" s="1633" t="s">
        <v>785</v>
      </c>
      <c r="F293" s="1578" t="s">
        <v>325</v>
      </c>
      <c r="G293" s="1641" t="s">
        <v>325</v>
      </c>
      <c r="H293" s="1578" t="s">
        <v>1137</v>
      </c>
      <c r="I293" s="1645" t="s">
        <v>1041</v>
      </c>
      <c r="J293" s="1579">
        <v>20.18</v>
      </c>
      <c r="K293" s="1579">
        <v>19.257999999999996</v>
      </c>
      <c r="L293" s="1579">
        <v>5012.6930000000002</v>
      </c>
      <c r="M293" s="1578" t="s">
        <v>1328</v>
      </c>
      <c r="N293" s="1546">
        <v>469098</v>
      </c>
    </row>
    <row r="294" spans="2:14" ht="24.95" customHeight="1" x14ac:dyDescent="0.25">
      <c r="B294" s="1631"/>
      <c r="C294" s="1640"/>
      <c r="D294" s="1577"/>
      <c r="E294" s="1633" t="s">
        <v>786</v>
      </c>
      <c r="F294" s="1578" t="s">
        <v>325</v>
      </c>
      <c r="G294" s="1641" t="s">
        <v>325</v>
      </c>
      <c r="H294" s="1578" t="s">
        <v>1137</v>
      </c>
      <c r="I294" s="1645" t="s">
        <v>1041</v>
      </c>
      <c r="J294" s="1579">
        <v>27.478000000000005</v>
      </c>
      <c r="K294" s="1579">
        <v>24.266000000000002</v>
      </c>
      <c r="L294" s="1579">
        <v>1714.4639999999999</v>
      </c>
      <c r="M294" s="1578" t="s">
        <v>1328</v>
      </c>
      <c r="N294" s="1546">
        <v>202020</v>
      </c>
    </row>
    <row r="295" spans="2:14" ht="24.95" customHeight="1" x14ac:dyDescent="0.25">
      <c r="B295" s="1631"/>
      <c r="C295" s="1638" t="s">
        <v>147</v>
      </c>
      <c r="D295" s="1555" t="s">
        <v>677</v>
      </c>
      <c r="E295" s="1636" t="s">
        <v>711</v>
      </c>
      <c r="F295" s="1556" t="s">
        <v>323</v>
      </c>
      <c r="G295" s="1644" t="s">
        <v>323</v>
      </c>
      <c r="H295" s="1556" t="s">
        <v>1138</v>
      </c>
      <c r="I295" s="1648" t="s">
        <v>1043</v>
      </c>
      <c r="J295" s="1557">
        <v>0.5</v>
      </c>
      <c r="K295" s="1557">
        <v>0.38000000000000006</v>
      </c>
      <c r="L295" s="1557">
        <v>8.65</v>
      </c>
      <c r="M295" s="1556" t="s">
        <v>1322</v>
      </c>
      <c r="N295" s="1558">
        <v>2104</v>
      </c>
    </row>
    <row r="296" spans="2:14" ht="24.95" customHeight="1" x14ac:dyDescent="0.25">
      <c r="B296" s="1631"/>
      <c r="C296" s="1639"/>
      <c r="D296" s="1577"/>
      <c r="E296" s="1633" t="s">
        <v>787</v>
      </c>
      <c r="F296" s="1578" t="s">
        <v>323</v>
      </c>
      <c r="G296" s="1641" t="s">
        <v>323</v>
      </c>
      <c r="H296" s="1578" t="s">
        <v>1138</v>
      </c>
      <c r="I296" s="1645" t="s">
        <v>1043</v>
      </c>
      <c r="J296" s="1579">
        <v>0.46</v>
      </c>
      <c r="K296" s="1579">
        <v>0.38000000000000006</v>
      </c>
      <c r="L296" s="1579">
        <v>1512.663</v>
      </c>
      <c r="M296" s="1578" t="s">
        <v>1322</v>
      </c>
      <c r="N296" s="1546">
        <v>128807</v>
      </c>
    </row>
    <row r="297" spans="2:14" ht="24.95" customHeight="1" x14ac:dyDescent="0.25">
      <c r="B297" s="1631"/>
      <c r="C297" s="1639"/>
      <c r="D297" s="1577"/>
      <c r="E297" s="1633" t="s">
        <v>788</v>
      </c>
      <c r="F297" s="1578" t="s">
        <v>323</v>
      </c>
      <c r="G297" s="1641" t="s">
        <v>323</v>
      </c>
      <c r="H297" s="1578" t="s">
        <v>1138</v>
      </c>
      <c r="I297" s="1645" t="s">
        <v>1043</v>
      </c>
      <c r="J297" s="1579">
        <v>0.46</v>
      </c>
      <c r="K297" s="1579">
        <v>0.38000000000000006</v>
      </c>
      <c r="L297" s="1579">
        <v>1502.317</v>
      </c>
      <c r="M297" s="1578" t="s">
        <v>1322</v>
      </c>
      <c r="N297" s="1546">
        <v>129462</v>
      </c>
    </row>
    <row r="298" spans="2:14" ht="24.95" customHeight="1" x14ac:dyDescent="0.25">
      <c r="B298" s="1631"/>
      <c r="C298" s="1639"/>
      <c r="D298" s="1577"/>
      <c r="E298" s="1633" t="s">
        <v>789</v>
      </c>
      <c r="F298" s="1578" t="s">
        <v>323</v>
      </c>
      <c r="G298" s="1641" t="s">
        <v>323</v>
      </c>
      <c r="H298" s="1578" t="s">
        <v>1138</v>
      </c>
      <c r="I298" s="1645" t="s">
        <v>1043</v>
      </c>
      <c r="J298" s="1579">
        <v>0.55000000000000004</v>
      </c>
      <c r="K298" s="1579">
        <v>0.44000000000000011</v>
      </c>
      <c r="L298" s="1579">
        <v>0</v>
      </c>
      <c r="M298" s="1578" t="s">
        <v>1322</v>
      </c>
      <c r="N298" s="1546">
        <v>0</v>
      </c>
    </row>
    <row r="299" spans="2:14" ht="24.95" customHeight="1" x14ac:dyDescent="0.25">
      <c r="B299" s="1631"/>
      <c r="C299" s="1639"/>
      <c r="D299" s="1577"/>
      <c r="E299" s="1633" t="s">
        <v>790</v>
      </c>
      <c r="F299" s="1578" t="s">
        <v>323</v>
      </c>
      <c r="G299" s="1641" t="s">
        <v>323</v>
      </c>
      <c r="H299" s="1578" t="s">
        <v>1138</v>
      </c>
      <c r="I299" s="1645" t="s">
        <v>1043</v>
      </c>
      <c r="J299" s="1579">
        <v>0</v>
      </c>
      <c r="K299" s="1579">
        <v>0</v>
      </c>
      <c r="L299" s="1579">
        <v>0</v>
      </c>
      <c r="M299" s="1578" t="s">
        <v>1322</v>
      </c>
      <c r="N299" s="1546">
        <v>0</v>
      </c>
    </row>
    <row r="300" spans="2:14" ht="24.95" customHeight="1" x14ac:dyDescent="0.25">
      <c r="B300" s="1631"/>
      <c r="C300" s="1639"/>
      <c r="D300" s="1577"/>
      <c r="E300" s="1633" t="s">
        <v>791</v>
      </c>
      <c r="F300" s="1578" t="s">
        <v>323</v>
      </c>
      <c r="G300" s="1641" t="s">
        <v>323</v>
      </c>
      <c r="H300" s="1578" t="s">
        <v>1138</v>
      </c>
      <c r="I300" s="1645" t="s">
        <v>1043</v>
      </c>
      <c r="J300" s="1579">
        <v>0.20999999999999994</v>
      </c>
      <c r="K300" s="1579">
        <v>9.9999999999999992E-2</v>
      </c>
      <c r="L300" s="1579">
        <v>0</v>
      </c>
      <c r="M300" s="1578" t="s">
        <v>1322</v>
      </c>
      <c r="N300" s="1546">
        <v>0</v>
      </c>
    </row>
    <row r="301" spans="2:14" ht="24.95" customHeight="1" x14ac:dyDescent="0.25">
      <c r="B301" s="1631"/>
      <c r="C301" s="1639"/>
      <c r="D301" s="1577"/>
      <c r="E301" s="1633" t="s">
        <v>792</v>
      </c>
      <c r="F301" s="1578" t="s">
        <v>323</v>
      </c>
      <c r="G301" s="1641" t="s">
        <v>323</v>
      </c>
      <c r="H301" s="1578" t="s">
        <v>1138</v>
      </c>
      <c r="I301" s="1645" t="s">
        <v>1043</v>
      </c>
      <c r="J301" s="1579">
        <v>0.73999999999999988</v>
      </c>
      <c r="K301" s="1579">
        <v>0.67999999999999983</v>
      </c>
      <c r="L301" s="1579">
        <v>0</v>
      </c>
      <c r="M301" s="1578" t="s">
        <v>1322</v>
      </c>
      <c r="N301" s="1546">
        <v>0</v>
      </c>
    </row>
    <row r="302" spans="2:14" ht="24.95" customHeight="1" x14ac:dyDescent="0.25">
      <c r="B302" s="1631"/>
      <c r="C302" s="1639"/>
      <c r="D302" s="1555" t="s">
        <v>678</v>
      </c>
      <c r="E302" s="1636" t="s">
        <v>793</v>
      </c>
      <c r="F302" s="1556" t="s">
        <v>323</v>
      </c>
      <c r="G302" s="1644" t="s">
        <v>323</v>
      </c>
      <c r="H302" s="1556" t="s">
        <v>1137</v>
      </c>
      <c r="I302" s="1648" t="s">
        <v>1043</v>
      </c>
      <c r="J302" s="1557">
        <v>0.34200000000000008</v>
      </c>
      <c r="K302" s="1557">
        <v>0</v>
      </c>
      <c r="L302" s="1557">
        <v>0</v>
      </c>
      <c r="M302" s="1556" t="s">
        <v>1322</v>
      </c>
      <c r="N302" s="1558">
        <v>0</v>
      </c>
    </row>
    <row r="303" spans="2:14" ht="24.95" customHeight="1" x14ac:dyDescent="0.25">
      <c r="B303" s="1631"/>
      <c r="C303" s="1639"/>
      <c r="D303" s="1577"/>
      <c r="E303" s="1633" t="s">
        <v>376</v>
      </c>
      <c r="F303" s="1578" t="s">
        <v>323</v>
      </c>
      <c r="G303" s="1641" t="s">
        <v>323</v>
      </c>
      <c r="H303" s="1578" t="s">
        <v>1137</v>
      </c>
      <c r="I303" s="1645" t="s">
        <v>1043</v>
      </c>
      <c r="J303" s="1579">
        <v>0.55000000000000004</v>
      </c>
      <c r="K303" s="1579">
        <v>0.3</v>
      </c>
      <c r="L303" s="1579">
        <v>31.562999999999999</v>
      </c>
      <c r="M303" s="1578" t="s">
        <v>1322</v>
      </c>
      <c r="N303" s="1546">
        <v>2733</v>
      </c>
    </row>
    <row r="304" spans="2:14" ht="24.95" customHeight="1" x14ac:dyDescent="0.25">
      <c r="B304" s="1631"/>
      <c r="C304" s="1639"/>
      <c r="D304" s="1577"/>
      <c r="E304" s="1633"/>
      <c r="F304" s="1578"/>
      <c r="G304" s="1641"/>
      <c r="H304" s="1578"/>
      <c r="I304" s="1645"/>
      <c r="J304" s="1579"/>
      <c r="K304" s="1579"/>
      <c r="L304" s="1579"/>
      <c r="M304" s="1578" t="s">
        <v>1322</v>
      </c>
      <c r="N304" s="1546">
        <v>0</v>
      </c>
    </row>
    <row r="305" spans="2:14" ht="24.95" customHeight="1" x14ac:dyDescent="0.25">
      <c r="B305" s="1631"/>
      <c r="C305" s="1639"/>
      <c r="D305" s="1551" t="s">
        <v>679</v>
      </c>
      <c r="E305" s="1635" t="s">
        <v>794</v>
      </c>
      <c r="F305" s="1552" t="s">
        <v>323</v>
      </c>
      <c r="G305" s="1643" t="s">
        <v>323</v>
      </c>
      <c r="H305" s="1552" t="s">
        <v>1137</v>
      </c>
      <c r="I305" s="1647" t="s">
        <v>1043</v>
      </c>
      <c r="J305" s="1553"/>
      <c r="K305" s="1553"/>
      <c r="L305" s="1553"/>
      <c r="M305" s="1552"/>
      <c r="N305" s="1554"/>
    </row>
    <row r="306" spans="2:14" ht="24.95" customHeight="1" x14ac:dyDescent="0.25">
      <c r="B306" s="1631"/>
      <c r="C306" s="1639"/>
      <c r="D306" s="1555" t="s">
        <v>681</v>
      </c>
      <c r="E306" s="1636" t="s">
        <v>711</v>
      </c>
      <c r="F306" s="1556" t="s">
        <v>323</v>
      </c>
      <c r="G306" s="1644" t="s">
        <v>323</v>
      </c>
      <c r="H306" s="1556" t="s">
        <v>1137</v>
      </c>
      <c r="I306" s="1648" t="s">
        <v>1043</v>
      </c>
      <c r="J306" s="1557">
        <v>0.4499999999999999</v>
      </c>
      <c r="K306" s="1557">
        <v>0</v>
      </c>
      <c r="L306" s="1557">
        <v>0</v>
      </c>
      <c r="M306" s="1556" t="s">
        <v>1322</v>
      </c>
      <c r="N306" s="1558">
        <v>0</v>
      </c>
    </row>
    <row r="307" spans="2:14" ht="24.95" customHeight="1" x14ac:dyDescent="0.25">
      <c r="B307" s="1631"/>
      <c r="C307" s="1639"/>
      <c r="D307" s="1577"/>
      <c r="E307" s="1633" t="s">
        <v>689</v>
      </c>
      <c r="F307" s="1578" t="s">
        <v>323</v>
      </c>
      <c r="G307" s="1641" t="s">
        <v>323</v>
      </c>
      <c r="H307" s="1578" t="s">
        <v>1137</v>
      </c>
      <c r="I307" s="1645" t="s">
        <v>1043</v>
      </c>
      <c r="J307" s="1579">
        <v>0.4499999999999999</v>
      </c>
      <c r="K307" s="1579">
        <v>0.35000000000000003</v>
      </c>
      <c r="L307" s="1579">
        <v>15.782999999999999</v>
      </c>
      <c r="M307" s="1578" t="s">
        <v>1322</v>
      </c>
      <c r="N307" s="1546">
        <v>1045</v>
      </c>
    </row>
    <row r="308" spans="2:14" ht="24.95" customHeight="1" x14ac:dyDescent="0.25">
      <c r="B308" s="1631"/>
      <c r="C308" s="1639"/>
      <c r="D308" s="1577"/>
      <c r="E308" s="1633" t="s">
        <v>691</v>
      </c>
      <c r="F308" s="1578" t="s">
        <v>323</v>
      </c>
      <c r="G308" s="1641" t="s">
        <v>323</v>
      </c>
      <c r="H308" s="1578" t="s">
        <v>1137</v>
      </c>
      <c r="I308" s="1645" t="s">
        <v>1043</v>
      </c>
      <c r="J308" s="1579">
        <v>0.4499999999999999</v>
      </c>
      <c r="K308" s="1579">
        <v>0.35000000000000003</v>
      </c>
      <c r="L308" s="1579">
        <v>22.823999999999998</v>
      </c>
      <c r="M308" s="1578" t="s">
        <v>1322</v>
      </c>
      <c r="N308" s="1546">
        <v>1723</v>
      </c>
    </row>
    <row r="309" spans="2:14" ht="24.95" customHeight="1" x14ac:dyDescent="0.25">
      <c r="B309" s="1631"/>
      <c r="C309" s="1639"/>
      <c r="D309" s="1577"/>
      <c r="E309" s="1633" t="s">
        <v>376</v>
      </c>
      <c r="F309" s="1578" t="s">
        <v>323</v>
      </c>
      <c r="G309" s="1641" t="s">
        <v>323</v>
      </c>
      <c r="H309" s="1578" t="s">
        <v>1137</v>
      </c>
      <c r="I309" s="1645" t="s">
        <v>1043</v>
      </c>
      <c r="J309" s="1579">
        <v>0.4499999999999999</v>
      </c>
      <c r="K309" s="1579">
        <v>0.35000000000000003</v>
      </c>
      <c r="L309" s="1579">
        <v>0</v>
      </c>
      <c r="M309" s="1578" t="s">
        <v>1322</v>
      </c>
      <c r="N309" s="1546">
        <v>0</v>
      </c>
    </row>
    <row r="310" spans="2:14" ht="24.95" customHeight="1" x14ac:dyDescent="0.25">
      <c r="B310" s="1631"/>
      <c r="C310" s="1639"/>
      <c r="D310" s="1577"/>
      <c r="E310" s="1633" t="s">
        <v>795</v>
      </c>
      <c r="F310" s="1578" t="s">
        <v>323</v>
      </c>
      <c r="G310" s="1641" t="s">
        <v>323</v>
      </c>
      <c r="H310" s="1578" t="s">
        <v>1137</v>
      </c>
      <c r="I310" s="1645" t="s">
        <v>1043</v>
      </c>
      <c r="J310" s="1579">
        <v>0.19999999999999998</v>
      </c>
      <c r="K310" s="1579">
        <v>0.19499999999999995</v>
      </c>
      <c r="L310" s="1579">
        <v>14.393000000000001</v>
      </c>
      <c r="M310" s="1578" t="s">
        <v>1322</v>
      </c>
      <c r="N310" s="1546">
        <v>1073</v>
      </c>
    </row>
    <row r="311" spans="2:14" ht="24.95" customHeight="1" x14ac:dyDescent="0.25">
      <c r="B311" s="1631"/>
      <c r="C311" s="1639"/>
      <c r="D311" s="1577"/>
      <c r="E311" s="1633" t="s">
        <v>796</v>
      </c>
      <c r="F311" s="1578" t="s">
        <v>323</v>
      </c>
      <c r="G311" s="1641" t="s">
        <v>323</v>
      </c>
      <c r="H311" s="1578" t="s">
        <v>1137</v>
      </c>
      <c r="I311" s="1645" t="s">
        <v>1043</v>
      </c>
      <c r="J311" s="1579">
        <v>9.9999999999999992E-2</v>
      </c>
      <c r="K311" s="1579">
        <v>9.0000000000000024E-2</v>
      </c>
      <c r="L311" s="1579">
        <v>2.1509999999999998</v>
      </c>
      <c r="M311" s="1578" t="s">
        <v>1322</v>
      </c>
      <c r="N311" s="1546">
        <v>136</v>
      </c>
    </row>
    <row r="312" spans="2:14" ht="24.95" customHeight="1" x14ac:dyDescent="0.25">
      <c r="B312" s="1631"/>
      <c r="C312" s="1639"/>
      <c r="D312" s="1551" t="s">
        <v>685</v>
      </c>
      <c r="E312" s="1635" t="s">
        <v>799</v>
      </c>
      <c r="F312" s="1552" t="s">
        <v>323</v>
      </c>
      <c r="G312" s="1643" t="s">
        <v>323</v>
      </c>
      <c r="H312" s="1552" t="s">
        <v>1137</v>
      </c>
      <c r="I312" s="1647" t="s">
        <v>1043</v>
      </c>
      <c r="J312" s="1553">
        <v>0.73999999999999988</v>
      </c>
      <c r="K312" s="1553">
        <v>0.63800000000000023</v>
      </c>
      <c r="L312" s="1553">
        <v>0</v>
      </c>
      <c r="M312" s="1552" t="s">
        <v>1322</v>
      </c>
      <c r="N312" s="1554">
        <v>0</v>
      </c>
    </row>
    <row r="313" spans="2:14" ht="24.95" customHeight="1" x14ac:dyDescent="0.25">
      <c r="B313" s="1631"/>
      <c r="C313" s="1639"/>
      <c r="D313" s="1555" t="s">
        <v>683</v>
      </c>
      <c r="E313" s="1636" t="s">
        <v>711</v>
      </c>
      <c r="F313" s="1556" t="s">
        <v>323</v>
      </c>
      <c r="G313" s="1644" t="s">
        <v>323</v>
      </c>
      <c r="H313" s="1556" t="s">
        <v>1137</v>
      </c>
      <c r="I313" s="1648" t="s">
        <v>1043</v>
      </c>
      <c r="J313" s="1557">
        <v>0.5</v>
      </c>
      <c r="K313" s="1557">
        <v>0</v>
      </c>
      <c r="L313" s="1557">
        <v>0</v>
      </c>
      <c r="M313" s="1556" t="s">
        <v>1322</v>
      </c>
      <c r="N313" s="1558">
        <v>0</v>
      </c>
    </row>
    <row r="314" spans="2:14" ht="24.95" customHeight="1" x14ac:dyDescent="0.25">
      <c r="B314" s="1631"/>
      <c r="C314" s="1639"/>
      <c r="D314" s="1577"/>
      <c r="E314" s="1633" t="s">
        <v>787</v>
      </c>
      <c r="F314" s="1578" t="s">
        <v>323</v>
      </c>
      <c r="G314" s="1641" t="s">
        <v>323</v>
      </c>
      <c r="H314" s="1578" t="s">
        <v>1137</v>
      </c>
      <c r="I314" s="1645" t="s">
        <v>1043</v>
      </c>
      <c r="J314" s="1579">
        <v>0.19999999999999998</v>
      </c>
      <c r="K314" s="1579">
        <v>0</v>
      </c>
      <c r="L314" s="1579">
        <v>0</v>
      </c>
      <c r="M314" s="1578" t="s">
        <v>1322</v>
      </c>
      <c r="N314" s="1546">
        <v>0</v>
      </c>
    </row>
    <row r="315" spans="2:14" ht="24.95" customHeight="1" x14ac:dyDescent="0.25">
      <c r="B315" s="1631"/>
      <c r="C315" s="1639"/>
      <c r="D315" s="1577"/>
      <c r="E315" s="1633" t="s">
        <v>789</v>
      </c>
      <c r="F315" s="1578" t="s">
        <v>323</v>
      </c>
      <c r="G315" s="1641" t="s">
        <v>323</v>
      </c>
      <c r="H315" s="1578" t="s">
        <v>1137</v>
      </c>
      <c r="I315" s="1645" t="s">
        <v>1043</v>
      </c>
      <c r="J315" s="1579">
        <v>0.6</v>
      </c>
      <c r="K315" s="1579">
        <v>0</v>
      </c>
      <c r="L315" s="1579">
        <v>0</v>
      </c>
      <c r="M315" s="1578" t="s">
        <v>1322</v>
      </c>
      <c r="N315" s="1546">
        <v>0</v>
      </c>
    </row>
    <row r="316" spans="2:14" ht="24.95" customHeight="1" x14ac:dyDescent="0.25">
      <c r="B316" s="1631"/>
      <c r="C316" s="1639"/>
      <c r="D316" s="1577"/>
      <c r="E316" s="1633" t="s">
        <v>797</v>
      </c>
      <c r="F316" s="1578" t="s">
        <v>323</v>
      </c>
      <c r="G316" s="1641" t="s">
        <v>323</v>
      </c>
      <c r="H316" s="1578" t="s">
        <v>1137</v>
      </c>
      <c r="I316" s="1645" t="s">
        <v>1043</v>
      </c>
      <c r="J316" s="1579">
        <v>0.19999999999999998</v>
      </c>
      <c r="K316" s="1579">
        <v>0</v>
      </c>
      <c r="L316" s="1579">
        <v>0</v>
      </c>
      <c r="M316" s="1578" t="s">
        <v>1322</v>
      </c>
      <c r="N316" s="1546">
        <v>0</v>
      </c>
    </row>
    <row r="317" spans="2:14" ht="24.95" customHeight="1" x14ac:dyDescent="0.25">
      <c r="B317" s="1631"/>
      <c r="C317" s="1640"/>
      <c r="D317" s="1577"/>
      <c r="E317" s="1633" t="s">
        <v>798</v>
      </c>
      <c r="F317" s="1578" t="s">
        <v>323</v>
      </c>
      <c r="G317" s="1641" t="s">
        <v>323</v>
      </c>
      <c r="H317" s="1578" t="s">
        <v>1137</v>
      </c>
      <c r="I317" s="1645" t="s">
        <v>1043</v>
      </c>
      <c r="J317" s="1579">
        <v>0.19999999999999998</v>
      </c>
      <c r="K317" s="1579">
        <v>0</v>
      </c>
      <c r="L317" s="1579">
        <v>0</v>
      </c>
      <c r="M317" s="1578" t="s">
        <v>1322</v>
      </c>
      <c r="N317" s="1546">
        <v>0</v>
      </c>
    </row>
    <row r="318" spans="2:14" ht="24.95" customHeight="1" x14ac:dyDescent="0.25">
      <c r="B318" s="1631"/>
      <c r="C318" s="1638" t="s">
        <v>149</v>
      </c>
      <c r="D318" s="1555" t="s">
        <v>687</v>
      </c>
      <c r="E318" s="1636" t="s">
        <v>725</v>
      </c>
      <c r="F318" s="1556" t="s">
        <v>323</v>
      </c>
      <c r="G318" s="1644" t="s">
        <v>323</v>
      </c>
      <c r="H318" s="1556" t="s">
        <v>1137</v>
      </c>
      <c r="I318" s="1648" t="s">
        <v>1043</v>
      </c>
      <c r="J318" s="1557">
        <v>0.67999999999999983</v>
      </c>
      <c r="K318" s="1557">
        <v>0.50900000000000001</v>
      </c>
      <c r="L318" s="1557">
        <v>0</v>
      </c>
      <c r="M318" s="1556" t="s">
        <v>1322</v>
      </c>
      <c r="N318" s="1558">
        <v>0</v>
      </c>
    </row>
    <row r="319" spans="2:14" ht="24.95" customHeight="1" x14ac:dyDescent="0.25">
      <c r="B319" s="1631"/>
      <c r="C319" s="1639"/>
      <c r="D319" s="1577"/>
      <c r="E319" s="1633" t="s">
        <v>726</v>
      </c>
      <c r="F319" s="1578" t="s">
        <v>323</v>
      </c>
      <c r="G319" s="1641" t="s">
        <v>323</v>
      </c>
      <c r="H319" s="1578" t="s">
        <v>1137</v>
      </c>
      <c r="I319" s="1645" t="s">
        <v>1043</v>
      </c>
      <c r="J319" s="1579">
        <v>1.825</v>
      </c>
      <c r="K319" s="1579">
        <v>1.2170000000000003</v>
      </c>
      <c r="L319" s="1579">
        <v>0</v>
      </c>
      <c r="M319" s="1578" t="s">
        <v>1322</v>
      </c>
      <c r="N319" s="1546">
        <v>0</v>
      </c>
    </row>
    <row r="320" spans="2:14" ht="24.95" customHeight="1" x14ac:dyDescent="0.25">
      <c r="B320" s="1631"/>
      <c r="C320" s="1639"/>
      <c r="D320" s="1577"/>
      <c r="E320" s="1633" t="s">
        <v>772</v>
      </c>
      <c r="F320" s="1578" t="s">
        <v>324</v>
      </c>
      <c r="G320" s="1641" t="s">
        <v>324</v>
      </c>
      <c r="H320" s="1578" t="s">
        <v>1137</v>
      </c>
      <c r="I320" s="1645" t="s">
        <v>1043</v>
      </c>
      <c r="J320" s="1579">
        <v>19.400000000000002</v>
      </c>
      <c r="K320" s="1579">
        <v>14.819999999999999</v>
      </c>
      <c r="L320" s="1579">
        <v>0</v>
      </c>
      <c r="M320" s="1578" t="s">
        <v>1322</v>
      </c>
      <c r="N320" s="1546">
        <v>0</v>
      </c>
    </row>
    <row r="321" spans="2:16" ht="24.95" customHeight="1" x14ac:dyDescent="0.25">
      <c r="B321" s="1631"/>
      <c r="C321" s="1639"/>
      <c r="D321" s="1577"/>
      <c r="E321" s="1633" t="s">
        <v>1951</v>
      </c>
      <c r="F321" s="1578" t="s">
        <v>324</v>
      </c>
      <c r="G321" s="1641" t="s">
        <v>324</v>
      </c>
      <c r="H321" s="1578" t="s">
        <v>1137</v>
      </c>
      <c r="I321" s="1645" t="s">
        <v>1043</v>
      </c>
      <c r="J321" s="1579">
        <v>2</v>
      </c>
      <c r="K321" s="1579">
        <v>2</v>
      </c>
      <c r="L321" s="1579">
        <v>0</v>
      </c>
      <c r="M321" s="1578" t="s">
        <v>1322</v>
      </c>
      <c r="N321" s="1546">
        <v>0</v>
      </c>
    </row>
    <row r="322" spans="2:16" ht="24.95" customHeight="1" x14ac:dyDescent="0.25">
      <c r="B322" s="1631"/>
      <c r="C322" s="1639"/>
      <c r="D322" s="1577"/>
      <c r="E322" s="1633" t="s">
        <v>1952</v>
      </c>
      <c r="F322" s="1578" t="s">
        <v>324</v>
      </c>
      <c r="G322" s="1641" t="s">
        <v>324</v>
      </c>
      <c r="H322" s="1578" t="s">
        <v>1137</v>
      </c>
      <c r="I322" s="1645" t="s">
        <v>1043</v>
      </c>
      <c r="J322" s="1579">
        <v>2</v>
      </c>
      <c r="K322" s="1579">
        <v>2</v>
      </c>
      <c r="L322" s="1579">
        <v>0</v>
      </c>
      <c r="M322" s="1578" t="s">
        <v>1322</v>
      </c>
      <c r="N322" s="1546">
        <v>0</v>
      </c>
    </row>
    <row r="323" spans="2:16" ht="24.95" customHeight="1" x14ac:dyDescent="0.25">
      <c r="B323" s="1631"/>
      <c r="C323" s="1639"/>
      <c r="D323" s="1577"/>
      <c r="E323" s="1633" t="s">
        <v>1953</v>
      </c>
      <c r="F323" s="1578" t="s">
        <v>324</v>
      </c>
      <c r="G323" s="1641" t="s">
        <v>324</v>
      </c>
      <c r="H323" s="1578" t="s">
        <v>1137</v>
      </c>
      <c r="I323" s="1645" t="s">
        <v>1043</v>
      </c>
      <c r="J323" s="1579">
        <v>2</v>
      </c>
      <c r="K323" s="1579">
        <v>2</v>
      </c>
      <c r="L323" s="1579">
        <v>0</v>
      </c>
      <c r="M323" s="1578" t="s">
        <v>1322</v>
      </c>
      <c r="N323" s="1546">
        <v>0</v>
      </c>
    </row>
    <row r="324" spans="2:16" ht="24.95" customHeight="1" x14ac:dyDescent="0.25">
      <c r="B324" s="1631"/>
      <c r="C324" s="1639"/>
      <c r="D324" s="1577"/>
      <c r="E324" s="1633" t="s">
        <v>1954</v>
      </c>
      <c r="F324" s="1578" t="s">
        <v>324</v>
      </c>
      <c r="G324" s="1641" t="s">
        <v>324</v>
      </c>
      <c r="H324" s="1578" t="s">
        <v>1137</v>
      </c>
      <c r="I324" s="1645" t="s">
        <v>1043</v>
      </c>
      <c r="J324" s="1579">
        <v>2</v>
      </c>
      <c r="K324" s="1579">
        <v>2</v>
      </c>
      <c r="L324" s="1579">
        <v>0</v>
      </c>
      <c r="M324" s="1578" t="s">
        <v>1322</v>
      </c>
      <c r="N324" s="1546">
        <v>0</v>
      </c>
    </row>
    <row r="325" spans="2:16" ht="24.95" customHeight="1" x14ac:dyDescent="0.25">
      <c r="B325" s="1631"/>
      <c r="C325" s="1639"/>
      <c r="D325" s="1577"/>
      <c r="E325" s="1633" t="s">
        <v>1955</v>
      </c>
      <c r="F325" s="1578" t="s">
        <v>324</v>
      </c>
      <c r="G325" s="1641" t="s">
        <v>324</v>
      </c>
      <c r="H325" s="1578" t="s">
        <v>1137</v>
      </c>
      <c r="I325" s="1645" t="s">
        <v>1043</v>
      </c>
      <c r="J325" s="1579">
        <v>2</v>
      </c>
      <c r="K325" s="1579">
        <v>2</v>
      </c>
      <c r="L325" s="1579">
        <v>0</v>
      </c>
      <c r="M325" s="1578" t="s">
        <v>1322</v>
      </c>
      <c r="N325" s="1546">
        <v>0</v>
      </c>
    </row>
    <row r="326" spans="2:16" ht="24.95" customHeight="1" x14ac:dyDescent="0.25">
      <c r="B326" s="1631"/>
      <c r="C326" s="1640"/>
      <c r="D326" s="1551" t="s">
        <v>688</v>
      </c>
      <c r="E326" s="1635" t="s">
        <v>800</v>
      </c>
      <c r="F326" s="1552" t="s">
        <v>324</v>
      </c>
      <c r="G326" s="1643" t="s">
        <v>324</v>
      </c>
      <c r="H326" s="1552" t="s">
        <v>1137</v>
      </c>
      <c r="I326" s="1647" t="s">
        <v>1041</v>
      </c>
      <c r="J326" s="1553">
        <v>181.30000000000007</v>
      </c>
      <c r="K326" s="1553">
        <v>179.37299999999993</v>
      </c>
      <c r="L326" s="1553">
        <v>5177.1500000000005</v>
      </c>
      <c r="M326" s="1552" t="s">
        <v>1322</v>
      </c>
      <c r="N326" s="1554">
        <v>425361.17</v>
      </c>
    </row>
    <row r="327" spans="2:16" ht="24.95" customHeight="1" x14ac:dyDescent="0.25">
      <c r="B327" s="1631"/>
      <c r="C327" s="1638" t="s">
        <v>155</v>
      </c>
      <c r="D327" s="1555" t="s">
        <v>714</v>
      </c>
      <c r="E327" s="1636" t="s">
        <v>333</v>
      </c>
      <c r="F327" s="1556" t="s">
        <v>324</v>
      </c>
      <c r="G327" s="1644" t="s">
        <v>326</v>
      </c>
      <c r="H327" s="1556" t="s">
        <v>1137</v>
      </c>
      <c r="I327" s="1648" t="s">
        <v>1041</v>
      </c>
      <c r="J327" s="1557">
        <v>300</v>
      </c>
      <c r="K327" s="1557">
        <v>296.32</v>
      </c>
      <c r="L327" s="1557">
        <v>1715435.5009999999</v>
      </c>
      <c r="M327" s="1556" t="s">
        <v>1324</v>
      </c>
      <c r="N327" s="1558">
        <v>332020955</v>
      </c>
      <c r="P327" s="1333"/>
    </row>
    <row r="328" spans="2:16" ht="24.95" customHeight="1" x14ac:dyDescent="0.25">
      <c r="B328" s="1631"/>
      <c r="C328" s="1638" t="s">
        <v>157</v>
      </c>
      <c r="D328" s="1555" t="s">
        <v>716</v>
      </c>
      <c r="E328" s="1636" t="s">
        <v>772</v>
      </c>
      <c r="F328" s="1556" t="s">
        <v>324</v>
      </c>
      <c r="G328" s="1644" t="s">
        <v>324</v>
      </c>
      <c r="H328" s="1556" t="s">
        <v>1137</v>
      </c>
      <c r="I328" s="1648" t="s">
        <v>1041</v>
      </c>
      <c r="J328" s="1557">
        <v>101.31999999999998</v>
      </c>
      <c r="K328" s="1557">
        <v>90.114000000000019</v>
      </c>
      <c r="L328" s="1557">
        <v>46961.296000000002</v>
      </c>
      <c r="M328" s="1556" t="s">
        <v>1324</v>
      </c>
      <c r="N328" s="1558">
        <v>16329255.550000001</v>
      </c>
    </row>
    <row r="329" spans="2:16" ht="24.95" customHeight="1" x14ac:dyDescent="0.25">
      <c r="B329" s="1631"/>
      <c r="C329" s="1639"/>
      <c r="D329" s="1577"/>
      <c r="E329" s="1633" t="s">
        <v>773</v>
      </c>
      <c r="F329" s="1578" t="s">
        <v>324</v>
      </c>
      <c r="G329" s="1641" t="s">
        <v>324</v>
      </c>
      <c r="H329" s="1578" t="s">
        <v>1137</v>
      </c>
      <c r="I329" s="1645" t="s">
        <v>1041</v>
      </c>
      <c r="J329" s="1579">
        <v>101.31999999999998</v>
      </c>
      <c r="K329" s="1579">
        <v>90.044999999999973</v>
      </c>
      <c r="L329" s="1579">
        <v>259517.00300000003</v>
      </c>
      <c r="M329" s="1578" t="s">
        <v>1324</v>
      </c>
      <c r="N329" s="1546">
        <v>89941860.887999982</v>
      </c>
    </row>
    <row r="330" spans="2:16" ht="24.95" customHeight="1" x14ac:dyDescent="0.25">
      <c r="B330" s="1632" t="s">
        <v>2025</v>
      </c>
      <c r="C330" s="1559"/>
      <c r="D330" s="1580"/>
      <c r="E330" s="1580"/>
      <c r="F330" s="1581"/>
      <c r="G330" s="1581"/>
      <c r="H330" s="1581"/>
      <c r="I330" s="1560"/>
      <c r="J330" s="1582">
        <v>8024.3869999999997</v>
      </c>
      <c r="K330" s="1582">
        <v>7486.0759999999991</v>
      </c>
      <c r="L330" s="1582">
        <v>25878270.248819996</v>
      </c>
      <c r="M330" s="1581"/>
      <c r="N330" s="1561"/>
    </row>
    <row r="331" spans="2:16" ht="24.95" customHeight="1" x14ac:dyDescent="0.25">
      <c r="B331" s="1631" t="s">
        <v>166</v>
      </c>
      <c r="C331" s="1638" t="s">
        <v>169</v>
      </c>
      <c r="D331" s="1551" t="s">
        <v>808</v>
      </c>
      <c r="E331" s="1635"/>
      <c r="F331" s="1552" t="s">
        <v>325</v>
      </c>
      <c r="G331" s="1643" t="s">
        <v>325</v>
      </c>
      <c r="H331" s="1552" t="s">
        <v>1138</v>
      </c>
      <c r="I331" s="1647" t="s">
        <v>1043</v>
      </c>
      <c r="J331" s="1553">
        <v>1.25</v>
      </c>
      <c r="K331" s="1553">
        <v>1.25</v>
      </c>
      <c r="L331" s="1553">
        <v>1.504</v>
      </c>
      <c r="M331" s="1552" t="s">
        <v>1315</v>
      </c>
      <c r="N331" s="1554">
        <v>8</v>
      </c>
    </row>
    <row r="332" spans="2:16" ht="24.95" customHeight="1" x14ac:dyDescent="0.25">
      <c r="B332" s="1631"/>
      <c r="C332" s="1639"/>
      <c r="D332" s="1551" t="s">
        <v>809</v>
      </c>
      <c r="E332" s="1635"/>
      <c r="F332" s="1552" t="s">
        <v>325</v>
      </c>
      <c r="G332" s="1643" t="s">
        <v>325</v>
      </c>
      <c r="H332" s="1552" t="s">
        <v>1138</v>
      </c>
      <c r="I332" s="1647" t="s">
        <v>1043</v>
      </c>
      <c r="J332" s="1553">
        <v>1.25</v>
      </c>
      <c r="K332" s="1553">
        <v>1.25</v>
      </c>
      <c r="L332" s="1553">
        <v>0</v>
      </c>
      <c r="M332" s="1552" t="s">
        <v>1315</v>
      </c>
      <c r="N332" s="1554">
        <v>0</v>
      </c>
    </row>
    <row r="333" spans="2:16" ht="24.95" customHeight="1" x14ac:dyDescent="0.25">
      <c r="B333" s="1631"/>
      <c r="C333" s="1639"/>
      <c r="D333" s="1551" t="s">
        <v>810</v>
      </c>
      <c r="E333" s="1635"/>
      <c r="F333" s="1552" t="s">
        <v>325</v>
      </c>
      <c r="G333" s="1643" t="s">
        <v>325</v>
      </c>
      <c r="H333" s="1552" t="s">
        <v>1138</v>
      </c>
      <c r="I333" s="1647" t="s">
        <v>1043</v>
      </c>
      <c r="J333" s="1553">
        <v>3</v>
      </c>
      <c r="K333" s="1553">
        <v>2.5</v>
      </c>
      <c r="L333" s="1553">
        <v>0</v>
      </c>
      <c r="M333" s="1552" t="s">
        <v>1315</v>
      </c>
      <c r="N333" s="1554">
        <v>0</v>
      </c>
    </row>
    <row r="334" spans="2:16" ht="24.95" customHeight="1" x14ac:dyDescent="0.25">
      <c r="B334" s="1631"/>
      <c r="C334" s="1639"/>
      <c r="D334" s="1551" t="s">
        <v>811</v>
      </c>
      <c r="E334" s="1635"/>
      <c r="F334" s="1552" t="s">
        <v>325</v>
      </c>
      <c r="G334" s="1643" t="s">
        <v>325</v>
      </c>
      <c r="H334" s="1552" t="s">
        <v>1138</v>
      </c>
      <c r="I334" s="1647" t="s">
        <v>1043</v>
      </c>
      <c r="J334" s="1553">
        <v>3</v>
      </c>
      <c r="K334" s="1553">
        <v>2.5</v>
      </c>
      <c r="L334" s="1553">
        <v>0.1</v>
      </c>
      <c r="M334" s="1552" t="s">
        <v>1315</v>
      </c>
      <c r="N334" s="1554">
        <v>0.54</v>
      </c>
    </row>
    <row r="335" spans="2:16" ht="24.95" customHeight="1" x14ac:dyDescent="0.25">
      <c r="B335" s="1631"/>
      <c r="C335" s="1639"/>
      <c r="D335" s="1551" t="s">
        <v>813</v>
      </c>
      <c r="E335" s="1635"/>
      <c r="F335" s="1552" t="s">
        <v>323</v>
      </c>
      <c r="G335" s="1643" t="s">
        <v>323</v>
      </c>
      <c r="H335" s="1552" t="s">
        <v>1138</v>
      </c>
      <c r="I335" s="1647" t="s">
        <v>1043</v>
      </c>
      <c r="J335" s="1553">
        <v>0.79999999999999993</v>
      </c>
      <c r="K335" s="1553">
        <v>0.79999999999999993</v>
      </c>
      <c r="L335" s="1553">
        <v>646.58299999999986</v>
      </c>
      <c r="M335" s="1552" t="s">
        <v>1322</v>
      </c>
      <c r="N335" s="1554">
        <v>47900</v>
      </c>
    </row>
    <row r="336" spans="2:16" ht="24.95" customHeight="1" x14ac:dyDescent="0.25">
      <c r="B336" s="1631"/>
      <c r="C336" s="1640"/>
      <c r="D336" s="1551" t="s">
        <v>812</v>
      </c>
      <c r="E336" s="1635"/>
      <c r="F336" s="1552" t="s">
        <v>325</v>
      </c>
      <c r="G336" s="1643" t="s">
        <v>325</v>
      </c>
      <c r="H336" s="1552" t="s">
        <v>1138</v>
      </c>
      <c r="I336" s="1647" t="s">
        <v>1043</v>
      </c>
      <c r="J336" s="1553">
        <v>10</v>
      </c>
      <c r="K336" s="1553">
        <v>10</v>
      </c>
      <c r="L336" s="1553">
        <v>29158.359999999997</v>
      </c>
      <c r="M336" s="1552" t="s">
        <v>1315</v>
      </c>
      <c r="N336" s="1554">
        <v>149767</v>
      </c>
    </row>
    <row r="337" spans="2:14" ht="24.95" customHeight="1" x14ac:dyDescent="0.25">
      <c r="B337" s="1631"/>
      <c r="C337" s="1636" t="s">
        <v>171</v>
      </c>
      <c r="D337" s="1551" t="s">
        <v>814</v>
      </c>
      <c r="E337" s="1635"/>
      <c r="F337" s="1552" t="s">
        <v>324</v>
      </c>
      <c r="G337" s="1643" t="s">
        <v>324</v>
      </c>
      <c r="H337" s="1552" t="s">
        <v>1138</v>
      </c>
      <c r="I337" s="1647" t="s">
        <v>1043</v>
      </c>
      <c r="J337" s="1553">
        <v>1</v>
      </c>
      <c r="K337" s="1553">
        <v>0.8999999999999998</v>
      </c>
      <c r="L337" s="1553">
        <v>1951.5309999999999</v>
      </c>
      <c r="M337" s="1552" t="s">
        <v>1324</v>
      </c>
      <c r="N337" s="1554">
        <v>1365558.68</v>
      </c>
    </row>
    <row r="338" spans="2:14" ht="24.95" customHeight="1" x14ac:dyDescent="0.25">
      <c r="B338" s="1631"/>
      <c r="C338" s="1636" t="s">
        <v>2089</v>
      </c>
      <c r="D338" s="1551" t="s">
        <v>2090</v>
      </c>
      <c r="E338" s="1635"/>
      <c r="F338" s="1552" t="s">
        <v>323</v>
      </c>
      <c r="G338" s="1643" t="s">
        <v>323</v>
      </c>
      <c r="H338" s="1552" t="s">
        <v>1138</v>
      </c>
      <c r="I338" s="1647" t="s">
        <v>1043</v>
      </c>
      <c r="J338" s="1553">
        <v>6.5000000000000009</v>
      </c>
      <c r="K338" s="1553">
        <v>6.5000000000000009</v>
      </c>
      <c r="L338" s="1553">
        <v>5038.0470000000005</v>
      </c>
      <c r="M338" s="1552" t="s">
        <v>1324</v>
      </c>
      <c r="N338" s="1554">
        <v>1361674.4000000001</v>
      </c>
    </row>
    <row r="339" spans="2:14" ht="24.95" customHeight="1" x14ac:dyDescent="0.25">
      <c r="B339" s="1631"/>
      <c r="C339" s="1636" t="s">
        <v>2091</v>
      </c>
      <c r="D339" s="1551" t="s">
        <v>2092</v>
      </c>
      <c r="E339" s="1635"/>
      <c r="F339" s="1552" t="s">
        <v>323</v>
      </c>
      <c r="G339" s="1643" t="s">
        <v>323</v>
      </c>
      <c r="H339" s="1552" t="s">
        <v>1138</v>
      </c>
      <c r="I339" s="1647" t="s">
        <v>1043</v>
      </c>
      <c r="J339" s="1553">
        <v>1.2199999999999998</v>
      </c>
      <c r="K339" s="1553">
        <v>0.97600000000000009</v>
      </c>
      <c r="L339" s="1553">
        <v>1.2</v>
      </c>
      <c r="M339" s="1552" t="s">
        <v>1322</v>
      </c>
      <c r="N339" s="1554">
        <v>280</v>
      </c>
    </row>
    <row r="340" spans="2:14" ht="24.95" customHeight="1" x14ac:dyDescent="0.25">
      <c r="B340" s="1631"/>
      <c r="C340" s="1638" t="s">
        <v>173</v>
      </c>
      <c r="D340" s="1551" t="s">
        <v>815</v>
      </c>
      <c r="E340" s="1635"/>
      <c r="F340" s="1552" t="s">
        <v>323</v>
      </c>
      <c r="G340" s="1643" t="s">
        <v>323</v>
      </c>
      <c r="H340" s="1552" t="s">
        <v>1137</v>
      </c>
      <c r="I340" s="1647" t="s">
        <v>1043</v>
      </c>
      <c r="J340" s="1553">
        <v>1.0600000000000003</v>
      </c>
      <c r="K340" s="1553">
        <v>0.7659999999999999</v>
      </c>
      <c r="L340" s="1553">
        <v>0</v>
      </c>
      <c r="M340" s="1552" t="s">
        <v>1322</v>
      </c>
      <c r="N340" s="1554">
        <v>0</v>
      </c>
    </row>
    <row r="341" spans="2:14" ht="24.95" customHeight="1" x14ac:dyDescent="0.25">
      <c r="B341" s="1631"/>
      <c r="C341" s="1639"/>
      <c r="D341" s="1551" t="s">
        <v>816</v>
      </c>
      <c r="E341" s="1635"/>
      <c r="F341" s="1552" t="s">
        <v>323</v>
      </c>
      <c r="G341" s="1643" t="s">
        <v>323</v>
      </c>
      <c r="H341" s="1552" t="s">
        <v>1137</v>
      </c>
      <c r="I341" s="1647" t="s">
        <v>1043</v>
      </c>
      <c r="J341" s="1553">
        <v>3</v>
      </c>
      <c r="K341" s="1553">
        <v>2.1</v>
      </c>
      <c r="L341" s="1553">
        <v>0</v>
      </c>
      <c r="M341" s="1552" t="s">
        <v>1322</v>
      </c>
      <c r="N341" s="1554">
        <v>0</v>
      </c>
    </row>
    <row r="342" spans="2:14" ht="24.95" customHeight="1" x14ac:dyDescent="0.25">
      <c r="B342" s="1631"/>
      <c r="C342" s="1639"/>
      <c r="D342" s="1551" t="s">
        <v>817</v>
      </c>
      <c r="E342" s="1635"/>
      <c r="F342" s="1552" t="s">
        <v>323</v>
      </c>
      <c r="G342" s="1643" t="s">
        <v>323</v>
      </c>
      <c r="H342" s="1552" t="s">
        <v>1137</v>
      </c>
      <c r="I342" s="1647" t="s">
        <v>1043</v>
      </c>
      <c r="J342" s="1553">
        <v>1.89</v>
      </c>
      <c r="K342" s="1553">
        <v>1.5</v>
      </c>
      <c r="L342" s="1553">
        <v>0</v>
      </c>
      <c r="M342" s="1552" t="s">
        <v>1322</v>
      </c>
      <c r="N342" s="1554">
        <v>0</v>
      </c>
    </row>
    <row r="343" spans="2:14" ht="24.95" customHeight="1" x14ac:dyDescent="0.25">
      <c r="B343" s="1631"/>
      <c r="C343" s="1639"/>
      <c r="D343" s="1551" t="s">
        <v>818</v>
      </c>
      <c r="E343" s="1635"/>
      <c r="F343" s="1552" t="s">
        <v>323</v>
      </c>
      <c r="G343" s="1643" t="s">
        <v>323</v>
      </c>
      <c r="H343" s="1552" t="s">
        <v>1137</v>
      </c>
      <c r="I343" s="1647" t="s">
        <v>1043</v>
      </c>
      <c r="J343" s="1553">
        <v>0.79999999999999993</v>
      </c>
      <c r="K343" s="1553">
        <v>0.79999999999999993</v>
      </c>
      <c r="L343" s="1553">
        <v>5183.8499999999995</v>
      </c>
      <c r="M343" s="1552" t="s">
        <v>1324</v>
      </c>
      <c r="N343" s="1554">
        <v>1305028.58</v>
      </c>
    </row>
    <row r="344" spans="2:14" ht="24.95" customHeight="1" x14ac:dyDescent="0.25">
      <c r="B344" s="1631"/>
      <c r="C344" s="1639"/>
      <c r="D344" s="1551" t="s">
        <v>819</v>
      </c>
      <c r="E344" s="1635"/>
      <c r="F344" s="1552" t="s">
        <v>323</v>
      </c>
      <c r="G344" s="1643" t="s">
        <v>323</v>
      </c>
      <c r="H344" s="1552" t="s">
        <v>1137</v>
      </c>
      <c r="I344" s="1647" t="s">
        <v>1043</v>
      </c>
      <c r="J344" s="1553">
        <v>1</v>
      </c>
      <c r="K344" s="1553">
        <v>1</v>
      </c>
      <c r="L344" s="1553">
        <v>227.27699999999999</v>
      </c>
      <c r="M344" s="1552" t="s">
        <v>1322</v>
      </c>
      <c r="N344" s="1554">
        <v>17589.099999999999</v>
      </c>
    </row>
    <row r="345" spans="2:14" ht="24.95" customHeight="1" x14ac:dyDescent="0.25">
      <c r="B345" s="1631"/>
      <c r="C345" s="1639"/>
      <c r="D345" s="1551" t="s">
        <v>1113</v>
      </c>
      <c r="E345" s="1635"/>
      <c r="F345" s="1552" t="s">
        <v>323</v>
      </c>
      <c r="G345" s="1643" t="s">
        <v>323</v>
      </c>
      <c r="H345" s="1552" t="s">
        <v>1138</v>
      </c>
      <c r="I345" s="1647" t="s">
        <v>1043</v>
      </c>
      <c r="J345" s="1553">
        <v>3.9700000000000011</v>
      </c>
      <c r="K345" s="1553">
        <v>3.9700000000000011</v>
      </c>
      <c r="L345" s="1553">
        <v>142.20000000000002</v>
      </c>
      <c r="M345" s="1552" t="s">
        <v>1322</v>
      </c>
      <c r="N345" s="1554">
        <v>10771</v>
      </c>
    </row>
    <row r="346" spans="2:14" ht="24.95" customHeight="1" x14ac:dyDescent="0.25">
      <c r="B346" s="1631"/>
      <c r="C346" s="1640"/>
      <c r="D346" s="1551" t="s">
        <v>2177</v>
      </c>
      <c r="E346" s="1635"/>
      <c r="F346" s="1552" t="s">
        <v>323</v>
      </c>
      <c r="G346" s="1643" t="s">
        <v>323</v>
      </c>
      <c r="H346" s="1552" t="s">
        <v>1137</v>
      </c>
      <c r="I346" s="1647" t="s">
        <v>1043</v>
      </c>
      <c r="J346" s="1553">
        <v>1.4000000000000001</v>
      </c>
      <c r="K346" s="1553">
        <v>1.4000000000000001</v>
      </c>
      <c r="L346" s="1553">
        <v>952.39400000000012</v>
      </c>
      <c r="M346" s="1552" t="s">
        <v>1324</v>
      </c>
      <c r="N346" s="1554">
        <v>226469.69</v>
      </c>
    </row>
    <row r="347" spans="2:14" ht="24.95" customHeight="1" x14ac:dyDescent="0.25">
      <c r="B347" s="1631"/>
      <c r="C347" s="1638" t="s">
        <v>1986</v>
      </c>
      <c r="D347" s="1551" t="s">
        <v>839</v>
      </c>
      <c r="E347" s="1635"/>
      <c r="F347" s="1552" t="s">
        <v>323</v>
      </c>
      <c r="G347" s="1643" t="s">
        <v>323</v>
      </c>
      <c r="H347" s="1552" t="s">
        <v>1138</v>
      </c>
      <c r="I347" s="1647" t="s">
        <v>1043</v>
      </c>
      <c r="J347" s="1553">
        <v>2.625</v>
      </c>
      <c r="K347" s="1553">
        <v>1.9800000000000002</v>
      </c>
      <c r="L347" s="1553">
        <v>95.221000000000018</v>
      </c>
      <c r="M347" s="1552" t="s">
        <v>1322</v>
      </c>
      <c r="N347" s="1554">
        <v>7920</v>
      </c>
    </row>
    <row r="348" spans="2:14" ht="24.95" customHeight="1" x14ac:dyDescent="0.25">
      <c r="B348" s="1631"/>
      <c r="C348" s="1640"/>
      <c r="D348" s="1551" t="s">
        <v>840</v>
      </c>
      <c r="E348" s="1635"/>
      <c r="F348" s="1552" t="s">
        <v>323</v>
      </c>
      <c r="G348" s="1643" t="s">
        <v>323</v>
      </c>
      <c r="H348" s="1552" t="s">
        <v>1138</v>
      </c>
      <c r="I348" s="1647" t="s">
        <v>1043</v>
      </c>
      <c r="J348" s="1553">
        <v>0.54500000000000004</v>
      </c>
      <c r="K348" s="1553">
        <v>0.39999999999999997</v>
      </c>
      <c r="L348" s="1553">
        <v>0</v>
      </c>
      <c r="M348" s="1552" t="s">
        <v>1322</v>
      </c>
      <c r="N348" s="1554">
        <v>0</v>
      </c>
    </row>
    <row r="349" spans="2:14" ht="24.95" customHeight="1" x14ac:dyDescent="0.25">
      <c r="B349" s="1631"/>
      <c r="C349" s="1638" t="s">
        <v>175</v>
      </c>
      <c r="D349" s="1551" t="s">
        <v>820</v>
      </c>
      <c r="E349" s="1635"/>
      <c r="F349" s="1552" t="s">
        <v>323</v>
      </c>
      <c r="G349" s="1643" t="s">
        <v>323</v>
      </c>
      <c r="H349" s="1552" t="s">
        <v>1138</v>
      </c>
      <c r="I349" s="1647" t="s">
        <v>1043</v>
      </c>
      <c r="J349" s="1553">
        <v>3.359999999999999</v>
      </c>
      <c r="K349" s="1553">
        <v>1.5200000000000002</v>
      </c>
      <c r="L349" s="1553">
        <v>1840.4119999999998</v>
      </c>
      <c r="M349" s="1552" t="s">
        <v>1322</v>
      </c>
      <c r="N349" s="1554">
        <v>196280</v>
      </c>
    </row>
    <row r="350" spans="2:14" ht="24.95" customHeight="1" x14ac:dyDescent="0.25">
      <c r="B350" s="1631"/>
      <c r="C350" s="1640"/>
      <c r="D350" s="1551" t="s">
        <v>821</v>
      </c>
      <c r="E350" s="1635"/>
      <c r="F350" s="1552" t="s">
        <v>323</v>
      </c>
      <c r="G350" s="1643" t="s">
        <v>323</v>
      </c>
      <c r="H350" s="1552" t="s">
        <v>1138</v>
      </c>
      <c r="I350" s="1647" t="s">
        <v>1043</v>
      </c>
      <c r="J350" s="1553">
        <v>3.359999999999999</v>
      </c>
      <c r="K350" s="1553">
        <v>1.9500000000000004</v>
      </c>
      <c r="L350" s="1553">
        <v>369.01300000000003</v>
      </c>
      <c r="M350" s="1552" t="s">
        <v>1322</v>
      </c>
      <c r="N350" s="1554">
        <v>21435</v>
      </c>
    </row>
    <row r="351" spans="2:14" ht="24.95" customHeight="1" x14ac:dyDescent="0.25">
      <c r="B351" s="1631"/>
      <c r="C351" s="1638" t="s">
        <v>177</v>
      </c>
      <c r="D351" s="1551" t="s">
        <v>822</v>
      </c>
      <c r="E351" s="1635"/>
      <c r="F351" s="1552" t="s">
        <v>323</v>
      </c>
      <c r="G351" s="1643" t="s">
        <v>323</v>
      </c>
      <c r="H351" s="1552" t="s">
        <v>1138</v>
      </c>
      <c r="I351" s="1647" t="s">
        <v>1043</v>
      </c>
      <c r="J351" s="1553">
        <v>2.6400000000000006</v>
      </c>
      <c r="K351" s="1553">
        <v>1.8939999999999995</v>
      </c>
      <c r="L351" s="1553">
        <v>2501.509</v>
      </c>
      <c r="M351" s="1552" t="s">
        <v>1322</v>
      </c>
      <c r="N351" s="1554">
        <v>221067.32</v>
      </c>
    </row>
    <row r="352" spans="2:14" ht="24.95" customHeight="1" x14ac:dyDescent="0.25">
      <c r="B352" s="1631"/>
      <c r="C352" s="1639"/>
      <c r="D352" s="1551" t="s">
        <v>823</v>
      </c>
      <c r="E352" s="1635"/>
      <c r="F352" s="1552" t="s">
        <v>323</v>
      </c>
      <c r="G352" s="1643" t="s">
        <v>323</v>
      </c>
      <c r="H352" s="1552" t="s">
        <v>1138</v>
      </c>
      <c r="I352" s="1647" t="s">
        <v>1043</v>
      </c>
      <c r="J352" s="1553">
        <v>5</v>
      </c>
      <c r="K352" s="1553">
        <v>3.835999999999999</v>
      </c>
      <c r="L352" s="1553">
        <v>0</v>
      </c>
      <c r="M352" s="1552" t="s">
        <v>1322</v>
      </c>
      <c r="N352" s="1554">
        <v>0</v>
      </c>
    </row>
    <row r="353" spans="2:14" ht="24.95" customHeight="1" x14ac:dyDescent="0.25">
      <c r="B353" s="1631"/>
      <c r="C353" s="1639"/>
      <c r="D353" s="1551" t="s">
        <v>824</v>
      </c>
      <c r="E353" s="1635"/>
      <c r="F353" s="1552" t="s">
        <v>323</v>
      </c>
      <c r="G353" s="1643" t="s">
        <v>323</v>
      </c>
      <c r="H353" s="1552" t="s">
        <v>1138</v>
      </c>
      <c r="I353" s="1647" t="s">
        <v>1043</v>
      </c>
      <c r="J353" s="1553">
        <v>1.6400000000000003</v>
      </c>
      <c r="K353" s="1553">
        <v>1.5</v>
      </c>
      <c r="L353" s="1553">
        <v>2268.0010000000002</v>
      </c>
      <c r="M353" s="1552" t="s">
        <v>1322</v>
      </c>
      <c r="N353" s="1554">
        <v>155344.32000000001</v>
      </c>
    </row>
    <row r="354" spans="2:14" ht="24.95" customHeight="1" x14ac:dyDescent="0.25">
      <c r="B354" s="1631"/>
      <c r="C354" s="1639"/>
      <c r="D354" s="1551" t="s">
        <v>1985</v>
      </c>
      <c r="E354" s="1635"/>
      <c r="F354" s="1552" t="s">
        <v>323</v>
      </c>
      <c r="G354" s="1643" t="s">
        <v>323</v>
      </c>
      <c r="H354" s="1552" t="s">
        <v>1138</v>
      </c>
      <c r="I354" s="1647" t="s">
        <v>1043</v>
      </c>
      <c r="J354" s="1553">
        <v>4.0799999999999992</v>
      </c>
      <c r="K354" s="1553">
        <v>3.3299999999999996</v>
      </c>
      <c r="L354" s="1553">
        <v>186.19400000000002</v>
      </c>
      <c r="M354" s="1552" t="s">
        <v>1322</v>
      </c>
      <c r="N354" s="1554">
        <v>13054.43</v>
      </c>
    </row>
    <row r="355" spans="2:14" ht="24.95" customHeight="1" x14ac:dyDescent="0.25">
      <c r="B355" s="1631"/>
      <c r="C355" s="1640"/>
      <c r="D355" s="1551" t="s">
        <v>2088</v>
      </c>
      <c r="E355" s="1635"/>
      <c r="F355" s="1552" t="s">
        <v>323</v>
      </c>
      <c r="G355" s="1643" t="s">
        <v>323</v>
      </c>
      <c r="H355" s="1552" t="s">
        <v>1138</v>
      </c>
      <c r="I355" s="1647" t="s">
        <v>1043</v>
      </c>
      <c r="J355" s="1553">
        <v>9.6</v>
      </c>
      <c r="K355" s="1553">
        <v>7.2</v>
      </c>
      <c r="L355" s="1553">
        <v>0</v>
      </c>
      <c r="M355" s="1552" t="s">
        <v>1322</v>
      </c>
      <c r="N355" s="1554">
        <v>0</v>
      </c>
    </row>
    <row r="356" spans="2:14" ht="24.95" customHeight="1" x14ac:dyDescent="0.25">
      <c r="B356" s="1631"/>
      <c r="C356" s="1636" t="s">
        <v>2128</v>
      </c>
      <c r="D356" s="1551" t="s">
        <v>2129</v>
      </c>
      <c r="E356" s="1635"/>
      <c r="F356" s="1552" t="s">
        <v>323</v>
      </c>
      <c r="G356" s="1643" t="s">
        <v>323</v>
      </c>
      <c r="H356" s="1552" t="s">
        <v>1138</v>
      </c>
      <c r="I356" s="1647" t="s">
        <v>1043</v>
      </c>
      <c r="J356" s="1553">
        <v>12.949999999999996</v>
      </c>
      <c r="K356" s="1553">
        <v>12.949999999999996</v>
      </c>
      <c r="L356" s="1553">
        <v>509.7</v>
      </c>
      <c r="M356" s="1552" t="s">
        <v>1322</v>
      </c>
      <c r="N356" s="1554">
        <v>37547</v>
      </c>
    </row>
    <row r="357" spans="2:14" ht="24.95" customHeight="1" x14ac:dyDescent="0.25">
      <c r="B357" s="1631"/>
      <c r="C357" s="1636" t="s">
        <v>179</v>
      </c>
      <c r="D357" s="1551" t="s">
        <v>825</v>
      </c>
      <c r="E357" s="1635"/>
      <c r="F357" s="1552" t="s">
        <v>323</v>
      </c>
      <c r="G357" s="1643" t="s">
        <v>323</v>
      </c>
      <c r="H357" s="1552" t="s">
        <v>1138</v>
      </c>
      <c r="I357" s="1647" t="s">
        <v>1043</v>
      </c>
      <c r="J357" s="1553">
        <v>4</v>
      </c>
      <c r="K357" s="1553">
        <v>3.1999999999999997</v>
      </c>
      <c r="L357" s="1553">
        <v>389.589</v>
      </c>
      <c r="M357" s="1552" t="s">
        <v>1322</v>
      </c>
      <c r="N357" s="1554">
        <v>30041</v>
      </c>
    </row>
    <row r="358" spans="2:14" ht="24.95" customHeight="1" x14ac:dyDescent="0.25">
      <c r="B358" s="1631"/>
      <c r="C358" s="1638" t="s">
        <v>181</v>
      </c>
      <c r="D358" s="1555" t="s">
        <v>826</v>
      </c>
      <c r="E358" s="1636"/>
      <c r="F358" s="1556" t="s">
        <v>323</v>
      </c>
      <c r="G358" s="1644" t="s">
        <v>323</v>
      </c>
      <c r="H358" s="1556" t="s">
        <v>1138</v>
      </c>
      <c r="I358" s="1648" t="s">
        <v>1043</v>
      </c>
      <c r="J358" s="1557">
        <v>1.8500000000000005</v>
      </c>
      <c r="K358" s="1557">
        <v>1.05</v>
      </c>
      <c r="L358" s="1557">
        <v>110.88999999999999</v>
      </c>
      <c r="M358" s="1556" t="s">
        <v>1322</v>
      </c>
      <c r="N358" s="1558">
        <v>10290.700000000001</v>
      </c>
    </row>
    <row r="359" spans="2:14" ht="24.95" customHeight="1" x14ac:dyDescent="0.25">
      <c r="B359" s="1631"/>
      <c r="C359" s="1639"/>
      <c r="D359" s="1551" t="s">
        <v>580</v>
      </c>
      <c r="E359" s="1635"/>
      <c r="F359" s="1552" t="s">
        <v>323</v>
      </c>
      <c r="G359" s="1643" t="s">
        <v>323</v>
      </c>
      <c r="H359" s="1552" t="s">
        <v>1138</v>
      </c>
      <c r="I359" s="1647" t="s">
        <v>1043</v>
      </c>
      <c r="J359" s="1553"/>
      <c r="K359" s="1553"/>
      <c r="L359" s="1553"/>
      <c r="M359" s="1552" t="s">
        <v>1322</v>
      </c>
      <c r="N359" s="1554">
        <v>0</v>
      </c>
    </row>
    <row r="360" spans="2:14" ht="24.95" customHeight="1" x14ac:dyDescent="0.25">
      <c r="B360" s="1631"/>
      <c r="C360" s="1640"/>
      <c r="D360" s="1551" t="s">
        <v>827</v>
      </c>
      <c r="E360" s="1635"/>
      <c r="F360" s="1552" t="s">
        <v>323</v>
      </c>
      <c r="G360" s="1643" t="s">
        <v>323</v>
      </c>
      <c r="H360" s="1552" t="s">
        <v>1138</v>
      </c>
      <c r="I360" s="1647" t="s">
        <v>1043</v>
      </c>
      <c r="J360" s="1553">
        <v>5.142999999999998</v>
      </c>
      <c r="K360" s="1553">
        <v>2.7059999999999995</v>
      </c>
      <c r="L360" s="1553">
        <v>117.17399999999999</v>
      </c>
      <c r="M360" s="1552" t="s">
        <v>1322</v>
      </c>
      <c r="N360" s="1554">
        <v>6568</v>
      </c>
    </row>
    <row r="361" spans="2:14" ht="24.95" customHeight="1" x14ac:dyDescent="0.25">
      <c r="B361" s="1631"/>
      <c r="C361" s="1638" t="s">
        <v>183</v>
      </c>
      <c r="D361" s="1551" t="s">
        <v>828</v>
      </c>
      <c r="E361" s="1635"/>
      <c r="F361" s="1552" t="s">
        <v>323</v>
      </c>
      <c r="G361" s="1643" t="s">
        <v>323</v>
      </c>
      <c r="H361" s="1552" t="s">
        <v>1138</v>
      </c>
      <c r="I361" s="1647" t="s">
        <v>1043</v>
      </c>
      <c r="J361" s="1553">
        <v>3.03</v>
      </c>
      <c r="K361" s="1553">
        <v>3.03</v>
      </c>
      <c r="L361" s="1553">
        <v>0.41199999999999998</v>
      </c>
      <c r="M361" s="1552" t="s">
        <v>1322</v>
      </c>
      <c r="N361" s="1554">
        <v>200</v>
      </c>
    </row>
    <row r="362" spans="2:14" ht="24.95" customHeight="1" x14ac:dyDescent="0.25">
      <c r="B362" s="1631"/>
      <c r="C362" s="1640"/>
      <c r="D362" s="1551" t="s">
        <v>829</v>
      </c>
      <c r="E362" s="1635"/>
      <c r="F362" s="1552" t="s">
        <v>323</v>
      </c>
      <c r="G362" s="1643" t="s">
        <v>323</v>
      </c>
      <c r="H362" s="1552" t="s">
        <v>1138</v>
      </c>
      <c r="I362" s="1647" t="s">
        <v>1043</v>
      </c>
      <c r="J362" s="1553">
        <v>4.05</v>
      </c>
      <c r="K362" s="1553">
        <v>2.831999999999999</v>
      </c>
      <c r="L362" s="1553">
        <v>47.275999999999996</v>
      </c>
      <c r="M362" s="1552" t="s">
        <v>1322</v>
      </c>
      <c r="N362" s="1554">
        <v>3910</v>
      </c>
    </row>
    <row r="363" spans="2:14" ht="24.95" customHeight="1" x14ac:dyDescent="0.25">
      <c r="B363" s="1631"/>
      <c r="C363" s="1638" t="s">
        <v>2095</v>
      </c>
      <c r="D363" s="1551" t="s">
        <v>2096</v>
      </c>
      <c r="E363" s="1635"/>
      <c r="F363" s="1552" t="s">
        <v>323</v>
      </c>
      <c r="G363" s="1643" t="s">
        <v>323</v>
      </c>
      <c r="H363" s="1552" t="s">
        <v>1138</v>
      </c>
      <c r="I363" s="1647" t="s">
        <v>1043</v>
      </c>
      <c r="J363" s="1553">
        <v>4</v>
      </c>
      <c r="K363" s="1553">
        <v>3.9799999999999991</v>
      </c>
      <c r="L363" s="1553">
        <v>18884.18</v>
      </c>
      <c r="M363" s="1552" t="s">
        <v>1324</v>
      </c>
      <c r="N363" s="1554">
        <v>4579042</v>
      </c>
    </row>
    <row r="364" spans="2:14" ht="24.95" customHeight="1" x14ac:dyDescent="0.25">
      <c r="B364" s="1631"/>
      <c r="C364" s="1638" t="s">
        <v>185</v>
      </c>
      <c r="D364" s="1551" t="s">
        <v>830</v>
      </c>
      <c r="E364" s="1635"/>
      <c r="F364" s="1552" t="s">
        <v>325</v>
      </c>
      <c r="G364" s="1643" t="s">
        <v>325</v>
      </c>
      <c r="H364" s="1552" t="s">
        <v>1138</v>
      </c>
      <c r="I364" s="1647" t="s">
        <v>1043</v>
      </c>
      <c r="J364" s="1553">
        <v>9.7999999999999989</v>
      </c>
      <c r="K364" s="1553">
        <v>9.7999999999999989</v>
      </c>
      <c r="L364" s="1553">
        <v>62792.155000000006</v>
      </c>
      <c r="M364" s="1552" t="s">
        <v>1315</v>
      </c>
      <c r="N364" s="1554">
        <v>452057.92</v>
      </c>
    </row>
    <row r="365" spans="2:14" ht="24.95" customHeight="1" x14ac:dyDescent="0.25">
      <c r="B365" s="1631"/>
      <c r="C365" s="1638" t="s">
        <v>187</v>
      </c>
      <c r="D365" s="1555" t="s">
        <v>831</v>
      </c>
      <c r="E365" s="1636"/>
      <c r="F365" s="1556" t="s">
        <v>325</v>
      </c>
      <c r="G365" s="1644" t="s">
        <v>325</v>
      </c>
      <c r="H365" s="1556" t="s">
        <v>1138</v>
      </c>
      <c r="I365" s="1648" t="s">
        <v>1043</v>
      </c>
      <c r="J365" s="1557">
        <v>37</v>
      </c>
      <c r="K365" s="1557">
        <v>32</v>
      </c>
      <c r="L365" s="1557">
        <v>111344.005</v>
      </c>
      <c r="M365" s="1556" t="s">
        <v>1319</v>
      </c>
      <c r="N365" s="1558">
        <v>47340.44</v>
      </c>
    </row>
    <row r="366" spans="2:14" ht="24.95" customHeight="1" x14ac:dyDescent="0.25">
      <c r="B366" s="1631"/>
      <c r="C366" s="1639"/>
      <c r="D366" s="1577"/>
      <c r="E366" s="1633"/>
      <c r="F366" s="1578"/>
      <c r="G366" s="1641"/>
      <c r="H366" s="1578"/>
      <c r="I366" s="1645"/>
      <c r="J366" s="1579"/>
      <c r="K366" s="1579"/>
      <c r="L366" s="1579"/>
      <c r="M366" s="1578" t="s">
        <v>1322</v>
      </c>
      <c r="N366" s="1546">
        <v>13100</v>
      </c>
    </row>
    <row r="367" spans="2:14" ht="24.95" customHeight="1" x14ac:dyDescent="0.25">
      <c r="B367" s="1631"/>
      <c r="C367" s="1639"/>
      <c r="D367" s="1577"/>
      <c r="E367" s="1633"/>
      <c r="F367" s="1578"/>
      <c r="G367" s="1641"/>
      <c r="H367" s="1578"/>
      <c r="I367" s="1645"/>
      <c r="J367" s="1579"/>
      <c r="K367" s="1579"/>
      <c r="L367" s="1579"/>
      <c r="M367" s="1578" t="s">
        <v>1332</v>
      </c>
      <c r="N367" s="1546">
        <v>5812.3499999999995</v>
      </c>
    </row>
    <row r="368" spans="2:14" ht="24.95" customHeight="1" x14ac:dyDescent="0.25">
      <c r="B368" s="1631"/>
      <c r="C368" s="1640"/>
      <c r="D368" s="1577"/>
      <c r="E368" s="1633"/>
      <c r="F368" s="1578"/>
      <c r="G368" s="1641"/>
      <c r="H368" s="1578"/>
      <c r="I368" s="1645"/>
      <c r="J368" s="1579"/>
      <c r="K368" s="1579"/>
      <c r="L368" s="1579"/>
      <c r="M368" s="1578" t="s">
        <v>1315</v>
      </c>
      <c r="N368" s="1546">
        <v>351622.68</v>
      </c>
    </row>
    <row r="369" spans="2:14" ht="24.95" customHeight="1" x14ac:dyDescent="0.25">
      <c r="B369" s="1631"/>
      <c r="C369" s="1638" t="s">
        <v>189</v>
      </c>
      <c r="D369" s="1555" t="s">
        <v>832</v>
      </c>
      <c r="E369" s="1636"/>
      <c r="F369" s="1556" t="s">
        <v>325</v>
      </c>
      <c r="G369" s="1644" t="s">
        <v>325</v>
      </c>
      <c r="H369" s="1556" t="s">
        <v>1137</v>
      </c>
      <c r="I369" s="1648" t="s">
        <v>1043</v>
      </c>
      <c r="J369" s="1557">
        <v>6.5999999999999988</v>
      </c>
      <c r="K369" s="1557">
        <v>6.2</v>
      </c>
      <c r="L369" s="1557">
        <v>0</v>
      </c>
      <c r="M369" s="1556" t="s">
        <v>1322</v>
      </c>
      <c r="N369" s="1558">
        <v>0</v>
      </c>
    </row>
    <row r="370" spans="2:14" ht="24.95" customHeight="1" x14ac:dyDescent="0.25">
      <c r="B370" s="1631"/>
      <c r="C370" s="1640"/>
      <c r="D370" s="1577"/>
      <c r="E370" s="1633"/>
      <c r="F370" s="1578"/>
      <c r="G370" s="1641"/>
      <c r="H370" s="1578"/>
      <c r="I370" s="1645"/>
      <c r="J370" s="1579"/>
      <c r="K370" s="1579"/>
      <c r="L370" s="1579"/>
      <c r="M370" s="1578" t="s">
        <v>1326</v>
      </c>
      <c r="N370" s="1546">
        <v>0</v>
      </c>
    </row>
    <row r="371" spans="2:14" ht="24.95" customHeight="1" x14ac:dyDescent="0.25">
      <c r="B371" s="1631"/>
      <c r="C371" s="1638" t="s">
        <v>191</v>
      </c>
      <c r="D371" s="1551" t="s">
        <v>833</v>
      </c>
      <c r="E371" s="1635"/>
      <c r="F371" s="1552" t="s">
        <v>323</v>
      </c>
      <c r="G371" s="1643" t="s">
        <v>323</v>
      </c>
      <c r="H371" s="1552" t="s">
        <v>1137</v>
      </c>
      <c r="I371" s="1647" t="s">
        <v>1043</v>
      </c>
      <c r="J371" s="1553">
        <v>2</v>
      </c>
      <c r="K371" s="1553">
        <v>1.7999999999999996</v>
      </c>
      <c r="L371" s="1553">
        <v>0</v>
      </c>
      <c r="M371" s="1552" t="s">
        <v>1322</v>
      </c>
      <c r="N371" s="1554">
        <v>0</v>
      </c>
    </row>
    <row r="372" spans="2:14" ht="24.95" customHeight="1" x14ac:dyDescent="0.25">
      <c r="B372" s="1631"/>
      <c r="C372" s="1638" t="s">
        <v>193</v>
      </c>
      <c r="D372" s="1551" t="s">
        <v>834</v>
      </c>
      <c r="E372" s="1635"/>
      <c r="F372" s="1552" t="s">
        <v>323</v>
      </c>
      <c r="G372" s="1643" t="s">
        <v>323</v>
      </c>
      <c r="H372" s="1552" t="s">
        <v>1138</v>
      </c>
      <c r="I372" s="1647" t="s">
        <v>1043</v>
      </c>
      <c r="J372" s="1553">
        <v>3.3089999999999997</v>
      </c>
      <c r="K372" s="1553">
        <v>3.1435500000000007</v>
      </c>
      <c r="L372" s="1553">
        <v>54.936000000000014</v>
      </c>
      <c r="M372" s="1552" t="s">
        <v>1322</v>
      </c>
      <c r="N372" s="1554">
        <v>4504.7520000000004</v>
      </c>
    </row>
    <row r="373" spans="2:14" ht="24.95" customHeight="1" x14ac:dyDescent="0.25">
      <c r="B373" s="1631"/>
      <c r="C373" s="1639"/>
      <c r="D373" s="1551" t="s">
        <v>835</v>
      </c>
      <c r="E373" s="1635"/>
      <c r="F373" s="1552" t="s">
        <v>323</v>
      </c>
      <c r="G373" s="1643" t="s">
        <v>323</v>
      </c>
      <c r="H373" s="1552" t="s">
        <v>1138</v>
      </c>
      <c r="I373" s="1647" t="s">
        <v>1043</v>
      </c>
      <c r="J373" s="1553">
        <v>2.4750000000000005</v>
      </c>
      <c r="K373" s="1553">
        <v>2.3512500000000003</v>
      </c>
      <c r="L373" s="1553">
        <v>51.911999999999999</v>
      </c>
      <c r="M373" s="1552" t="s">
        <v>1322</v>
      </c>
      <c r="N373" s="1554">
        <v>4256.7839999999997</v>
      </c>
    </row>
    <row r="374" spans="2:14" ht="24.95" customHeight="1" x14ac:dyDescent="0.25">
      <c r="B374" s="1631"/>
      <c r="C374" s="1640"/>
      <c r="D374" s="1551" t="s">
        <v>836</v>
      </c>
      <c r="E374" s="1635"/>
      <c r="F374" s="1552" t="s">
        <v>323</v>
      </c>
      <c r="G374" s="1643" t="s">
        <v>323</v>
      </c>
      <c r="H374" s="1552" t="s">
        <v>1138</v>
      </c>
      <c r="I374" s="1647" t="s">
        <v>1043</v>
      </c>
      <c r="J374" s="1553">
        <v>3.5219999999999989</v>
      </c>
      <c r="K374" s="1553">
        <v>3.3450000000000002</v>
      </c>
      <c r="L374" s="1553">
        <v>27.407999999999991</v>
      </c>
      <c r="M374" s="1552" t="s">
        <v>1322</v>
      </c>
      <c r="N374" s="1554">
        <v>2247.4559999999997</v>
      </c>
    </row>
    <row r="375" spans="2:14" ht="24.95" customHeight="1" x14ac:dyDescent="0.25">
      <c r="B375" s="1631"/>
      <c r="C375" s="1638" t="s">
        <v>195</v>
      </c>
      <c r="D375" s="1551" t="s">
        <v>837</v>
      </c>
      <c r="E375" s="1635"/>
      <c r="F375" s="1552" t="s">
        <v>323</v>
      </c>
      <c r="G375" s="1643" t="s">
        <v>323</v>
      </c>
      <c r="H375" s="1552" t="s">
        <v>1138</v>
      </c>
      <c r="I375" s="1647" t="s">
        <v>1043</v>
      </c>
      <c r="J375" s="1553">
        <v>2.6</v>
      </c>
      <c r="K375" s="1553">
        <v>2.3920000000000008</v>
      </c>
      <c r="L375" s="1553">
        <v>0</v>
      </c>
      <c r="M375" s="1552" t="s">
        <v>1322</v>
      </c>
      <c r="N375" s="1554">
        <v>0</v>
      </c>
    </row>
    <row r="376" spans="2:14" ht="24.95" customHeight="1" x14ac:dyDescent="0.25">
      <c r="B376" s="1631"/>
      <c r="C376" s="1638" t="s">
        <v>197</v>
      </c>
      <c r="D376" s="1551" t="s">
        <v>838</v>
      </c>
      <c r="E376" s="1635"/>
      <c r="F376" s="1552" t="s">
        <v>323</v>
      </c>
      <c r="G376" s="1643" t="s">
        <v>323</v>
      </c>
      <c r="H376" s="1552" t="s">
        <v>1137</v>
      </c>
      <c r="I376" s="1647" t="s">
        <v>1043</v>
      </c>
      <c r="J376" s="1553">
        <v>1.45</v>
      </c>
      <c r="K376" s="1553">
        <v>1.45</v>
      </c>
      <c r="L376" s="1553">
        <v>8.9130000000000003</v>
      </c>
      <c r="M376" s="1552" t="s">
        <v>1322</v>
      </c>
      <c r="N376" s="1554">
        <v>912.8</v>
      </c>
    </row>
    <row r="377" spans="2:14" ht="24.95" customHeight="1" x14ac:dyDescent="0.25">
      <c r="B377" s="1631"/>
      <c r="C377" s="1638" t="s">
        <v>199</v>
      </c>
      <c r="D377" s="1551" t="s">
        <v>842</v>
      </c>
      <c r="E377" s="1635"/>
      <c r="F377" s="1552" t="s">
        <v>323</v>
      </c>
      <c r="G377" s="1643" t="s">
        <v>323</v>
      </c>
      <c r="H377" s="1552" t="s">
        <v>1138</v>
      </c>
      <c r="I377" s="1647" t="s">
        <v>1043</v>
      </c>
      <c r="J377" s="1553">
        <v>6.915</v>
      </c>
      <c r="K377" s="1553">
        <v>5.6849999999999996</v>
      </c>
      <c r="L377" s="1553">
        <v>1581.538</v>
      </c>
      <c r="M377" s="1552" t="s">
        <v>1322</v>
      </c>
      <c r="N377" s="1554">
        <v>129678</v>
      </c>
    </row>
    <row r="378" spans="2:14" ht="24.95" customHeight="1" x14ac:dyDescent="0.25">
      <c r="B378" s="1631"/>
      <c r="C378" s="1640"/>
      <c r="D378" s="1551" t="s">
        <v>843</v>
      </c>
      <c r="E378" s="1635"/>
      <c r="F378" s="1552" t="s">
        <v>323</v>
      </c>
      <c r="G378" s="1643" t="s">
        <v>323</v>
      </c>
      <c r="H378" s="1552" t="s">
        <v>1138</v>
      </c>
      <c r="I378" s="1647" t="s">
        <v>1043</v>
      </c>
      <c r="J378" s="1553">
        <v>1.45</v>
      </c>
      <c r="K378" s="1553">
        <v>1.2</v>
      </c>
      <c r="L378" s="1553">
        <v>5939.26</v>
      </c>
      <c r="M378" s="1552" t="s">
        <v>1322</v>
      </c>
      <c r="N378" s="1554">
        <v>418631</v>
      </c>
    </row>
    <row r="379" spans="2:14" ht="24.95" customHeight="1" x14ac:dyDescent="0.25">
      <c r="B379" s="1631"/>
      <c r="C379" s="1638" t="s">
        <v>203</v>
      </c>
      <c r="D379" s="1551" t="s">
        <v>438</v>
      </c>
      <c r="E379" s="1635"/>
      <c r="F379" s="1552" t="s">
        <v>323</v>
      </c>
      <c r="G379" s="1643" t="s">
        <v>323</v>
      </c>
      <c r="H379" s="1552" t="s">
        <v>1138</v>
      </c>
      <c r="I379" s="1647" t="s">
        <v>1043</v>
      </c>
      <c r="J379" s="1553">
        <v>0.54500000000000004</v>
      </c>
      <c r="K379" s="1553">
        <v>0.35000000000000003</v>
      </c>
      <c r="L379" s="1553">
        <v>98.797000000000011</v>
      </c>
      <c r="M379" s="1552" t="s">
        <v>1322</v>
      </c>
      <c r="N379" s="1554">
        <v>15717</v>
      </c>
    </row>
    <row r="380" spans="2:14" ht="24.95" customHeight="1" x14ac:dyDescent="0.25">
      <c r="B380" s="1631"/>
      <c r="C380" s="1639"/>
      <c r="D380" s="1551" t="s">
        <v>847</v>
      </c>
      <c r="E380" s="1635"/>
      <c r="F380" s="1552" t="s">
        <v>323</v>
      </c>
      <c r="G380" s="1643" t="s">
        <v>323</v>
      </c>
      <c r="H380" s="1552" t="s">
        <v>1138</v>
      </c>
      <c r="I380" s="1647" t="s">
        <v>1043</v>
      </c>
      <c r="J380" s="1553">
        <v>2.1900000000000004</v>
      </c>
      <c r="K380" s="1553">
        <v>1.5</v>
      </c>
      <c r="L380" s="1553">
        <v>7.68</v>
      </c>
      <c r="M380" s="1552" t="s">
        <v>1322</v>
      </c>
      <c r="N380" s="1554">
        <v>386</v>
      </c>
    </row>
    <row r="381" spans="2:14" ht="24.95" customHeight="1" x14ac:dyDescent="0.25">
      <c r="B381" s="1631"/>
      <c r="C381" s="1640"/>
      <c r="D381" s="1551" t="s">
        <v>848</v>
      </c>
      <c r="E381" s="1635"/>
      <c r="F381" s="1552" t="s">
        <v>323</v>
      </c>
      <c r="G381" s="1643" t="s">
        <v>323</v>
      </c>
      <c r="H381" s="1552" t="s">
        <v>1138</v>
      </c>
      <c r="I381" s="1647" t="s">
        <v>1043</v>
      </c>
      <c r="J381" s="1553">
        <v>4.5650000000000004</v>
      </c>
      <c r="K381" s="1553">
        <v>3.1100000000000008</v>
      </c>
      <c r="L381" s="1553">
        <v>178.99999999999997</v>
      </c>
      <c r="M381" s="1552" t="s">
        <v>1322</v>
      </c>
      <c r="N381" s="1554">
        <v>16966</v>
      </c>
    </row>
    <row r="382" spans="2:14" ht="24.95" customHeight="1" x14ac:dyDescent="0.25">
      <c r="B382" s="1631"/>
      <c r="C382" s="1638" t="s">
        <v>205</v>
      </c>
      <c r="D382" s="1551" t="s">
        <v>849</v>
      </c>
      <c r="E382" s="1635"/>
      <c r="F382" s="1552" t="s">
        <v>323</v>
      </c>
      <c r="G382" s="1643" t="s">
        <v>323</v>
      </c>
      <c r="H382" s="1552" t="s">
        <v>1138</v>
      </c>
      <c r="I382" s="1647" t="s">
        <v>1043</v>
      </c>
      <c r="J382" s="1553">
        <v>8.5500000000000025</v>
      </c>
      <c r="K382" s="1553">
        <v>7.6950000000000012</v>
      </c>
      <c r="L382" s="1553">
        <v>36672.812999999995</v>
      </c>
      <c r="M382" s="1552" t="s">
        <v>1324</v>
      </c>
      <c r="N382" s="1554">
        <v>11273888</v>
      </c>
    </row>
    <row r="383" spans="2:14" ht="24.95" customHeight="1" x14ac:dyDescent="0.25">
      <c r="B383" s="1631"/>
      <c r="C383" s="1638" t="s">
        <v>207</v>
      </c>
      <c r="D383" s="1551" t="s">
        <v>854</v>
      </c>
      <c r="E383" s="1635"/>
      <c r="F383" s="1552" t="s">
        <v>323</v>
      </c>
      <c r="G383" s="1643" t="s">
        <v>323</v>
      </c>
      <c r="H383" s="1552" t="s">
        <v>1138</v>
      </c>
      <c r="I383" s="1647" t="s">
        <v>1043</v>
      </c>
      <c r="J383" s="1553">
        <v>2.13</v>
      </c>
      <c r="K383" s="1553">
        <v>1.1499999999999999</v>
      </c>
      <c r="L383" s="1553">
        <v>0</v>
      </c>
      <c r="M383" s="1552" t="s">
        <v>1322</v>
      </c>
      <c r="N383" s="1554">
        <v>0</v>
      </c>
    </row>
    <row r="384" spans="2:14" ht="24.95" customHeight="1" x14ac:dyDescent="0.25">
      <c r="B384" s="1631"/>
      <c r="C384" s="1639"/>
      <c r="D384" s="1551" t="s">
        <v>855</v>
      </c>
      <c r="E384" s="1635"/>
      <c r="F384" s="1552" t="s">
        <v>323</v>
      </c>
      <c r="G384" s="1643" t="s">
        <v>323</v>
      </c>
      <c r="H384" s="1552" t="s">
        <v>1138</v>
      </c>
      <c r="I384" s="1647" t="s">
        <v>1043</v>
      </c>
      <c r="J384" s="1553">
        <v>1.45</v>
      </c>
      <c r="K384" s="1553">
        <v>1</v>
      </c>
      <c r="L384" s="1553">
        <v>0</v>
      </c>
      <c r="M384" s="1552" t="s">
        <v>1322</v>
      </c>
      <c r="N384" s="1554">
        <v>0</v>
      </c>
    </row>
    <row r="385" spans="2:14" ht="24.95" customHeight="1" x14ac:dyDescent="0.25">
      <c r="B385" s="1631"/>
      <c r="C385" s="1639"/>
      <c r="D385" s="1551" t="s">
        <v>856</v>
      </c>
      <c r="E385" s="1635"/>
      <c r="F385" s="1552" t="s">
        <v>323</v>
      </c>
      <c r="G385" s="1643" t="s">
        <v>323</v>
      </c>
      <c r="H385" s="1552" t="s">
        <v>1138</v>
      </c>
      <c r="I385" s="1647" t="s">
        <v>1043</v>
      </c>
      <c r="J385" s="1553">
        <v>5.3550000000000004</v>
      </c>
      <c r="K385" s="1553">
        <v>1.2</v>
      </c>
      <c r="L385" s="1553">
        <v>0</v>
      </c>
      <c r="M385" s="1552" t="s">
        <v>1322</v>
      </c>
      <c r="N385" s="1554">
        <v>0</v>
      </c>
    </row>
    <row r="386" spans="2:14" ht="24.95" customHeight="1" x14ac:dyDescent="0.25">
      <c r="B386" s="1631"/>
      <c r="C386" s="1639"/>
      <c r="D386" s="1551" t="s">
        <v>685</v>
      </c>
      <c r="E386" s="1635"/>
      <c r="F386" s="1552" t="s">
        <v>323</v>
      </c>
      <c r="G386" s="1643" t="s">
        <v>323</v>
      </c>
      <c r="H386" s="1552" t="s">
        <v>1138</v>
      </c>
      <c r="I386" s="1647" t="s">
        <v>1043</v>
      </c>
      <c r="J386" s="1553">
        <v>6.1099999999999985</v>
      </c>
      <c r="K386" s="1553">
        <v>4.16</v>
      </c>
      <c r="L386" s="1553">
        <v>0</v>
      </c>
      <c r="M386" s="1552" t="s">
        <v>1322</v>
      </c>
      <c r="N386" s="1554">
        <v>0</v>
      </c>
    </row>
    <row r="387" spans="2:14" ht="24.95" customHeight="1" x14ac:dyDescent="0.25">
      <c r="B387" s="1631"/>
      <c r="C387" s="1640"/>
      <c r="D387" s="1551" t="s">
        <v>857</v>
      </c>
      <c r="E387" s="1635"/>
      <c r="F387" s="1552" t="s">
        <v>323</v>
      </c>
      <c r="G387" s="1643" t="s">
        <v>323</v>
      </c>
      <c r="H387" s="1552" t="s">
        <v>1138</v>
      </c>
      <c r="I387" s="1647" t="s">
        <v>1043</v>
      </c>
      <c r="J387" s="1553">
        <v>3.4999999999999996</v>
      </c>
      <c r="K387" s="1553">
        <v>3.4999999999999996</v>
      </c>
      <c r="L387" s="1553">
        <v>0</v>
      </c>
      <c r="M387" s="1552" t="s">
        <v>1322</v>
      </c>
      <c r="N387" s="1554">
        <v>0</v>
      </c>
    </row>
    <row r="388" spans="2:14" ht="24.95" customHeight="1" x14ac:dyDescent="0.25">
      <c r="B388" s="1631"/>
      <c r="C388" s="1638" t="s">
        <v>209</v>
      </c>
      <c r="D388" s="1551" t="s">
        <v>858</v>
      </c>
      <c r="E388" s="1635"/>
      <c r="F388" s="1552" t="s">
        <v>323</v>
      </c>
      <c r="G388" s="1643" t="s">
        <v>323</v>
      </c>
      <c r="H388" s="1552" t="s">
        <v>1137</v>
      </c>
      <c r="I388" s="1647" t="s">
        <v>1043</v>
      </c>
      <c r="J388" s="1553">
        <v>17.959999999999997</v>
      </c>
      <c r="K388" s="1553">
        <v>16</v>
      </c>
      <c r="L388" s="1553">
        <v>125.94800000000001</v>
      </c>
      <c r="M388" s="1552" t="s">
        <v>1322</v>
      </c>
      <c r="N388" s="1554">
        <v>8845.5400000000009</v>
      </c>
    </row>
    <row r="389" spans="2:14" ht="24.95" customHeight="1" x14ac:dyDescent="0.25">
      <c r="B389" s="1631"/>
      <c r="C389" s="1638" t="s">
        <v>211</v>
      </c>
      <c r="D389" s="1551" t="s">
        <v>859</v>
      </c>
      <c r="E389" s="1635"/>
      <c r="F389" s="1552" t="s">
        <v>323</v>
      </c>
      <c r="G389" s="1643" t="s">
        <v>323</v>
      </c>
      <c r="H389" s="1552" t="s">
        <v>1138</v>
      </c>
      <c r="I389" s="1647" t="s">
        <v>1043</v>
      </c>
      <c r="J389" s="1553">
        <v>9.6</v>
      </c>
      <c r="K389" s="1553">
        <v>6.3999999999999995</v>
      </c>
      <c r="L389" s="1553">
        <v>0</v>
      </c>
      <c r="M389" s="1552" t="s">
        <v>1322</v>
      </c>
      <c r="N389" s="1554">
        <v>0</v>
      </c>
    </row>
    <row r="390" spans="2:14" ht="24.95" customHeight="1" x14ac:dyDescent="0.25">
      <c r="B390" s="1631"/>
      <c r="C390" s="1639"/>
      <c r="D390" s="1551" t="s">
        <v>860</v>
      </c>
      <c r="E390" s="1635"/>
      <c r="F390" s="1552" t="s">
        <v>323</v>
      </c>
      <c r="G390" s="1643" t="s">
        <v>323</v>
      </c>
      <c r="H390" s="1552" t="s">
        <v>1138</v>
      </c>
      <c r="I390" s="1647" t="s">
        <v>1043</v>
      </c>
      <c r="J390" s="1553">
        <v>2.5440000000000005</v>
      </c>
      <c r="K390" s="1553">
        <v>1.3500000000000003</v>
      </c>
      <c r="L390" s="1553">
        <v>0</v>
      </c>
      <c r="M390" s="1552" t="s">
        <v>1322</v>
      </c>
      <c r="N390" s="1554">
        <v>0</v>
      </c>
    </row>
    <row r="391" spans="2:14" ht="24.95" customHeight="1" x14ac:dyDescent="0.25">
      <c r="B391" s="1631"/>
      <c r="C391" s="1639"/>
      <c r="D391" s="1551" t="s">
        <v>861</v>
      </c>
      <c r="E391" s="1635"/>
      <c r="F391" s="1552" t="s">
        <v>323</v>
      </c>
      <c r="G391" s="1643" t="s">
        <v>323</v>
      </c>
      <c r="H391" s="1552" t="s">
        <v>1138</v>
      </c>
      <c r="I391" s="1647" t="s">
        <v>1043</v>
      </c>
      <c r="J391" s="1553">
        <v>1.2</v>
      </c>
      <c r="K391" s="1553">
        <v>1</v>
      </c>
      <c r="L391" s="1553">
        <v>58.582999999999998</v>
      </c>
      <c r="M391" s="1552" t="s">
        <v>1322</v>
      </c>
      <c r="N391" s="1554">
        <v>4223</v>
      </c>
    </row>
    <row r="392" spans="2:14" ht="24.95" customHeight="1" x14ac:dyDescent="0.25">
      <c r="B392" s="1631"/>
      <c r="C392" s="1639"/>
      <c r="D392" s="1551" t="s">
        <v>862</v>
      </c>
      <c r="E392" s="1635"/>
      <c r="F392" s="1552" t="s">
        <v>323</v>
      </c>
      <c r="G392" s="1643" t="s">
        <v>323</v>
      </c>
      <c r="H392" s="1552" t="s">
        <v>1138</v>
      </c>
      <c r="I392" s="1647" t="s">
        <v>1043</v>
      </c>
      <c r="J392" s="1553">
        <v>6</v>
      </c>
      <c r="K392" s="1553">
        <v>5</v>
      </c>
      <c r="L392" s="1553">
        <v>227.18299999999999</v>
      </c>
      <c r="M392" s="1552" t="s">
        <v>1322</v>
      </c>
      <c r="N392" s="1554">
        <v>18536</v>
      </c>
    </row>
    <row r="393" spans="2:14" ht="24.95" customHeight="1" x14ac:dyDescent="0.25">
      <c r="B393" s="1631"/>
      <c r="C393" s="1639"/>
      <c r="D393" s="1551" t="s">
        <v>863</v>
      </c>
      <c r="E393" s="1635"/>
      <c r="F393" s="1552" t="s">
        <v>323</v>
      </c>
      <c r="G393" s="1643" t="s">
        <v>323</v>
      </c>
      <c r="H393" s="1552" t="s">
        <v>1138</v>
      </c>
      <c r="I393" s="1647" t="s">
        <v>1043</v>
      </c>
      <c r="J393" s="1553">
        <v>0.57999999999999996</v>
      </c>
      <c r="K393" s="1553">
        <v>0.28999999999999998</v>
      </c>
      <c r="L393" s="1553">
        <v>18.939999999999998</v>
      </c>
      <c r="M393" s="1552" t="s">
        <v>1322</v>
      </c>
      <c r="N393" s="1554">
        <v>1556</v>
      </c>
    </row>
    <row r="394" spans="2:14" ht="24.95" customHeight="1" x14ac:dyDescent="0.25">
      <c r="B394" s="1631"/>
      <c r="C394" s="1640"/>
      <c r="D394" s="1551" t="s">
        <v>2093</v>
      </c>
      <c r="E394" s="1635"/>
      <c r="F394" s="1552" t="s">
        <v>323</v>
      </c>
      <c r="G394" s="1643" t="s">
        <v>323</v>
      </c>
      <c r="H394" s="1552" t="s">
        <v>1138</v>
      </c>
      <c r="I394" s="1647" t="s">
        <v>1043</v>
      </c>
      <c r="J394" s="1553">
        <v>6</v>
      </c>
      <c r="K394" s="1553">
        <v>5</v>
      </c>
      <c r="L394" s="1553">
        <v>426.63300000000004</v>
      </c>
      <c r="M394" s="1552" t="s">
        <v>1322</v>
      </c>
      <c r="N394" s="1554">
        <v>25720</v>
      </c>
    </row>
    <row r="395" spans="2:14" ht="24.95" customHeight="1" x14ac:dyDescent="0.25">
      <c r="B395" s="1631"/>
      <c r="C395" s="1638" t="s">
        <v>213</v>
      </c>
      <c r="D395" s="1551" t="s">
        <v>864</v>
      </c>
      <c r="E395" s="1635"/>
      <c r="F395" s="1552" t="s">
        <v>323</v>
      </c>
      <c r="G395" s="1643" t="s">
        <v>323</v>
      </c>
      <c r="H395" s="1552" t="s">
        <v>1138</v>
      </c>
      <c r="I395" s="1647" t="s">
        <v>1043</v>
      </c>
      <c r="J395" s="1553">
        <v>1.089</v>
      </c>
      <c r="K395" s="1553">
        <v>0.871</v>
      </c>
      <c r="L395" s="1553">
        <v>2719.6219999999998</v>
      </c>
      <c r="M395" s="1552" t="s">
        <v>1322</v>
      </c>
      <c r="N395" s="1554">
        <v>192872</v>
      </c>
    </row>
    <row r="396" spans="2:14" ht="24.95" customHeight="1" x14ac:dyDescent="0.25">
      <c r="B396" s="1631"/>
      <c r="C396" s="1640"/>
      <c r="D396" s="1551" t="s">
        <v>865</v>
      </c>
      <c r="E396" s="1635"/>
      <c r="F396" s="1552" t="s">
        <v>323</v>
      </c>
      <c r="G396" s="1643" t="s">
        <v>323</v>
      </c>
      <c r="H396" s="1552" t="s">
        <v>1138</v>
      </c>
      <c r="I396" s="1647" t="s">
        <v>1043</v>
      </c>
      <c r="J396" s="1553">
        <v>2.3449999999999998</v>
      </c>
      <c r="K396" s="1553">
        <v>1.8760000000000003</v>
      </c>
      <c r="L396" s="1553">
        <v>845.053</v>
      </c>
      <c r="M396" s="1552" t="s">
        <v>1322</v>
      </c>
      <c r="N396" s="1554">
        <v>64142</v>
      </c>
    </row>
    <row r="397" spans="2:14" ht="24.95" customHeight="1" x14ac:dyDescent="0.25">
      <c r="B397" s="1631"/>
      <c r="C397" s="1638" t="s">
        <v>215</v>
      </c>
      <c r="D397" s="1551" t="s">
        <v>878</v>
      </c>
      <c r="E397" s="1635"/>
      <c r="F397" s="1552" t="s">
        <v>323</v>
      </c>
      <c r="G397" s="1643" t="s">
        <v>323</v>
      </c>
      <c r="H397" s="1552" t="s">
        <v>1138</v>
      </c>
      <c r="I397" s="1647" t="s">
        <v>1043</v>
      </c>
      <c r="J397" s="1553">
        <v>4.9900000000000011</v>
      </c>
      <c r="K397" s="1553">
        <v>3.5999999999999992</v>
      </c>
      <c r="L397" s="1553">
        <v>0</v>
      </c>
      <c r="M397" s="1552" t="s">
        <v>1322</v>
      </c>
      <c r="N397" s="1554">
        <v>0</v>
      </c>
    </row>
    <row r="398" spans="2:14" ht="24.95" customHeight="1" x14ac:dyDescent="0.25">
      <c r="B398" s="1631"/>
      <c r="C398" s="1639"/>
      <c r="D398" s="1551" t="s">
        <v>879</v>
      </c>
      <c r="E398" s="1635"/>
      <c r="F398" s="1552" t="s">
        <v>323</v>
      </c>
      <c r="G398" s="1643" t="s">
        <v>323</v>
      </c>
      <c r="H398" s="1552" t="s">
        <v>1138</v>
      </c>
      <c r="I398" s="1647" t="s">
        <v>1043</v>
      </c>
      <c r="J398" s="1553">
        <v>0.33999999999999997</v>
      </c>
      <c r="K398" s="1553">
        <v>0.30000000000000004</v>
      </c>
      <c r="L398" s="1553">
        <v>0</v>
      </c>
      <c r="M398" s="1552" t="s">
        <v>1322</v>
      </c>
      <c r="N398" s="1554">
        <v>0</v>
      </c>
    </row>
    <row r="399" spans="2:14" ht="24.95" customHeight="1" x14ac:dyDescent="0.25">
      <c r="B399" s="1631"/>
      <c r="C399" s="1640"/>
      <c r="D399" s="1551" t="s">
        <v>881</v>
      </c>
      <c r="E399" s="1635"/>
      <c r="F399" s="1552" t="s">
        <v>323</v>
      </c>
      <c r="G399" s="1643" t="s">
        <v>323</v>
      </c>
      <c r="H399" s="1552" t="s">
        <v>1138</v>
      </c>
      <c r="I399" s="1647" t="s">
        <v>1043</v>
      </c>
      <c r="J399" s="1553">
        <v>0.20399999999999999</v>
      </c>
      <c r="K399" s="1553">
        <v>0.19999999999999998</v>
      </c>
      <c r="L399" s="1553">
        <v>0</v>
      </c>
      <c r="M399" s="1552" t="s">
        <v>1322</v>
      </c>
      <c r="N399" s="1554">
        <v>0</v>
      </c>
    </row>
    <row r="400" spans="2:14" ht="24.95" customHeight="1" x14ac:dyDescent="0.25">
      <c r="B400" s="1631"/>
      <c r="C400" s="1638" t="s">
        <v>217</v>
      </c>
      <c r="D400" s="1551" t="s">
        <v>883</v>
      </c>
      <c r="E400" s="1635"/>
      <c r="F400" s="1552" t="s">
        <v>323</v>
      </c>
      <c r="G400" s="1643" t="s">
        <v>323</v>
      </c>
      <c r="H400" s="1552" t="s">
        <v>1138</v>
      </c>
      <c r="I400" s="1647" t="s">
        <v>1043</v>
      </c>
      <c r="J400" s="1553">
        <v>0.49900000000000011</v>
      </c>
      <c r="K400" s="1553">
        <v>0.32</v>
      </c>
      <c r="L400" s="1553">
        <v>395.65</v>
      </c>
      <c r="M400" s="1552" t="s">
        <v>1322</v>
      </c>
      <c r="N400" s="1554">
        <v>33110</v>
      </c>
    </row>
    <row r="401" spans="2:14" ht="24.95" customHeight="1" x14ac:dyDescent="0.25">
      <c r="B401" s="1631"/>
      <c r="C401" s="1638" t="s">
        <v>219</v>
      </c>
      <c r="D401" s="1551" t="s">
        <v>887</v>
      </c>
      <c r="E401" s="1635"/>
      <c r="F401" s="1552" t="s">
        <v>323</v>
      </c>
      <c r="G401" s="1643" t="s">
        <v>323</v>
      </c>
      <c r="H401" s="1552" t="s">
        <v>1138</v>
      </c>
      <c r="I401" s="1647" t="s">
        <v>1043</v>
      </c>
      <c r="J401" s="1553">
        <v>12</v>
      </c>
      <c r="K401" s="1553">
        <v>2</v>
      </c>
      <c r="L401" s="1553">
        <v>98.122000000000014</v>
      </c>
      <c r="M401" s="1552" t="s">
        <v>1322</v>
      </c>
      <c r="N401" s="1554">
        <v>8500</v>
      </c>
    </row>
    <row r="402" spans="2:14" ht="24.95" customHeight="1" x14ac:dyDescent="0.25">
      <c r="B402" s="1631"/>
      <c r="C402" s="1638" t="s">
        <v>221</v>
      </c>
      <c r="D402" s="1551" t="s">
        <v>666</v>
      </c>
      <c r="E402" s="1635"/>
      <c r="F402" s="1552" t="s">
        <v>323</v>
      </c>
      <c r="G402" s="1643" t="s">
        <v>323</v>
      </c>
      <c r="H402" s="1552" t="s">
        <v>1138</v>
      </c>
      <c r="I402" s="1647" t="s">
        <v>1043</v>
      </c>
      <c r="J402" s="1553">
        <v>1.135</v>
      </c>
      <c r="K402" s="1553">
        <v>0</v>
      </c>
      <c r="L402" s="1553">
        <v>0</v>
      </c>
      <c r="M402" s="1552" t="s">
        <v>1322</v>
      </c>
      <c r="N402" s="1554">
        <v>0</v>
      </c>
    </row>
    <row r="403" spans="2:14" ht="24.95" customHeight="1" x14ac:dyDescent="0.25">
      <c r="B403" s="1631"/>
      <c r="C403" s="1638" t="s">
        <v>225</v>
      </c>
      <c r="D403" s="1551" t="s">
        <v>893</v>
      </c>
      <c r="E403" s="1635"/>
      <c r="F403" s="1552" t="s">
        <v>323</v>
      </c>
      <c r="G403" s="1643" t="s">
        <v>323</v>
      </c>
      <c r="H403" s="1552" t="s">
        <v>1137</v>
      </c>
      <c r="I403" s="1647" t="s">
        <v>1043</v>
      </c>
      <c r="J403" s="1553">
        <v>1.7999999999999996</v>
      </c>
      <c r="K403" s="1553">
        <v>1.5</v>
      </c>
      <c r="L403" s="1553">
        <v>295.82100000000003</v>
      </c>
      <c r="M403" s="1552" t="s">
        <v>1322</v>
      </c>
      <c r="N403" s="1554">
        <v>21300</v>
      </c>
    </row>
    <row r="404" spans="2:14" ht="24.95" customHeight="1" x14ac:dyDescent="0.25">
      <c r="B404" s="1631"/>
      <c r="C404" s="1639"/>
      <c r="D404" s="1551" t="s">
        <v>894</v>
      </c>
      <c r="E404" s="1635"/>
      <c r="F404" s="1552" t="s">
        <v>323</v>
      </c>
      <c r="G404" s="1643" t="s">
        <v>323</v>
      </c>
      <c r="H404" s="1552" t="s">
        <v>1137</v>
      </c>
      <c r="I404" s="1647" t="s">
        <v>1043</v>
      </c>
      <c r="J404" s="1553">
        <v>2.0500000000000003</v>
      </c>
      <c r="K404" s="1553">
        <v>1.5</v>
      </c>
      <c r="L404" s="1553">
        <v>192.22499999999999</v>
      </c>
      <c r="M404" s="1552" t="s">
        <v>1322</v>
      </c>
      <c r="N404" s="1554">
        <v>13841</v>
      </c>
    </row>
    <row r="405" spans="2:14" ht="24.95" customHeight="1" x14ac:dyDescent="0.25">
      <c r="B405" s="1631"/>
      <c r="C405" s="1640"/>
      <c r="D405" s="1551" t="s">
        <v>895</v>
      </c>
      <c r="E405" s="1635"/>
      <c r="F405" s="1552" t="s">
        <v>323</v>
      </c>
      <c r="G405" s="1643" t="s">
        <v>323</v>
      </c>
      <c r="H405" s="1552" t="s">
        <v>1137</v>
      </c>
      <c r="I405" s="1647" t="s">
        <v>1043</v>
      </c>
      <c r="J405" s="1553">
        <v>3.0499999999999989</v>
      </c>
      <c r="K405" s="1553">
        <v>1.5</v>
      </c>
      <c r="L405" s="1553">
        <v>0</v>
      </c>
      <c r="M405" s="1552" t="s">
        <v>1322</v>
      </c>
      <c r="N405" s="1554">
        <v>0</v>
      </c>
    </row>
    <row r="406" spans="2:14" ht="24.95" customHeight="1" x14ac:dyDescent="0.25">
      <c r="B406" s="1631"/>
      <c r="C406" s="1638" t="s">
        <v>2116</v>
      </c>
      <c r="D406" s="1551" t="s">
        <v>2117</v>
      </c>
      <c r="E406" s="1635"/>
      <c r="F406" s="1552" t="s">
        <v>323</v>
      </c>
      <c r="G406" s="1643" t="s">
        <v>323</v>
      </c>
      <c r="H406" s="1552" t="s">
        <v>1138</v>
      </c>
      <c r="I406" s="1647" t="s">
        <v>1043</v>
      </c>
      <c r="J406" s="1553">
        <v>0.25</v>
      </c>
      <c r="K406" s="1553">
        <v>0.19999999999999998</v>
      </c>
      <c r="L406" s="1553">
        <v>0</v>
      </c>
      <c r="M406" s="1552" t="s">
        <v>1322</v>
      </c>
      <c r="N406" s="1554">
        <v>0</v>
      </c>
    </row>
    <row r="407" spans="2:14" ht="24.95" customHeight="1" x14ac:dyDescent="0.25">
      <c r="B407" s="1631"/>
      <c r="C407" s="1638" t="s">
        <v>227</v>
      </c>
      <c r="D407" s="1551" t="s">
        <v>897</v>
      </c>
      <c r="E407" s="1635"/>
      <c r="F407" s="1552" t="s">
        <v>323</v>
      </c>
      <c r="G407" s="1643" t="s">
        <v>323</v>
      </c>
      <c r="H407" s="1552" t="s">
        <v>1137</v>
      </c>
      <c r="I407" s="1647" t="s">
        <v>1043</v>
      </c>
      <c r="J407" s="1553">
        <v>5.9869999999999983</v>
      </c>
      <c r="K407" s="1553">
        <v>5.15</v>
      </c>
      <c r="L407" s="1553">
        <v>670.74</v>
      </c>
      <c r="M407" s="1552" t="s">
        <v>1322</v>
      </c>
      <c r="N407" s="1554">
        <v>48699.03</v>
      </c>
    </row>
    <row r="408" spans="2:14" ht="24.95" customHeight="1" x14ac:dyDescent="0.25">
      <c r="B408" s="1631"/>
      <c r="C408" s="1638" t="s">
        <v>229</v>
      </c>
      <c r="D408" s="1551" t="s">
        <v>898</v>
      </c>
      <c r="E408" s="1635"/>
      <c r="F408" s="1552" t="s">
        <v>323</v>
      </c>
      <c r="G408" s="1643" t="s">
        <v>323</v>
      </c>
      <c r="H408" s="1552" t="s">
        <v>1137</v>
      </c>
      <c r="I408" s="1647" t="s">
        <v>1043</v>
      </c>
      <c r="J408" s="1553">
        <v>1.25</v>
      </c>
      <c r="K408" s="1553">
        <v>1.25</v>
      </c>
      <c r="L408" s="1553">
        <v>0</v>
      </c>
      <c r="M408" s="1552"/>
      <c r="N408" s="1554"/>
    </row>
    <row r="409" spans="2:14" ht="24.95" customHeight="1" x14ac:dyDescent="0.25">
      <c r="B409" s="1631"/>
      <c r="C409" s="1638" t="s">
        <v>231</v>
      </c>
      <c r="D409" s="1551" t="s">
        <v>899</v>
      </c>
      <c r="E409" s="1635"/>
      <c r="F409" s="1552" t="s">
        <v>323</v>
      </c>
      <c r="G409" s="1643" t="s">
        <v>323</v>
      </c>
      <c r="H409" s="1552" t="s">
        <v>1138</v>
      </c>
      <c r="I409" s="1647" t="s">
        <v>1043</v>
      </c>
      <c r="J409" s="1553">
        <v>1.4700000000000004</v>
      </c>
      <c r="K409" s="1553">
        <v>1.2495000000000001</v>
      </c>
      <c r="L409" s="1553">
        <v>58.439999999999991</v>
      </c>
      <c r="M409" s="1552" t="s">
        <v>1322</v>
      </c>
      <c r="N409" s="1554">
        <v>4792.0800000000008</v>
      </c>
    </row>
    <row r="410" spans="2:14" ht="24.95" customHeight="1" x14ac:dyDescent="0.25">
      <c r="B410" s="1631"/>
      <c r="C410" s="1640"/>
      <c r="D410" s="1551" t="s">
        <v>900</v>
      </c>
      <c r="E410" s="1635"/>
      <c r="F410" s="1552" t="s">
        <v>323</v>
      </c>
      <c r="G410" s="1643" t="s">
        <v>323</v>
      </c>
      <c r="H410" s="1552" t="s">
        <v>1138</v>
      </c>
      <c r="I410" s="1647" t="s">
        <v>1043</v>
      </c>
      <c r="J410" s="1553">
        <v>0.70399999999999985</v>
      </c>
      <c r="K410" s="1553">
        <v>0.66879999999999973</v>
      </c>
      <c r="L410" s="1553">
        <v>55.224000000000018</v>
      </c>
      <c r="M410" s="1552" t="s">
        <v>1322</v>
      </c>
      <c r="N410" s="1554">
        <v>4528.3680000000004</v>
      </c>
    </row>
    <row r="411" spans="2:14" ht="24.95" customHeight="1" x14ac:dyDescent="0.25">
      <c r="B411" s="1631"/>
      <c r="C411" s="1638" t="s">
        <v>2111</v>
      </c>
      <c r="D411" s="1551" t="s">
        <v>2112</v>
      </c>
      <c r="E411" s="1635"/>
      <c r="F411" s="1552" t="s">
        <v>323</v>
      </c>
      <c r="G411" s="1643" t="s">
        <v>323</v>
      </c>
      <c r="H411" s="1552" t="s">
        <v>1138</v>
      </c>
      <c r="I411" s="1647" t="s">
        <v>1043</v>
      </c>
      <c r="J411" s="1553">
        <v>1.5200000000000002</v>
      </c>
      <c r="K411" s="1553">
        <v>0.8999999999999998</v>
      </c>
      <c r="L411" s="1553">
        <v>429.113</v>
      </c>
      <c r="M411" s="1552" t="s">
        <v>1322</v>
      </c>
      <c r="N411" s="1554">
        <v>243213</v>
      </c>
    </row>
    <row r="412" spans="2:14" ht="24.95" customHeight="1" x14ac:dyDescent="0.25">
      <c r="B412" s="1631"/>
      <c r="C412" s="1640"/>
      <c r="D412" s="1551" t="s">
        <v>2113</v>
      </c>
      <c r="E412" s="1635"/>
      <c r="F412" s="1552" t="s">
        <v>325</v>
      </c>
      <c r="G412" s="1643" t="s">
        <v>325</v>
      </c>
      <c r="H412" s="1552" t="s">
        <v>1138</v>
      </c>
      <c r="I412" s="1647" t="s">
        <v>1043</v>
      </c>
      <c r="J412" s="1553">
        <v>7.2500000000000009</v>
      </c>
      <c r="K412" s="1553">
        <v>5.4000000000000012</v>
      </c>
      <c r="L412" s="1553">
        <v>29278.639000000003</v>
      </c>
      <c r="M412" s="1552" t="s">
        <v>1315</v>
      </c>
      <c r="N412" s="1554">
        <v>276859</v>
      </c>
    </row>
    <row r="413" spans="2:14" ht="24.95" customHeight="1" x14ac:dyDescent="0.25">
      <c r="B413" s="1631"/>
      <c r="C413" s="1638" t="s">
        <v>1920</v>
      </c>
      <c r="D413" s="1551" t="s">
        <v>901</v>
      </c>
      <c r="E413" s="1635"/>
      <c r="F413" s="1552" t="s">
        <v>323</v>
      </c>
      <c r="G413" s="1643" t="s">
        <v>323</v>
      </c>
      <c r="H413" s="1552" t="s">
        <v>1138</v>
      </c>
      <c r="I413" s="1647" t="s">
        <v>1043</v>
      </c>
      <c r="J413" s="1553">
        <v>1.1000000000000001</v>
      </c>
      <c r="K413" s="1553">
        <v>0.67999999999999983</v>
      </c>
      <c r="L413" s="1553">
        <v>0</v>
      </c>
      <c r="M413" s="1552" t="s">
        <v>1322</v>
      </c>
      <c r="N413" s="1554">
        <v>0</v>
      </c>
    </row>
    <row r="414" spans="2:14" ht="24.95" customHeight="1" x14ac:dyDescent="0.25">
      <c r="B414" s="1631"/>
      <c r="C414" s="1638" t="s">
        <v>234</v>
      </c>
      <c r="D414" s="1551" t="s">
        <v>902</v>
      </c>
      <c r="E414" s="1635"/>
      <c r="F414" s="1552" t="s">
        <v>323</v>
      </c>
      <c r="G414" s="1643" t="s">
        <v>323</v>
      </c>
      <c r="H414" s="1552" t="s">
        <v>1138</v>
      </c>
      <c r="I414" s="1647" t="s">
        <v>1043</v>
      </c>
      <c r="J414" s="1553">
        <v>7.7969999999999997</v>
      </c>
      <c r="K414" s="1553">
        <v>3.11</v>
      </c>
      <c r="L414" s="1553">
        <v>0</v>
      </c>
      <c r="M414" s="1552" t="s">
        <v>1322</v>
      </c>
      <c r="N414" s="1554">
        <v>0</v>
      </c>
    </row>
    <row r="415" spans="2:14" ht="24.95" customHeight="1" x14ac:dyDescent="0.25">
      <c r="B415" s="1631"/>
      <c r="C415" s="1639"/>
      <c r="D415" s="1551" t="s">
        <v>903</v>
      </c>
      <c r="E415" s="1635"/>
      <c r="F415" s="1552" t="s">
        <v>323</v>
      </c>
      <c r="G415" s="1643" t="s">
        <v>323</v>
      </c>
      <c r="H415" s="1552" t="s">
        <v>1138</v>
      </c>
      <c r="I415" s="1647" t="s">
        <v>1043</v>
      </c>
      <c r="J415" s="1553">
        <v>5.5599999999999987</v>
      </c>
      <c r="K415" s="1553">
        <v>4.0700000000000012</v>
      </c>
      <c r="L415" s="1553">
        <v>0</v>
      </c>
      <c r="M415" s="1552" t="s">
        <v>1322</v>
      </c>
      <c r="N415" s="1554">
        <v>0</v>
      </c>
    </row>
    <row r="416" spans="2:14" ht="24.95" customHeight="1" x14ac:dyDescent="0.25">
      <c r="B416" s="1631"/>
      <c r="C416" s="1640"/>
      <c r="D416" s="1551" t="s">
        <v>905</v>
      </c>
      <c r="E416" s="1635"/>
      <c r="F416" s="1552" t="s">
        <v>323</v>
      </c>
      <c r="G416" s="1643" t="s">
        <v>323</v>
      </c>
      <c r="H416" s="1552" t="s">
        <v>1138</v>
      </c>
      <c r="I416" s="1647" t="s">
        <v>1043</v>
      </c>
      <c r="J416" s="1553">
        <v>0.36999999999999994</v>
      </c>
      <c r="K416" s="1553">
        <v>0.28999999999999998</v>
      </c>
      <c r="L416" s="1553">
        <v>0</v>
      </c>
      <c r="M416" s="1552" t="s">
        <v>1322</v>
      </c>
      <c r="N416" s="1554">
        <v>0</v>
      </c>
    </row>
    <row r="417" spans="2:14" ht="24.95" customHeight="1" x14ac:dyDescent="0.25">
      <c r="B417" s="1631"/>
      <c r="C417" s="1638" t="s">
        <v>1802</v>
      </c>
      <c r="D417" s="1551" t="s">
        <v>2099</v>
      </c>
      <c r="E417" s="1635"/>
      <c r="F417" s="1552" t="s">
        <v>323</v>
      </c>
      <c r="G417" s="1643" t="s">
        <v>323</v>
      </c>
      <c r="H417" s="1552" t="s">
        <v>1138</v>
      </c>
      <c r="I417" s="1647" t="s">
        <v>1043</v>
      </c>
      <c r="J417" s="1553">
        <v>0.6</v>
      </c>
      <c r="K417" s="1553">
        <v>0.33000000000000007</v>
      </c>
      <c r="L417" s="1553">
        <v>0</v>
      </c>
      <c r="M417" s="1552" t="s">
        <v>1322</v>
      </c>
      <c r="N417" s="1554">
        <v>384</v>
      </c>
    </row>
    <row r="418" spans="2:14" ht="24.95" customHeight="1" x14ac:dyDescent="0.25">
      <c r="B418" s="1631"/>
      <c r="C418" s="1638" t="s">
        <v>2130</v>
      </c>
      <c r="D418" s="1551" t="s">
        <v>2131</v>
      </c>
      <c r="E418" s="1635"/>
      <c r="F418" s="1552" t="s">
        <v>323</v>
      </c>
      <c r="G418" s="1643" t="s">
        <v>323</v>
      </c>
      <c r="H418" s="1552" t="s">
        <v>1138</v>
      </c>
      <c r="I418" s="1647" t="s">
        <v>1043</v>
      </c>
      <c r="J418" s="1553">
        <v>3.0500000000000012</v>
      </c>
      <c r="K418" s="1553">
        <v>1.8300000000000003</v>
      </c>
      <c r="L418" s="1553">
        <v>0</v>
      </c>
      <c r="M418" s="1552" t="s">
        <v>1322</v>
      </c>
      <c r="N418" s="1554">
        <v>0</v>
      </c>
    </row>
    <row r="419" spans="2:14" ht="24.95" customHeight="1" x14ac:dyDescent="0.25">
      <c r="B419" s="1631"/>
      <c r="C419" s="1638" t="s">
        <v>238</v>
      </c>
      <c r="D419" s="1551" t="s">
        <v>908</v>
      </c>
      <c r="E419" s="1635"/>
      <c r="F419" s="1552" t="s">
        <v>324</v>
      </c>
      <c r="G419" s="1643" t="s">
        <v>324</v>
      </c>
      <c r="H419" s="1552" t="s">
        <v>1137</v>
      </c>
      <c r="I419" s="1647" t="s">
        <v>1043</v>
      </c>
      <c r="J419" s="1553">
        <v>13.599999999999996</v>
      </c>
      <c r="K419" s="1553">
        <v>13.011000000000003</v>
      </c>
      <c r="L419" s="1553">
        <v>97775.09</v>
      </c>
      <c r="M419" s="1552" t="s">
        <v>1324</v>
      </c>
      <c r="N419" s="1554">
        <v>29652674.799999997</v>
      </c>
    </row>
    <row r="420" spans="2:14" ht="24.95" customHeight="1" x14ac:dyDescent="0.25">
      <c r="B420" s="1631"/>
      <c r="C420" s="1638" t="s">
        <v>1688</v>
      </c>
      <c r="D420" s="1551" t="s">
        <v>2102</v>
      </c>
      <c r="E420" s="1635"/>
      <c r="F420" s="1552" t="s">
        <v>323</v>
      </c>
      <c r="G420" s="1643" t="s">
        <v>323</v>
      </c>
      <c r="H420" s="1552" t="s">
        <v>1138</v>
      </c>
      <c r="I420" s="1647" t="s">
        <v>1043</v>
      </c>
      <c r="J420" s="1553">
        <v>0.375</v>
      </c>
      <c r="K420" s="1553">
        <v>0.18000000000000005</v>
      </c>
      <c r="L420" s="1553">
        <v>0</v>
      </c>
      <c r="M420" s="1552" t="s">
        <v>1322</v>
      </c>
      <c r="N420" s="1554">
        <v>47</v>
      </c>
    </row>
    <row r="421" spans="2:14" ht="24.95" customHeight="1" x14ac:dyDescent="0.25">
      <c r="B421" s="1631"/>
      <c r="C421" s="1639"/>
      <c r="D421" s="1551" t="s">
        <v>2103</v>
      </c>
      <c r="E421" s="1635"/>
      <c r="F421" s="1552" t="s">
        <v>323</v>
      </c>
      <c r="G421" s="1643" t="s">
        <v>323</v>
      </c>
      <c r="H421" s="1552" t="s">
        <v>1138</v>
      </c>
      <c r="I421" s="1647" t="s">
        <v>1043</v>
      </c>
      <c r="J421" s="1553">
        <v>0.37699999999999995</v>
      </c>
      <c r="K421" s="1553">
        <v>0.18000000000000005</v>
      </c>
      <c r="L421" s="1553">
        <v>0</v>
      </c>
      <c r="M421" s="1552" t="s">
        <v>1322</v>
      </c>
      <c r="N421" s="1554">
        <v>120</v>
      </c>
    </row>
    <row r="422" spans="2:14" ht="24.95" customHeight="1" x14ac:dyDescent="0.25">
      <c r="B422" s="1631"/>
      <c r="C422" s="1640"/>
      <c r="D422" s="1551" t="s">
        <v>2104</v>
      </c>
      <c r="E422" s="1635"/>
      <c r="F422" s="1552" t="s">
        <v>323</v>
      </c>
      <c r="G422" s="1643" t="s">
        <v>323</v>
      </c>
      <c r="H422" s="1552" t="s">
        <v>1138</v>
      </c>
      <c r="I422" s="1647" t="s">
        <v>1043</v>
      </c>
      <c r="J422" s="1553">
        <v>0.93</v>
      </c>
      <c r="K422" s="1553">
        <v>0.38000000000000006</v>
      </c>
      <c r="L422" s="1553">
        <v>2.38</v>
      </c>
      <c r="M422" s="1552" t="s">
        <v>1322</v>
      </c>
      <c r="N422" s="1554">
        <v>443</v>
      </c>
    </row>
    <row r="423" spans="2:14" ht="24.95" customHeight="1" x14ac:dyDescent="0.25">
      <c r="B423" s="1631"/>
      <c r="C423" s="1638" t="s">
        <v>1813</v>
      </c>
      <c r="D423" s="1551" t="s">
        <v>1814</v>
      </c>
      <c r="E423" s="1635"/>
      <c r="F423" s="1552" t="s">
        <v>323</v>
      </c>
      <c r="G423" s="1643" t="s">
        <v>323</v>
      </c>
      <c r="H423" s="1552" t="s">
        <v>1138</v>
      </c>
      <c r="I423" s="1647" t="s">
        <v>1043</v>
      </c>
      <c r="J423" s="1553">
        <v>0.42499999999999988</v>
      </c>
      <c r="K423" s="1553">
        <v>0.42499999999999988</v>
      </c>
      <c r="L423" s="1553">
        <v>0</v>
      </c>
      <c r="M423" s="1552" t="s">
        <v>1322</v>
      </c>
      <c r="N423" s="1554">
        <v>0</v>
      </c>
    </row>
    <row r="424" spans="2:14" ht="24.95" customHeight="1" x14ac:dyDescent="0.25">
      <c r="B424" s="1631"/>
      <c r="C424" s="1638" t="s">
        <v>240</v>
      </c>
      <c r="D424" s="1551" t="s">
        <v>910</v>
      </c>
      <c r="E424" s="1635"/>
      <c r="F424" s="1552" t="s">
        <v>323</v>
      </c>
      <c r="G424" s="1643" t="s">
        <v>323</v>
      </c>
      <c r="H424" s="1552" t="s">
        <v>1137</v>
      </c>
      <c r="I424" s="1647" t="s">
        <v>1043</v>
      </c>
      <c r="J424" s="1553">
        <v>2.4499999999999997</v>
      </c>
      <c r="K424" s="1553">
        <v>1.4940000000000004</v>
      </c>
      <c r="L424" s="1553">
        <v>32.752000000000002</v>
      </c>
      <c r="M424" s="1552" t="s">
        <v>1322</v>
      </c>
      <c r="N424" s="1554">
        <v>2890</v>
      </c>
    </row>
    <row r="425" spans="2:14" ht="24.95" customHeight="1" x14ac:dyDescent="0.25">
      <c r="B425" s="1631"/>
      <c r="C425" s="1638" t="s">
        <v>242</v>
      </c>
      <c r="D425" s="1551" t="s">
        <v>911</v>
      </c>
      <c r="E425" s="1635"/>
      <c r="F425" s="1552" t="s">
        <v>323</v>
      </c>
      <c r="G425" s="1643" t="s">
        <v>323</v>
      </c>
      <c r="H425" s="1552" t="s">
        <v>1138</v>
      </c>
      <c r="I425" s="1647" t="s">
        <v>1043</v>
      </c>
      <c r="J425" s="1553">
        <v>0.90999999999999981</v>
      </c>
      <c r="K425" s="1553">
        <v>0.82799999999999974</v>
      </c>
      <c r="L425" s="1553">
        <v>11.331</v>
      </c>
      <c r="M425" s="1552" t="s">
        <v>1322</v>
      </c>
      <c r="N425" s="1554">
        <v>1200</v>
      </c>
    </row>
    <row r="426" spans="2:14" ht="24.95" customHeight="1" x14ac:dyDescent="0.25">
      <c r="B426" s="1631"/>
      <c r="C426" s="1640"/>
      <c r="D426" s="1551" t="s">
        <v>912</v>
      </c>
      <c r="E426" s="1635"/>
      <c r="F426" s="1552" t="s">
        <v>323</v>
      </c>
      <c r="G426" s="1643" t="s">
        <v>323</v>
      </c>
      <c r="H426" s="1552" t="s">
        <v>1138</v>
      </c>
      <c r="I426" s="1647" t="s">
        <v>1043</v>
      </c>
      <c r="J426" s="1553">
        <v>1.1299999999999999</v>
      </c>
      <c r="K426" s="1553">
        <v>0.90400000000000025</v>
      </c>
      <c r="L426" s="1553">
        <v>343.04500000000002</v>
      </c>
      <c r="M426" s="1552" t="s">
        <v>1322</v>
      </c>
      <c r="N426" s="1554">
        <v>36317</v>
      </c>
    </row>
    <row r="427" spans="2:14" ht="24.95" customHeight="1" x14ac:dyDescent="0.25">
      <c r="B427" s="1631"/>
      <c r="C427" s="1638" t="s">
        <v>1988</v>
      </c>
      <c r="D427" s="1551" t="s">
        <v>1990</v>
      </c>
      <c r="E427" s="1635"/>
      <c r="F427" s="1552" t="s">
        <v>323</v>
      </c>
      <c r="G427" s="1643" t="s">
        <v>323</v>
      </c>
      <c r="H427" s="1552" t="s">
        <v>1138</v>
      </c>
      <c r="I427" s="1647" t="s">
        <v>1043</v>
      </c>
      <c r="J427" s="1553">
        <v>1.4900000000000002</v>
      </c>
      <c r="K427" s="1553">
        <v>1.4750000000000005</v>
      </c>
      <c r="L427" s="1553">
        <v>8170.8219999999992</v>
      </c>
      <c r="M427" s="1552" t="s">
        <v>1324</v>
      </c>
      <c r="N427" s="1554">
        <v>2035970.5399999998</v>
      </c>
    </row>
    <row r="428" spans="2:14" ht="24.95" customHeight="1" x14ac:dyDescent="0.25">
      <c r="B428" s="1631"/>
      <c r="C428" s="1638" t="s">
        <v>2105</v>
      </c>
      <c r="D428" s="1551" t="s">
        <v>2106</v>
      </c>
      <c r="E428" s="1635"/>
      <c r="F428" s="1552" t="s">
        <v>323</v>
      </c>
      <c r="G428" s="1643" t="s">
        <v>323</v>
      </c>
      <c r="H428" s="1552" t="s">
        <v>1138</v>
      </c>
      <c r="I428" s="1647" t="s">
        <v>1043</v>
      </c>
      <c r="J428" s="1553">
        <v>8</v>
      </c>
      <c r="K428" s="1553">
        <v>6</v>
      </c>
      <c r="L428" s="1553">
        <v>44957.455000000002</v>
      </c>
      <c r="M428" s="1552" t="s">
        <v>1324</v>
      </c>
      <c r="N428" s="1554">
        <v>10948079</v>
      </c>
    </row>
    <row r="429" spans="2:14" ht="24.95" customHeight="1" x14ac:dyDescent="0.25">
      <c r="B429" s="1631"/>
      <c r="C429" s="1640"/>
      <c r="D429" s="1551" t="s">
        <v>2107</v>
      </c>
      <c r="E429" s="1635"/>
      <c r="F429" s="1552" t="s">
        <v>323</v>
      </c>
      <c r="G429" s="1643" t="s">
        <v>323</v>
      </c>
      <c r="H429" s="1552" t="s">
        <v>1138</v>
      </c>
      <c r="I429" s="1647" t="s">
        <v>1043</v>
      </c>
      <c r="J429" s="1553">
        <v>4.5</v>
      </c>
      <c r="K429" s="1553">
        <v>3.399999999999999</v>
      </c>
      <c r="L429" s="1553">
        <v>11278.852999999999</v>
      </c>
      <c r="M429" s="1552" t="s">
        <v>1324</v>
      </c>
      <c r="N429" s="1554">
        <v>1028299</v>
      </c>
    </row>
    <row r="430" spans="2:14" ht="24.95" customHeight="1" x14ac:dyDescent="0.25">
      <c r="B430" s="1631"/>
      <c r="C430" s="1638" t="s">
        <v>2100</v>
      </c>
      <c r="D430" s="1551" t="s">
        <v>2101</v>
      </c>
      <c r="E430" s="1635"/>
      <c r="F430" s="1552" t="s">
        <v>323</v>
      </c>
      <c r="G430" s="1643" t="s">
        <v>323</v>
      </c>
      <c r="H430" s="1552" t="s">
        <v>1138</v>
      </c>
      <c r="I430" s="1647" t="s">
        <v>1043</v>
      </c>
      <c r="J430" s="1553">
        <v>6.8349999999999982</v>
      </c>
      <c r="K430" s="1553">
        <v>4.1019999999999994</v>
      </c>
      <c r="L430" s="1553">
        <v>199.4</v>
      </c>
      <c r="M430" s="1552" t="s">
        <v>1322</v>
      </c>
      <c r="N430" s="1554">
        <v>12958</v>
      </c>
    </row>
    <row r="431" spans="2:14" ht="24.95" customHeight="1" x14ac:dyDescent="0.25">
      <c r="B431" s="1631"/>
      <c r="C431" s="1638" t="s">
        <v>244</v>
      </c>
      <c r="D431" s="1551" t="s">
        <v>913</v>
      </c>
      <c r="E431" s="1635"/>
      <c r="F431" s="1552" t="s">
        <v>323</v>
      </c>
      <c r="G431" s="1643" t="s">
        <v>323</v>
      </c>
      <c r="H431" s="1552" t="s">
        <v>1138</v>
      </c>
      <c r="I431" s="1647" t="s">
        <v>1043</v>
      </c>
      <c r="J431" s="1553">
        <v>0.68300000000000027</v>
      </c>
      <c r="K431" s="1553">
        <v>0.6150000000000001</v>
      </c>
      <c r="L431" s="1553">
        <v>0</v>
      </c>
      <c r="M431" s="1552" t="s">
        <v>1322</v>
      </c>
      <c r="N431" s="1554">
        <v>0</v>
      </c>
    </row>
    <row r="432" spans="2:14" ht="24.95" customHeight="1" x14ac:dyDescent="0.25">
      <c r="B432" s="1631"/>
      <c r="C432" s="1639"/>
      <c r="D432" s="1551" t="s">
        <v>914</v>
      </c>
      <c r="E432" s="1635"/>
      <c r="F432" s="1552" t="s">
        <v>323</v>
      </c>
      <c r="G432" s="1643" t="s">
        <v>323</v>
      </c>
      <c r="H432" s="1552" t="s">
        <v>1138</v>
      </c>
      <c r="I432" s="1647" t="s">
        <v>1043</v>
      </c>
      <c r="J432" s="1553">
        <v>0.89500000000000002</v>
      </c>
      <c r="K432" s="1553">
        <v>0.80600000000000016</v>
      </c>
      <c r="L432" s="1553">
        <v>0</v>
      </c>
      <c r="M432" s="1552" t="s">
        <v>1322</v>
      </c>
      <c r="N432" s="1554">
        <v>0</v>
      </c>
    </row>
    <row r="433" spans="2:14" ht="24.95" customHeight="1" x14ac:dyDescent="0.25">
      <c r="B433" s="1631"/>
      <c r="C433" s="1639"/>
      <c r="D433" s="1551" t="s">
        <v>915</v>
      </c>
      <c r="E433" s="1635"/>
      <c r="F433" s="1552" t="s">
        <v>323</v>
      </c>
      <c r="G433" s="1643" t="s">
        <v>323</v>
      </c>
      <c r="H433" s="1552" t="s">
        <v>1138</v>
      </c>
      <c r="I433" s="1647" t="s">
        <v>1043</v>
      </c>
      <c r="J433" s="1553">
        <v>0.625</v>
      </c>
      <c r="K433" s="1553">
        <v>0.56200000000000006</v>
      </c>
      <c r="L433" s="1553">
        <v>0</v>
      </c>
      <c r="M433" s="1552" t="s">
        <v>1322</v>
      </c>
      <c r="N433" s="1554">
        <v>0</v>
      </c>
    </row>
    <row r="434" spans="2:14" ht="24.95" customHeight="1" x14ac:dyDescent="0.25">
      <c r="B434" s="1631"/>
      <c r="C434" s="1639"/>
      <c r="D434" s="1551" t="s">
        <v>916</v>
      </c>
      <c r="E434" s="1635"/>
      <c r="F434" s="1552" t="s">
        <v>323</v>
      </c>
      <c r="G434" s="1643" t="s">
        <v>323</v>
      </c>
      <c r="H434" s="1552" t="s">
        <v>1138</v>
      </c>
      <c r="I434" s="1647" t="s">
        <v>1043</v>
      </c>
      <c r="J434" s="1553">
        <v>0.33999999999999991</v>
      </c>
      <c r="K434" s="1553">
        <v>0.30600000000000005</v>
      </c>
      <c r="L434" s="1553">
        <v>0</v>
      </c>
      <c r="M434" s="1552" t="s">
        <v>1322</v>
      </c>
      <c r="N434" s="1554">
        <v>0</v>
      </c>
    </row>
    <row r="435" spans="2:14" ht="24.95" customHeight="1" x14ac:dyDescent="0.25">
      <c r="B435" s="1631"/>
      <c r="C435" s="1640"/>
      <c r="D435" s="1551" t="s">
        <v>917</v>
      </c>
      <c r="E435" s="1635"/>
      <c r="F435" s="1552" t="s">
        <v>323</v>
      </c>
      <c r="G435" s="1643" t="s">
        <v>323</v>
      </c>
      <c r="H435" s="1552" t="s">
        <v>1138</v>
      </c>
      <c r="I435" s="1647" t="s">
        <v>1043</v>
      </c>
      <c r="J435" s="1553">
        <v>0.13</v>
      </c>
      <c r="K435" s="1553">
        <v>0.11699999999999998</v>
      </c>
      <c r="L435" s="1553">
        <v>0</v>
      </c>
      <c r="M435" s="1552" t="s">
        <v>1322</v>
      </c>
      <c r="N435" s="1554">
        <v>0</v>
      </c>
    </row>
    <row r="436" spans="2:14" ht="24.95" customHeight="1" x14ac:dyDescent="0.25">
      <c r="B436" s="1631"/>
      <c r="C436" s="1638" t="s">
        <v>246</v>
      </c>
      <c r="D436" s="1551" t="s">
        <v>919</v>
      </c>
      <c r="E436" s="1635"/>
      <c r="F436" s="1552" t="s">
        <v>323</v>
      </c>
      <c r="G436" s="1643" t="s">
        <v>323</v>
      </c>
      <c r="H436" s="1552" t="s">
        <v>1138</v>
      </c>
      <c r="I436" s="1647" t="s">
        <v>1043</v>
      </c>
      <c r="J436" s="1553">
        <v>13.734999999999999</v>
      </c>
      <c r="K436" s="1553">
        <v>9.9849999999999994</v>
      </c>
      <c r="L436" s="1553">
        <v>73.676000000000002</v>
      </c>
      <c r="M436" s="1552" t="s">
        <v>1322</v>
      </c>
      <c r="N436" s="1554">
        <v>15491.29</v>
      </c>
    </row>
    <row r="437" spans="2:14" ht="24.95" customHeight="1" x14ac:dyDescent="0.25">
      <c r="B437" s="1631"/>
      <c r="C437" s="1638" t="s">
        <v>248</v>
      </c>
      <c r="D437" s="1551" t="s">
        <v>920</v>
      </c>
      <c r="E437" s="1635"/>
      <c r="F437" s="1552" t="s">
        <v>323</v>
      </c>
      <c r="G437" s="1643" t="s">
        <v>323</v>
      </c>
      <c r="H437" s="1552" t="s">
        <v>1138</v>
      </c>
      <c r="I437" s="1647" t="s">
        <v>1043</v>
      </c>
      <c r="J437" s="1553">
        <v>1</v>
      </c>
      <c r="K437" s="1553">
        <v>0.55000000000000004</v>
      </c>
      <c r="L437" s="1553">
        <v>0</v>
      </c>
      <c r="M437" s="1552" t="s">
        <v>1322</v>
      </c>
      <c r="N437" s="1554">
        <v>0</v>
      </c>
    </row>
    <row r="438" spans="2:14" ht="24.95" customHeight="1" x14ac:dyDescent="0.25">
      <c r="B438" s="1631"/>
      <c r="C438" s="1639"/>
      <c r="D438" s="1551" t="s">
        <v>921</v>
      </c>
      <c r="E438" s="1635"/>
      <c r="F438" s="1552" t="s">
        <v>323</v>
      </c>
      <c r="G438" s="1643" t="s">
        <v>323</v>
      </c>
      <c r="H438" s="1552" t="s">
        <v>1138</v>
      </c>
      <c r="I438" s="1647" t="s">
        <v>1043</v>
      </c>
      <c r="J438" s="1553">
        <v>0</v>
      </c>
      <c r="K438" s="1553">
        <v>0</v>
      </c>
      <c r="L438" s="1553">
        <v>60.14</v>
      </c>
      <c r="M438" s="1552" t="s">
        <v>1322</v>
      </c>
      <c r="N438" s="1554">
        <v>5976</v>
      </c>
    </row>
    <row r="439" spans="2:14" ht="24.95" customHeight="1" x14ac:dyDescent="0.25">
      <c r="B439" s="1631"/>
      <c r="C439" s="1640"/>
      <c r="D439" s="1551" t="s">
        <v>2094</v>
      </c>
      <c r="E439" s="1635"/>
      <c r="F439" s="1552" t="s">
        <v>323</v>
      </c>
      <c r="G439" s="1643" t="s">
        <v>323</v>
      </c>
      <c r="H439" s="1552" t="s">
        <v>1138</v>
      </c>
      <c r="I439" s="1647" t="s">
        <v>1043</v>
      </c>
      <c r="J439" s="1553">
        <v>4.9000000000000004</v>
      </c>
      <c r="K439" s="1553">
        <v>2.8999999999999995</v>
      </c>
      <c r="L439" s="1553">
        <v>540.73199999999997</v>
      </c>
      <c r="M439" s="1552" t="s">
        <v>1322</v>
      </c>
      <c r="N439" s="1554">
        <v>35109.56</v>
      </c>
    </row>
    <row r="440" spans="2:14" ht="24.95" customHeight="1" x14ac:dyDescent="0.25">
      <c r="B440" s="1631"/>
      <c r="C440" s="1638" t="s">
        <v>1991</v>
      </c>
      <c r="D440" s="1551" t="s">
        <v>1993</v>
      </c>
      <c r="E440" s="1635"/>
      <c r="F440" s="1552" t="s">
        <v>323</v>
      </c>
      <c r="G440" s="1643" t="s">
        <v>323</v>
      </c>
      <c r="H440" s="1552" t="s">
        <v>1138</v>
      </c>
      <c r="I440" s="1647" t="s">
        <v>1043</v>
      </c>
      <c r="J440" s="1553">
        <v>16.425000000000001</v>
      </c>
      <c r="K440" s="1553">
        <v>10.800000000000002</v>
      </c>
      <c r="L440" s="1553">
        <v>375.27933326606802</v>
      </c>
      <c r="M440" s="1552" t="s">
        <v>1322</v>
      </c>
      <c r="N440" s="1554">
        <v>30185.745327817574</v>
      </c>
    </row>
    <row r="441" spans="2:14" ht="24.95" customHeight="1" x14ac:dyDescent="0.25">
      <c r="B441" s="1631"/>
      <c r="C441" s="1638" t="s">
        <v>2097</v>
      </c>
      <c r="D441" s="1551" t="s">
        <v>2098</v>
      </c>
      <c r="E441" s="1635"/>
      <c r="F441" s="1552" t="s">
        <v>323</v>
      </c>
      <c r="G441" s="1643" t="s">
        <v>323</v>
      </c>
      <c r="H441" s="1552" t="s">
        <v>1138</v>
      </c>
      <c r="I441" s="1647" t="s">
        <v>1043</v>
      </c>
      <c r="J441" s="1553">
        <v>2.1800000000000002</v>
      </c>
      <c r="K441" s="1553">
        <v>2</v>
      </c>
      <c r="L441" s="1553">
        <v>82</v>
      </c>
      <c r="M441" s="1552" t="s">
        <v>1322</v>
      </c>
      <c r="N441" s="1554">
        <v>5611.4</v>
      </c>
    </row>
    <row r="442" spans="2:14" ht="24.95" customHeight="1" x14ac:dyDescent="0.25">
      <c r="B442" s="1631"/>
      <c r="C442" s="1638" t="s">
        <v>250</v>
      </c>
      <c r="D442" s="1551" t="s">
        <v>922</v>
      </c>
      <c r="E442" s="1635"/>
      <c r="F442" s="1552" t="s">
        <v>323</v>
      </c>
      <c r="G442" s="1643" t="s">
        <v>323</v>
      </c>
      <c r="H442" s="1552" t="s">
        <v>1138</v>
      </c>
      <c r="I442" s="1647" t="s">
        <v>1043</v>
      </c>
      <c r="J442" s="1553">
        <v>3.6699999999999995</v>
      </c>
      <c r="K442" s="1553">
        <v>2.4</v>
      </c>
      <c r="L442" s="1553">
        <v>83.204999999999998</v>
      </c>
      <c r="M442" s="1552" t="s">
        <v>1322</v>
      </c>
      <c r="N442" s="1554">
        <v>5294</v>
      </c>
    </row>
    <row r="443" spans="2:14" ht="24.95" customHeight="1" x14ac:dyDescent="0.25">
      <c r="B443" s="1631"/>
      <c r="C443" s="1638" t="s">
        <v>252</v>
      </c>
      <c r="D443" s="1551" t="s">
        <v>923</v>
      </c>
      <c r="E443" s="1635"/>
      <c r="F443" s="1552" t="s">
        <v>323</v>
      </c>
      <c r="G443" s="1643" t="s">
        <v>323</v>
      </c>
      <c r="H443" s="1552" t="s">
        <v>1138</v>
      </c>
      <c r="I443" s="1647" t="s">
        <v>1043</v>
      </c>
      <c r="J443" s="1553">
        <v>0.67500000000000016</v>
      </c>
      <c r="K443" s="1553">
        <v>0.53000000000000014</v>
      </c>
      <c r="L443" s="1553">
        <v>0</v>
      </c>
      <c r="M443" s="1552" t="s">
        <v>1322</v>
      </c>
      <c r="N443" s="1554">
        <v>0</v>
      </c>
    </row>
    <row r="444" spans="2:14" ht="24.95" customHeight="1" x14ac:dyDescent="0.25">
      <c r="B444" s="1631"/>
      <c r="C444" s="1639"/>
      <c r="D444" s="1551" t="s">
        <v>924</v>
      </c>
      <c r="E444" s="1635"/>
      <c r="F444" s="1552" t="s">
        <v>323</v>
      </c>
      <c r="G444" s="1643" t="s">
        <v>323</v>
      </c>
      <c r="H444" s="1552" t="s">
        <v>1138</v>
      </c>
      <c r="I444" s="1647" t="s">
        <v>1043</v>
      </c>
      <c r="J444" s="1553">
        <v>4.0799999999999992</v>
      </c>
      <c r="K444" s="1553">
        <v>2.8499999999999996</v>
      </c>
      <c r="L444" s="1553">
        <v>1.79</v>
      </c>
      <c r="M444" s="1552" t="s">
        <v>1322</v>
      </c>
      <c r="N444" s="1554">
        <v>160</v>
      </c>
    </row>
    <row r="445" spans="2:14" ht="24.95" customHeight="1" x14ac:dyDescent="0.25">
      <c r="B445" s="1631"/>
      <c r="C445" s="1639"/>
      <c r="D445" s="1551" t="s">
        <v>925</v>
      </c>
      <c r="E445" s="1635"/>
      <c r="F445" s="1552" t="s">
        <v>323</v>
      </c>
      <c r="G445" s="1643" t="s">
        <v>323</v>
      </c>
      <c r="H445" s="1552" t="s">
        <v>1138</v>
      </c>
      <c r="I445" s="1647" t="s">
        <v>1043</v>
      </c>
      <c r="J445" s="1553">
        <v>10.949999999999998</v>
      </c>
      <c r="K445" s="1553">
        <v>7.4000000000000021</v>
      </c>
      <c r="L445" s="1553">
        <v>5.1490000000000009</v>
      </c>
      <c r="M445" s="1552" t="s">
        <v>1322</v>
      </c>
      <c r="N445" s="1554">
        <v>538</v>
      </c>
    </row>
    <row r="446" spans="2:14" ht="24.95" customHeight="1" x14ac:dyDescent="0.25">
      <c r="B446" s="1631"/>
      <c r="C446" s="1639"/>
      <c r="D446" s="1551" t="s">
        <v>926</v>
      </c>
      <c r="E446" s="1635"/>
      <c r="F446" s="1552" t="s">
        <v>323</v>
      </c>
      <c r="G446" s="1643" t="s">
        <v>323</v>
      </c>
      <c r="H446" s="1552" t="s">
        <v>1138</v>
      </c>
      <c r="I446" s="1647" t="s">
        <v>1043</v>
      </c>
      <c r="J446" s="1553">
        <v>3.180000000000001</v>
      </c>
      <c r="K446" s="1553">
        <v>2.15</v>
      </c>
      <c r="L446" s="1553">
        <v>0.84099999999999997</v>
      </c>
      <c r="M446" s="1552" t="s">
        <v>1322</v>
      </c>
      <c r="N446" s="1554">
        <v>192</v>
      </c>
    </row>
    <row r="447" spans="2:14" ht="24.95" customHeight="1" x14ac:dyDescent="0.25">
      <c r="B447" s="1631"/>
      <c r="C447" s="1639"/>
      <c r="D447" s="1551" t="s">
        <v>927</v>
      </c>
      <c r="E447" s="1635"/>
      <c r="F447" s="1552" t="s">
        <v>323</v>
      </c>
      <c r="G447" s="1643" t="s">
        <v>323</v>
      </c>
      <c r="H447" s="1552" t="s">
        <v>1138</v>
      </c>
      <c r="I447" s="1647" t="s">
        <v>1043</v>
      </c>
      <c r="J447" s="1553">
        <v>5.46</v>
      </c>
      <c r="K447" s="1553">
        <v>3.2999999999999994</v>
      </c>
      <c r="L447" s="1553">
        <v>5.6859999999999991</v>
      </c>
      <c r="M447" s="1552" t="s">
        <v>1322</v>
      </c>
      <c r="N447" s="1554">
        <v>521</v>
      </c>
    </row>
    <row r="448" spans="2:14" ht="24.95" customHeight="1" x14ac:dyDescent="0.25">
      <c r="B448" s="1631"/>
      <c r="C448" s="1639"/>
      <c r="D448" s="1551" t="s">
        <v>928</v>
      </c>
      <c r="E448" s="1635"/>
      <c r="F448" s="1552" t="s">
        <v>323</v>
      </c>
      <c r="G448" s="1643" t="s">
        <v>323</v>
      </c>
      <c r="H448" s="1552" t="s">
        <v>1138</v>
      </c>
      <c r="I448" s="1647" t="s">
        <v>1043</v>
      </c>
      <c r="J448" s="1553">
        <v>1.8199999999999996</v>
      </c>
      <c r="K448" s="1553">
        <v>1.3000000000000005</v>
      </c>
      <c r="L448" s="1553">
        <v>0</v>
      </c>
      <c r="M448" s="1552" t="s">
        <v>1322</v>
      </c>
      <c r="N448" s="1554">
        <v>0</v>
      </c>
    </row>
    <row r="449" spans="2:14" ht="24.95" customHeight="1" x14ac:dyDescent="0.25">
      <c r="B449" s="1631"/>
      <c r="C449" s="1639"/>
      <c r="D449" s="1551" t="s">
        <v>929</v>
      </c>
      <c r="E449" s="1635"/>
      <c r="F449" s="1552" t="s">
        <v>323</v>
      </c>
      <c r="G449" s="1643" t="s">
        <v>323</v>
      </c>
      <c r="H449" s="1552" t="s">
        <v>1138</v>
      </c>
      <c r="I449" s="1647" t="s">
        <v>1043</v>
      </c>
      <c r="J449" s="1553">
        <v>8.65</v>
      </c>
      <c r="K449" s="1553">
        <v>6</v>
      </c>
      <c r="L449" s="1553">
        <v>3.327</v>
      </c>
      <c r="M449" s="1552" t="s">
        <v>1322</v>
      </c>
      <c r="N449" s="1554">
        <v>216</v>
      </c>
    </row>
    <row r="450" spans="2:14" ht="24.95" customHeight="1" x14ac:dyDescent="0.25">
      <c r="B450" s="1631"/>
      <c r="C450" s="1640"/>
      <c r="D450" s="1551" t="s">
        <v>930</v>
      </c>
      <c r="E450" s="1635"/>
      <c r="F450" s="1552" t="s">
        <v>323</v>
      </c>
      <c r="G450" s="1643" t="s">
        <v>323</v>
      </c>
      <c r="H450" s="1552" t="s">
        <v>1138</v>
      </c>
      <c r="I450" s="1647" t="s">
        <v>1043</v>
      </c>
      <c r="J450" s="1553">
        <v>5.4249999999999998</v>
      </c>
      <c r="K450" s="1553">
        <v>3.399999999999999</v>
      </c>
      <c r="L450" s="1553">
        <v>0</v>
      </c>
      <c r="M450" s="1552" t="s">
        <v>1322</v>
      </c>
      <c r="N450" s="1554">
        <v>0</v>
      </c>
    </row>
    <row r="451" spans="2:14" ht="24.95" customHeight="1" x14ac:dyDescent="0.25">
      <c r="B451" s="1631"/>
      <c r="C451" s="1638" t="s">
        <v>254</v>
      </c>
      <c r="D451" s="1551" t="s">
        <v>931</v>
      </c>
      <c r="E451" s="1635"/>
      <c r="F451" s="1552" t="s">
        <v>323</v>
      </c>
      <c r="G451" s="1643" t="s">
        <v>323</v>
      </c>
      <c r="H451" s="1552" t="s">
        <v>1138</v>
      </c>
      <c r="I451" s="1647" t="s">
        <v>1043</v>
      </c>
      <c r="J451" s="1553">
        <v>1.2850000000000001</v>
      </c>
      <c r="K451" s="1553">
        <v>1.028</v>
      </c>
      <c r="L451" s="1553">
        <v>117.051</v>
      </c>
      <c r="M451" s="1552" t="s">
        <v>1322</v>
      </c>
      <c r="N451" s="1554">
        <v>9752</v>
      </c>
    </row>
    <row r="452" spans="2:14" ht="24.95" customHeight="1" x14ac:dyDescent="0.25">
      <c r="B452" s="1631"/>
      <c r="C452" s="1638" t="s">
        <v>256</v>
      </c>
      <c r="D452" s="1551" t="s">
        <v>932</v>
      </c>
      <c r="E452" s="1635"/>
      <c r="F452" s="1552" t="s">
        <v>323</v>
      </c>
      <c r="G452" s="1643" t="s">
        <v>323</v>
      </c>
      <c r="H452" s="1552" t="s">
        <v>1137</v>
      </c>
      <c r="I452" s="1647" t="s">
        <v>1043</v>
      </c>
      <c r="J452" s="1553">
        <v>3.99</v>
      </c>
      <c r="K452" s="1553">
        <v>3.1500000000000008</v>
      </c>
      <c r="L452" s="1553">
        <v>44.505000000000003</v>
      </c>
      <c r="M452" s="1552" t="s">
        <v>1322</v>
      </c>
      <c r="N452" s="1554">
        <v>3318</v>
      </c>
    </row>
    <row r="453" spans="2:14" ht="24.95" customHeight="1" x14ac:dyDescent="0.25">
      <c r="B453" s="1631"/>
      <c r="C453" s="1639"/>
      <c r="D453" s="1551" t="s">
        <v>933</v>
      </c>
      <c r="E453" s="1635"/>
      <c r="F453" s="1552" t="s">
        <v>323</v>
      </c>
      <c r="G453" s="1643" t="s">
        <v>323</v>
      </c>
      <c r="H453" s="1552" t="s">
        <v>1137</v>
      </c>
      <c r="I453" s="1647" t="s">
        <v>1043</v>
      </c>
      <c r="J453" s="1553">
        <v>6.165</v>
      </c>
      <c r="K453" s="1553">
        <v>4</v>
      </c>
      <c r="L453" s="1553">
        <v>3003.8829999999998</v>
      </c>
      <c r="M453" s="1552" t="s">
        <v>1324</v>
      </c>
      <c r="N453" s="1554">
        <v>893689</v>
      </c>
    </row>
    <row r="454" spans="2:14" ht="24.95" customHeight="1" x14ac:dyDescent="0.25">
      <c r="B454" s="1631"/>
      <c r="C454" s="1639"/>
      <c r="D454" s="1551" t="s">
        <v>934</v>
      </c>
      <c r="E454" s="1635"/>
      <c r="F454" s="1552" t="s">
        <v>323</v>
      </c>
      <c r="G454" s="1643" t="s">
        <v>323</v>
      </c>
      <c r="H454" s="1552" t="s">
        <v>1137</v>
      </c>
      <c r="I454" s="1647" t="s">
        <v>1043</v>
      </c>
      <c r="J454" s="1553">
        <v>3.65</v>
      </c>
      <c r="K454" s="1553">
        <v>2.5</v>
      </c>
      <c r="L454" s="1553">
        <v>36.840000000000003</v>
      </c>
      <c r="M454" s="1552" t="s">
        <v>1322</v>
      </c>
      <c r="N454" s="1554">
        <v>2948</v>
      </c>
    </row>
    <row r="455" spans="2:14" ht="24.95" customHeight="1" x14ac:dyDescent="0.25">
      <c r="B455" s="1631"/>
      <c r="C455" s="1640"/>
      <c r="D455" s="1551" t="s">
        <v>935</v>
      </c>
      <c r="E455" s="1635"/>
      <c r="F455" s="1552" t="s">
        <v>323</v>
      </c>
      <c r="G455" s="1643" t="s">
        <v>323</v>
      </c>
      <c r="H455" s="1552" t="s">
        <v>1137</v>
      </c>
      <c r="I455" s="1647" t="s">
        <v>1043</v>
      </c>
      <c r="J455" s="1553">
        <v>8.4999999999999982</v>
      </c>
      <c r="K455" s="1553">
        <v>6.030000000000002</v>
      </c>
      <c r="L455" s="1553">
        <v>160.32999999999998</v>
      </c>
      <c r="M455" s="1552" t="s">
        <v>1322</v>
      </c>
      <c r="N455" s="1554">
        <v>17812</v>
      </c>
    </row>
    <row r="456" spans="2:14" ht="24.95" customHeight="1" x14ac:dyDescent="0.25">
      <c r="B456" s="1631"/>
      <c r="C456" s="1638" t="s">
        <v>2108</v>
      </c>
      <c r="D456" s="1551" t="s">
        <v>1837</v>
      </c>
      <c r="E456" s="1635"/>
      <c r="F456" s="1552" t="s">
        <v>323</v>
      </c>
      <c r="G456" s="1643" t="s">
        <v>323</v>
      </c>
      <c r="H456" s="1552" t="s">
        <v>1138</v>
      </c>
      <c r="I456" s="1647" t="s">
        <v>1043</v>
      </c>
      <c r="J456" s="1553">
        <v>1.38</v>
      </c>
      <c r="K456" s="1553">
        <v>0.96600000000000008</v>
      </c>
      <c r="L456" s="1553">
        <v>0</v>
      </c>
      <c r="M456" s="1552" t="s">
        <v>1322</v>
      </c>
      <c r="N456" s="1554">
        <v>0</v>
      </c>
    </row>
    <row r="457" spans="2:14" ht="24.95" customHeight="1" x14ac:dyDescent="0.25">
      <c r="B457" s="1631"/>
      <c r="C457" s="1638" t="s">
        <v>2109</v>
      </c>
      <c r="D457" s="1551" t="s">
        <v>2110</v>
      </c>
      <c r="E457" s="1635"/>
      <c r="F457" s="1552" t="s">
        <v>323</v>
      </c>
      <c r="G457" s="1643" t="s">
        <v>323</v>
      </c>
      <c r="H457" s="1552" t="s">
        <v>1138</v>
      </c>
      <c r="I457" s="1647" t="s">
        <v>1043</v>
      </c>
      <c r="J457" s="1553">
        <v>2.9999999999999995E-2</v>
      </c>
      <c r="K457" s="1553">
        <v>2.6000000000000006E-2</v>
      </c>
      <c r="L457" s="1553">
        <v>0.45500000000000002</v>
      </c>
      <c r="M457" s="1552" t="s">
        <v>1322</v>
      </c>
      <c r="N457" s="1554">
        <v>6.3500000000000014</v>
      </c>
    </row>
    <row r="458" spans="2:14" ht="24.95" customHeight="1" x14ac:dyDescent="0.25">
      <c r="B458" s="1631"/>
      <c r="C458" s="1638" t="s">
        <v>259</v>
      </c>
      <c r="D458" s="1551" t="s">
        <v>938</v>
      </c>
      <c r="E458" s="1635"/>
      <c r="F458" s="1552" t="s">
        <v>323</v>
      </c>
      <c r="G458" s="1643" t="s">
        <v>323</v>
      </c>
      <c r="H458" s="1552" t="s">
        <v>1137</v>
      </c>
      <c r="I458" s="1647" t="s">
        <v>1043</v>
      </c>
      <c r="J458" s="1553">
        <v>2.4999999999999996</v>
      </c>
      <c r="K458" s="1553">
        <v>2.0000000000000004</v>
      </c>
      <c r="L458" s="1553">
        <v>5.71</v>
      </c>
      <c r="M458" s="1552" t="s">
        <v>1322</v>
      </c>
      <c r="N458" s="1554">
        <v>400</v>
      </c>
    </row>
    <row r="459" spans="2:14" ht="24.95" customHeight="1" x14ac:dyDescent="0.25">
      <c r="B459" s="1631"/>
      <c r="C459" s="1639"/>
      <c r="D459" s="1551" t="s">
        <v>939</v>
      </c>
      <c r="E459" s="1635"/>
      <c r="F459" s="1552" t="s">
        <v>325</v>
      </c>
      <c r="G459" s="1643" t="s">
        <v>325</v>
      </c>
      <c r="H459" s="1552" t="s">
        <v>1137</v>
      </c>
      <c r="I459" s="1647" t="s">
        <v>1043</v>
      </c>
      <c r="J459" s="1553">
        <v>3.5000000000000004</v>
      </c>
      <c r="K459" s="1553">
        <v>2.4999999999999996</v>
      </c>
      <c r="L459" s="1553">
        <v>1825.8200000000002</v>
      </c>
      <c r="M459" s="1552" t="s">
        <v>1332</v>
      </c>
      <c r="N459" s="1554">
        <v>73131</v>
      </c>
    </row>
    <row r="460" spans="2:14" ht="24.95" customHeight="1" x14ac:dyDescent="0.25">
      <c r="B460" s="1631"/>
      <c r="C460" s="1639"/>
      <c r="D460" s="1551" t="s">
        <v>940</v>
      </c>
      <c r="E460" s="1635"/>
      <c r="F460" s="1552" t="s">
        <v>323</v>
      </c>
      <c r="G460" s="1643" t="s">
        <v>323</v>
      </c>
      <c r="H460" s="1552" t="s">
        <v>1137</v>
      </c>
      <c r="I460" s="1647" t="s">
        <v>1043</v>
      </c>
      <c r="J460" s="1553">
        <v>2.0000000000000004</v>
      </c>
      <c r="K460" s="1553">
        <v>2.0000000000000004</v>
      </c>
      <c r="L460" s="1553">
        <v>0</v>
      </c>
      <c r="M460" s="1552" t="s">
        <v>1322</v>
      </c>
      <c r="N460" s="1554">
        <v>0</v>
      </c>
    </row>
    <row r="461" spans="2:14" ht="24.95" customHeight="1" x14ac:dyDescent="0.25">
      <c r="B461" s="1631"/>
      <c r="C461" s="1639"/>
      <c r="D461" s="1551" t="s">
        <v>941</v>
      </c>
      <c r="E461" s="1635"/>
      <c r="F461" s="1552" t="s">
        <v>323</v>
      </c>
      <c r="G461" s="1643" t="s">
        <v>323</v>
      </c>
      <c r="H461" s="1552" t="s">
        <v>1137</v>
      </c>
      <c r="I461" s="1647" t="s">
        <v>1043</v>
      </c>
      <c r="J461" s="1553">
        <v>2.0000000000000004</v>
      </c>
      <c r="K461" s="1553">
        <v>2.0000000000000004</v>
      </c>
      <c r="L461" s="1553">
        <v>0</v>
      </c>
      <c r="M461" s="1552" t="s">
        <v>1322</v>
      </c>
      <c r="N461" s="1554">
        <v>0</v>
      </c>
    </row>
    <row r="462" spans="2:14" ht="24.95" customHeight="1" x14ac:dyDescent="0.25">
      <c r="B462" s="1631"/>
      <c r="C462" s="1639"/>
      <c r="D462" s="1551" t="s">
        <v>942</v>
      </c>
      <c r="E462" s="1635"/>
      <c r="F462" s="1552" t="s">
        <v>325</v>
      </c>
      <c r="G462" s="1643" t="s">
        <v>325</v>
      </c>
      <c r="H462" s="1552" t="s">
        <v>1137</v>
      </c>
      <c r="I462" s="1647" t="s">
        <v>1043</v>
      </c>
      <c r="J462" s="1553">
        <v>4</v>
      </c>
      <c r="K462" s="1553">
        <v>3.4999999999999996</v>
      </c>
      <c r="L462" s="1553">
        <v>18997.163</v>
      </c>
      <c r="M462" s="1552" t="s">
        <v>1332</v>
      </c>
      <c r="N462" s="1554">
        <v>342672.3</v>
      </c>
    </row>
    <row r="463" spans="2:14" ht="24.95" customHeight="1" x14ac:dyDescent="0.25">
      <c r="B463" s="1631"/>
      <c r="C463" s="1640"/>
      <c r="D463" s="1551" t="s">
        <v>943</v>
      </c>
      <c r="E463" s="1635"/>
      <c r="F463" s="1552" t="s">
        <v>323</v>
      </c>
      <c r="G463" s="1643" t="s">
        <v>323</v>
      </c>
      <c r="H463" s="1552" t="s">
        <v>1137</v>
      </c>
      <c r="I463" s="1647" t="s">
        <v>1043</v>
      </c>
      <c r="J463" s="1553">
        <v>2.0000000000000004</v>
      </c>
      <c r="K463" s="1553">
        <v>2.0000000000000004</v>
      </c>
      <c r="L463" s="1553">
        <v>5.7119999999999997</v>
      </c>
      <c r="M463" s="1552" t="s">
        <v>1322</v>
      </c>
      <c r="N463" s="1554">
        <v>1100</v>
      </c>
    </row>
    <row r="464" spans="2:14" ht="24.95" customHeight="1" x14ac:dyDescent="0.25">
      <c r="B464" s="1631"/>
      <c r="C464" s="1638" t="s">
        <v>261</v>
      </c>
      <c r="D464" s="1551" t="s">
        <v>945</v>
      </c>
      <c r="E464" s="1635"/>
      <c r="F464" s="1552" t="s">
        <v>323</v>
      </c>
      <c r="G464" s="1643" t="s">
        <v>323</v>
      </c>
      <c r="H464" s="1552" t="s">
        <v>1138</v>
      </c>
      <c r="I464" s="1647" t="s">
        <v>1043</v>
      </c>
      <c r="J464" s="1553">
        <v>2.915999999999999</v>
      </c>
      <c r="K464" s="1553">
        <v>2.35</v>
      </c>
      <c r="L464" s="1553">
        <v>0</v>
      </c>
      <c r="M464" s="1552" t="s">
        <v>1322</v>
      </c>
      <c r="N464" s="1554">
        <v>0</v>
      </c>
    </row>
    <row r="465" spans="2:14" ht="24.95" customHeight="1" x14ac:dyDescent="0.25">
      <c r="B465" s="1631"/>
      <c r="C465" s="1638" t="s">
        <v>262</v>
      </c>
      <c r="D465" s="1551" t="s">
        <v>946</v>
      </c>
      <c r="E465" s="1635"/>
      <c r="F465" s="1552" t="s">
        <v>323</v>
      </c>
      <c r="G465" s="1643" t="s">
        <v>323</v>
      </c>
      <c r="H465" s="1552" t="s">
        <v>1138</v>
      </c>
      <c r="I465" s="1647" t="s">
        <v>1043</v>
      </c>
      <c r="J465" s="1553">
        <v>2.5999999999999996</v>
      </c>
      <c r="K465" s="1553">
        <v>2.4000000000000008</v>
      </c>
      <c r="L465" s="1553">
        <v>0</v>
      </c>
      <c r="M465" s="1552" t="s">
        <v>1322</v>
      </c>
      <c r="N465" s="1554">
        <v>0</v>
      </c>
    </row>
    <row r="466" spans="2:14" ht="24.95" customHeight="1" x14ac:dyDescent="0.25">
      <c r="B466" s="1631"/>
      <c r="C466" s="1638" t="s">
        <v>264</v>
      </c>
      <c r="D466" s="1551" t="s">
        <v>947</v>
      </c>
      <c r="E466" s="1635"/>
      <c r="F466" s="1552" t="s">
        <v>323</v>
      </c>
      <c r="G466" s="1643" t="s">
        <v>323</v>
      </c>
      <c r="H466" s="1552" t="s">
        <v>1138</v>
      </c>
      <c r="I466" s="1647" t="s">
        <v>1043</v>
      </c>
      <c r="J466" s="1553">
        <v>20.800000000000008</v>
      </c>
      <c r="K466" s="1553">
        <v>16</v>
      </c>
      <c r="L466" s="1553">
        <v>0</v>
      </c>
      <c r="M466" s="1552" t="s">
        <v>1322</v>
      </c>
      <c r="N466" s="1554">
        <v>0</v>
      </c>
    </row>
    <row r="467" spans="2:14" ht="24.95" customHeight="1" x14ac:dyDescent="0.25">
      <c r="B467" s="1631"/>
      <c r="C467" s="1639"/>
      <c r="D467" s="1551" t="s">
        <v>948</v>
      </c>
      <c r="E467" s="1635"/>
      <c r="F467" s="1552" t="s">
        <v>323</v>
      </c>
      <c r="G467" s="1643" t="s">
        <v>323</v>
      </c>
      <c r="H467" s="1552" t="s">
        <v>1138</v>
      </c>
      <c r="I467" s="1647" t="s">
        <v>1043</v>
      </c>
      <c r="J467" s="1553">
        <v>42</v>
      </c>
      <c r="K467" s="1553">
        <v>42</v>
      </c>
      <c r="L467" s="1553">
        <v>0</v>
      </c>
      <c r="M467" s="1552" t="s">
        <v>1322</v>
      </c>
      <c r="N467" s="1554">
        <v>0</v>
      </c>
    </row>
    <row r="468" spans="2:14" ht="24.95" customHeight="1" x14ac:dyDescent="0.25">
      <c r="B468" s="1631"/>
      <c r="C468" s="1640"/>
      <c r="D468" s="1551" t="s">
        <v>949</v>
      </c>
      <c r="E468" s="1635"/>
      <c r="F468" s="1552" t="s">
        <v>323</v>
      </c>
      <c r="G468" s="1643" t="s">
        <v>323</v>
      </c>
      <c r="H468" s="1552" t="s">
        <v>1138</v>
      </c>
      <c r="I468" s="1647" t="s">
        <v>1043</v>
      </c>
      <c r="J468" s="1553">
        <v>65.510000000000005</v>
      </c>
      <c r="K468" s="1553">
        <v>49.139999999999993</v>
      </c>
      <c r="L468" s="1553">
        <v>0</v>
      </c>
      <c r="M468" s="1552" t="s">
        <v>1322</v>
      </c>
      <c r="N468" s="1554">
        <v>0</v>
      </c>
    </row>
    <row r="469" spans="2:14" ht="24.95" customHeight="1" x14ac:dyDescent="0.25">
      <c r="B469" s="1631"/>
      <c r="C469" s="1638" t="s">
        <v>266</v>
      </c>
      <c r="D469" s="1551" t="s">
        <v>950</v>
      </c>
      <c r="E469" s="1635"/>
      <c r="F469" s="1552" t="s">
        <v>324</v>
      </c>
      <c r="G469" s="1643" t="s">
        <v>324</v>
      </c>
      <c r="H469" s="1552" t="s">
        <v>1138</v>
      </c>
      <c r="I469" s="1647" t="s">
        <v>1043</v>
      </c>
      <c r="J469" s="1553">
        <v>77.40000000000002</v>
      </c>
      <c r="K469" s="1553">
        <v>71.69</v>
      </c>
      <c r="L469" s="1553">
        <v>170820.23</v>
      </c>
      <c r="M469" s="1552" t="s">
        <v>1324</v>
      </c>
      <c r="N469" s="1554">
        <v>65940123</v>
      </c>
    </row>
    <row r="470" spans="2:14" ht="24.95" customHeight="1" x14ac:dyDescent="0.25">
      <c r="B470" s="1631"/>
      <c r="C470" s="1638" t="s">
        <v>268</v>
      </c>
      <c r="D470" s="1551" t="s">
        <v>951</v>
      </c>
      <c r="E470" s="1635"/>
      <c r="F470" s="1552" t="s">
        <v>323</v>
      </c>
      <c r="G470" s="1643" t="s">
        <v>323</v>
      </c>
      <c r="H470" s="1552" t="s">
        <v>1138</v>
      </c>
      <c r="I470" s="1647" t="s">
        <v>1043</v>
      </c>
      <c r="J470" s="1553">
        <v>4.9339999999999984</v>
      </c>
      <c r="K470" s="1553">
        <v>4.085</v>
      </c>
      <c r="L470" s="1553">
        <v>0</v>
      </c>
      <c r="M470" s="1552" t="s">
        <v>1322</v>
      </c>
      <c r="N470" s="1554">
        <v>0</v>
      </c>
    </row>
    <row r="471" spans="2:14" ht="24.95" customHeight="1" x14ac:dyDescent="0.25">
      <c r="B471" s="1631"/>
      <c r="C471" s="1639"/>
      <c r="D471" s="1551" t="s">
        <v>952</v>
      </c>
      <c r="E471" s="1635"/>
      <c r="F471" s="1552" t="s">
        <v>323</v>
      </c>
      <c r="G471" s="1643" t="s">
        <v>323</v>
      </c>
      <c r="H471" s="1552" t="s">
        <v>1138</v>
      </c>
      <c r="I471" s="1647" t="s">
        <v>1043</v>
      </c>
      <c r="J471" s="1553">
        <v>2.5</v>
      </c>
      <c r="K471" s="1553">
        <v>2</v>
      </c>
      <c r="L471" s="1553">
        <v>0</v>
      </c>
      <c r="M471" s="1552" t="s">
        <v>1322</v>
      </c>
      <c r="N471" s="1554">
        <v>0</v>
      </c>
    </row>
    <row r="472" spans="2:14" ht="24.95" customHeight="1" x14ac:dyDescent="0.25">
      <c r="B472" s="1631"/>
      <c r="C472" s="1639"/>
      <c r="D472" s="1551" t="s">
        <v>953</v>
      </c>
      <c r="E472" s="1635"/>
      <c r="F472" s="1552" t="s">
        <v>323</v>
      </c>
      <c r="G472" s="1643" t="s">
        <v>323</v>
      </c>
      <c r="H472" s="1552" t="s">
        <v>1138</v>
      </c>
      <c r="I472" s="1647" t="s">
        <v>1043</v>
      </c>
      <c r="J472" s="1553">
        <v>2.54</v>
      </c>
      <c r="K472" s="1553">
        <v>1.72</v>
      </c>
      <c r="L472" s="1553">
        <v>0</v>
      </c>
      <c r="M472" s="1552" t="s">
        <v>1322</v>
      </c>
      <c r="N472" s="1554">
        <v>0</v>
      </c>
    </row>
    <row r="473" spans="2:14" ht="24.95" customHeight="1" x14ac:dyDescent="0.25">
      <c r="B473" s="1631"/>
      <c r="C473" s="1639"/>
      <c r="D473" s="1551" t="s">
        <v>532</v>
      </c>
      <c r="E473" s="1635"/>
      <c r="F473" s="1552" t="s">
        <v>323</v>
      </c>
      <c r="G473" s="1643" t="s">
        <v>323</v>
      </c>
      <c r="H473" s="1552" t="s">
        <v>1138</v>
      </c>
      <c r="I473" s="1647" t="s">
        <v>1043</v>
      </c>
      <c r="J473" s="1553">
        <v>2.6400000000000006</v>
      </c>
      <c r="K473" s="1553">
        <v>2.5080000000000005</v>
      </c>
      <c r="L473" s="1553">
        <v>15.616999999999999</v>
      </c>
      <c r="M473" s="1552" t="s">
        <v>1322</v>
      </c>
      <c r="N473" s="1554">
        <v>1096</v>
      </c>
    </row>
    <row r="474" spans="2:14" ht="24.95" customHeight="1" x14ac:dyDescent="0.25">
      <c r="B474" s="1631"/>
      <c r="C474" s="1639"/>
      <c r="D474" s="1551" t="s">
        <v>954</v>
      </c>
      <c r="E474" s="1635"/>
      <c r="F474" s="1552" t="s">
        <v>323</v>
      </c>
      <c r="G474" s="1643" t="s">
        <v>323</v>
      </c>
      <c r="H474" s="1552" t="s">
        <v>1138</v>
      </c>
      <c r="I474" s="1647" t="s">
        <v>1043</v>
      </c>
      <c r="J474" s="1553">
        <v>3.6910000000000007</v>
      </c>
      <c r="K474" s="1553">
        <v>3.3219999999999996</v>
      </c>
      <c r="L474" s="1553">
        <v>0</v>
      </c>
      <c r="M474" s="1552" t="s">
        <v>1322</v>
      </c>
      <c r="N474" s="1554">
        <v>0</v>
      </c>
    </row>
    <row r="475" spans="2:14" ht="24.95" customHeight="1" x14ac:dyDescent="0.25">
      <c r="B475" s="1631"/>
      <c r="C475" s="1639"/>
      <c r="D475" s="1551" t="s">
        <v>955</v>
      </c>
      <c r="E475" s="1635"/>
      <c r="F475" s="1552" t="s">
        <v>323</v>
      </c>
      <c r="G475" s="1643" t="s">
        <v>323</v>
      </c>
      <c r="H475" s="1552" t="s">
        <v>1138</v>
      </c>
      <c r="I475" s="1647" t="s">
        <v>1043</v>
      </c>
      <c r="J475" s="1553">
        <v>0.11300000000000003</v>
      </c>
      <c r="K475" s="1553">
        <v>9.9999999999999992E-2</v>
      </c>
      <c r="L475" s="1553">
        <v>0</v>
      </c>
      <c r="M475" s="1552" t="s">
        <v>1322</v>
      </c>
      <c r="N475" s="1554">
        <v>0</v>
      </c>
    </row>
    <row r="476" spans="2:14" ht="24.95" customHeight="1" x14ac:dyDescent="0.25">
      <c r="B476" s="1631"/>
      <c r="C476" s="1639"/>
      <c r="D476" s="1551" t="s">
        <v>956</v>
      </c>
      <c r="E476" s="1635"/>
      <c r="F476" s="1552" t="s">
        <v>323</v>
      </c>
      <c r="G476" s="1643" t="s">
        <v>323</v>
      </c>
      <c r="H476" s="1552" t="s">
        <v>1138</v>
      </c>
      <c r="I476" s="1647" t="s">
        <v>1043</v>
      </c>
      <c r="J476" s="1553">
        <v>2.9400000000000008</v>
      </c>
      <c r="K476" s="1553">
        <v>2.4</v>
      </c>
      <c r="L476" s="1553">
        <v>0</v>
      </c>
      <c r="M476" s="1552" t="s">
        <v>1322</v>
      </c>
      <c r="N476" s="1554">
        <v>0</v>
      </c>
    </row>
    <row r="477" spans="2:14" ht="24.95" customHeight="1" x14ac:dyDescent="0.25">
      <c r="B477" s="1631"/>
      <c r="C477" s="1640"/>
      <c r="D477" s="1551" t="s">
        <v>957</v>
      </c>
      <c r="E477" s="1635"/>
      <c r="F477" s="1552" t="s">
        <v>323</v>
      </c>
      <c r="G477" s="1643" t="s">
        <v>323</v>
      </c>
      <c r="H477" s="1552" t="s">
        <v>1138</v>
      </c>
      <c r="I477" s="1647" t="s">
        <v>1043</v>
      </c>
      <c r="J477" s="1553">
        <v>3.4500000000000006</v>
      </c>
      <c r="K477" s="1553">
        <v>3.399999999999999</v>
      </c>
      <c r="L477" s="1553">
        <v>820.68000000000006</v>
      </c>
      <c r="M477" s="1552" t="s">
        <v>1322</v>
      </c>
      <c r="N477" s="1554">
        <v>69180</v>
      </c>
    </row>
    <row r="478" spans="2:14" ht="24.95" customHeight="1" x14ac:dyDescent="0.25">
      <c r="B478" s="1631"/>
      <c r="C478" s="1638" t="s">
        <v>270</v>
      </c>
      <c r="D478" s="1551" t="s">
        <v>958</v>
      </c>
      <c r="E478" s="1635"/>
      <c r="F478" s="1552" t="s">
        <v>323</v>
      </c>
      <c r="G478" s="1643" t="s">
        <v>323</v>
      </c>
      <c r="H478" s="1552" t="s">
        <v>1138</v>
      </c>
      <c r="I478" s="1647" t="s">
        <v>1043</v>
      </c>
      <c r="J478" s="1553">
        <v>3.4500000000000006</v>
      </c>
      <c r="K478" s="1553">
        <v>2.8000000000000003</v>
      </c>
      <c r="L478" s="1553">
        <v>0</v>
      </c>
      <c r="M478" s="1552" t="s">
        <v>1322</v>
      </c>
      <c r="N478" s="1554">
        <v>0</v>
      </c>
    </row>
    <row r="479" spans="2:14" ht="24.95" customHeight="1" x14ac:dyDescent="0.25">
      <c r="B479" s="1631"/>
      <c r="C479" s="1638" t="s">
        <v>272</v>
      </c>
      <c r="D479" s="1551" t="s">
        <v>959</v>
      </c>
      <c r="E479" s="1635"/>
      <c r="F479" s="1552" t="s">
        <v>323</v>
      </c>
      <c r="G479" s="1643" t="s">
        <v>323</v>
      </c>
      <c r="H479" s="1552" t="s">
        <v>1137</v>
      </c>
      <c r="I479" s="1647" t="s">
        <v>1043</v>
      </c>
      <c r="J479" s="1553">
        <v>1.28</v>
      </c>
      <c r="K479" s="1553">
        <v>1.28</v>
      </c>
      <c r="L479" s="1553">
        <v>0</v>
      </c>
      <c r="M479" s="1552" t="s">
        <v>1322</v>
      </c>
      <c r="N479" s="1554">
        <v>0</v>
      </c>
    </row>
    <row r="480" spans="2:14" ht="24.95" customHeight="1" x14ac:dyDescent="0.25">
      <c r="B480" s="1631"/>
      <c r="C480" s="1638" t="s">
        <v>274</v>
      </c>
      <c r="D480" s="1551" t="s">
        <v>960</v>
      </c>
      <c r="E480" s="1635"/>
      <c r="F480" s="1552" t="s">
        <v>323</v>
      </c>
      <c r="G480" s="1643" t="s">
        <v>323</v>
      </c>
      <c r="H480" s="1552" t="s">
        <v>1138</v>
      </c>
      <c r="I480" s="1647" t="s">
        <v>1043</v>
      </c>
      <c r="J480" s="1553">
        <v>2.1269999999999993</v>
      </c>
      <c r="K480" s="1553">
        <v>1.365</v>
      </c>
      <c r="L480" s="1553">
        <v>549.70100000000002</v>
      </c>
      <c r="M480" s="1552" t="s">
        <v>1322</v>
      </c>
      <c r="N480" s="1554">
        <v>64967</v>
      </c>
    </row>
    <row r="481" spans="2:14" ht="24.95" customHeight="1" x14ac:dyDescent="0.25">
      <c r="B481" s="1631"/>
      <c r="C481" s="1639"/>
      <c r="D481" s="1551" t="s">
        <v>951</v>
      </c>
      <c r="E481" s="1635"/>
      <c r="F481" s="1552" t="s">
        <v>323</v>
      </c>
      <c r="G481" s="1643" t="s">
        <v>323</v>
      </c>
      <c r="H481" s="1552" t="s">
        <v>1138</v>
      </c>
      <c r="I481" s="1647" t="s">
        <v>1043</v>
      </c>
      <c r="J481" s="1553">
        <v>2.145</v>
      </c>
      <c r="K481" s="1553">
        <v>2</v>
      </c>
      <c r="L481" s="1553">
        <v>874.52099999999984</v>
      </c>
      <c r="M481" s="1552" t="s">
        <v>1322</v>
      </c>
      <c r="N481" s="1554">
        <v>81625</v>
      </c>
    </row>
    <row r="482" spans="2:14" ht="24.95" customHeight="1" x14ac:dyDescent="0.25">
      <c r="B482" s="1631"/>
      <c r="C482" s="1639"/>
      <c r="D482" s="1551" t="s">
        <v>961</v>
      </c>
      <c r="E482" s="1635"/>
      <c r="F482" s="1552" t="s">
        <v>323</v>
      </c>
      <c r="G482" s="1643" t="s">
        <v>323</v>
      </c>
      <c r="H482" s="1552" t="s">
        <v>1138</v>
      </c>
      <c r="I482" s="1647" t="s">
        <v>1043</v>
      </c>
      <c r="J482" s="1553">
        <v>1.6499999999999997</v>
      </c>
      <c r="K482" s="1553">
        <v>1.5</v>
      </c>
      <c r="L482" s="1553">
        <v>1540.0300000000002</v>
      </c>
      <c r="M482" s="1552" t="s">
        <v>1322</v>
      </c>
      <c r="N482" s="1554">
        <v>126232</v>
      </c>
    </row>
    <row r="483" spans="2:14" ht="24.95" customHeight="1" x14ac:dyDescent="0.25">
      <c r="B483" s="1631"/>
      <c r="C483" s="1639"/>
      <c r="D483" s="1551" t="s">
        <v>962</v>
      </c>
      <c r="E483" s="1635"/>
      <c r="F483" s="1552" t="s">
        <v>323</v>
      </c>
      <c r="G483" s="1643" t="s">
        <v>323</v>
      </c>
      <c r="H483" s="1552" t="s">
        <v>1138</v>
      </c>
      <c r="I483" s="1647" t="s">
        <v>1043</v>
      </c>
      <c r="J483" s="1553">
        <v>2.59</v>
      </c>
      <c r="K483" s="1553">
        <v>1.3500000000000003</v>
      </c>
      <c r="L483" s="1553">
        <v>1286.8</v>
      </c>
      <c r="M483" s="1552" t="s">
        <v>1322</v>
      </c>
      <c r="N483" s="1554">
        <v>119950.76000000001</v>
      </c>
    </row>
    <row r="484" spans="2:14" ht="24.95" customHeight="1" x14ac:dyDescent="0.25">
      <c r="B484" s="1631"/>
      <c r="C484" s="1639"/>
      <c r="D484" s="1551" t="s">
        <v>963</v>
      </c>
      <c r="E484" s="1635"/>
      <c r="F484" s="1552" t="s">
        <v>323</v>
      </c>
      <c r="G484" s="1643" t="s">
        <v>323</v>
      </c>
      <c r="H484" s="1552" t="s">
        <v>1138</v>
      </c>
      <c r="I484" s="1647" t="s">
        <v>1043</v>
      </c>
      <c r="J484" s="1553">
        <v>0.46500000000000002</v>
      </c>
      <c r="K484" s="1553">
        <v>0.3600000000000001</v>
      </c>
      <c r="L484" s="1553">
        <v>28.730000000000004</v>
      </c>
      <c r="M484" s="1552" t="s">
        <v>1322</v>
      </c>
      <c r="N484" s="1554">
        <v>3403</v>
      </c>
    </row>
    <row r="485" spans="2:14" ht="24.95" customHeight="1" x14ac:dyDescent="0.25">
      <c r="B485" s="1631"/>
      <c r="C485" s="1639"/>
      <c r="D485" s="1551" t="s">
        <v>964</v>
      </c>
      <c r="E485" s="1635"/>
      <c r="F485" s="1552" t="s">
        <v>323</v>
      </c>
      <c r="G485" s="1643" t="s">
        <v>323</v>
      </c>
      <c r="H485" s="1552" t="s">
        <v>1138</v>
      </c>
      <c r="I485" s="1647" t="s">
        <v>1043</v>
      </c>
      <c r="J485" s="1553">
        <v>0.5</v>
      </c>
      <c r="K485" s="1553">
        <v>0.5</v>
      </c>
      <c r="L485" s="1553">
        <v>123.00700000000001</v>
      </c>
      <c r="M485" s="1552" t="s">
        <v>1322</v>
      </c>
      <c r="N485" s="1554">
        <v>13352</v>
      </c>
    </row>
    <row r="486" spans="2:14" ht="24.95" customHeight="1" x14ac:dyDescent="0.25">
      <c r="B486" s="1631"/>
      <c r="C486" s="1639"/>
      <c r="D486" s="1551" t="s">
        <v>965</v>
      </c>
      <c r="E486" s="1635"/>
      <c r="F486" s="1552" t="s">
        <v>323</v>
      </c>
      <c r="G486" s="1643" t="s">
        <v>323</v>
      </c>
      <c r="H486" s="1552" t="s">
        <v>1138</v>
      </c>
      <c r="I486" s="1647" t="s">
        <v>1043</v>
      </c>
      <c r="J486" s="1553">
        <v>1.635</v>
      </c>
      <c r="K486" s="1553">
        <v>1.4799999999999998</v>
      </c>
      <c r="L486" s="1553">
        <v>320.05799999999994</v>
      </c>
      <c r="M486" s="1552" t="s">
        <v>1322</v>
      </c>
      <c r="N486" s="1554">
        <v>39059</v>
      </c>
    </row>
    <row r="487" spans="2:14" ht="24.95" customHeight="1" x14ac:dyDescent="0.25">
      <c r="B487" s="1631"/>
      <c r="C487" s="1639"/>
      <c r="D487" s="1551" t="s">
        <v>966</v>
      </c>
      <c r="E487" s="1635"/>
      <c r="F487" s="1552" t="s">
        <v>323</v>
      </c>
      <c r="G487" s="1643" t="s">
        <v>323</v>
      </c>
      <c r="H487" s="1552" t="s">
        <v>1138</v>
      </c>
      <c r="I487" s="1647" t="s">
        <v>1043</v>
      </c>
      <c r="J487" s="1553">
        <v>1.6450000000000005</v>
      </c>
      <c r="K487" s="1553">
        <v>1.4000000000000001</v>
      </c>
      <c r="L487" s="1553">
        <v>594.42700000000002</v>
      </c>
      <c r="M487" s="1552" t="s">
        <v>1322</v>
      </c>
      <c r="N487" s="1554">
        <v>85098</v>
      </c>
    </row>
    <row r="488" spans="2:14" ht="24.95" customHeight="1" x14ac:dyDescent="0.25">
      <c r="B488" s="1631"/>
      <c r="C488" s="1639"/>
      <c r="D488" s="1551" t="s">
        <v>967</v>
      </c>
      <c r="E488" s="1635"/>
      <c r="F488" s="1552" t="s">
        <v>323</v>
      </c>
      <c r="G488" s="1643" t="s">
        <v>323</v>
      </c>
      <c r="H488" s="1552" t="s">
        <v>1138</v>
      </c>
      <c r="I488" s="1647" t="s">
        <v>1043</v>
      </c>
      <c r="J488" s="1553">
        <v>0.375</v>
      </c>
      <c r="K488" s="1553">
        <v>0.32500000000000012</v>
      </c>
      <c r="L488" s="1553">
        <v>251.45599999999999</v>
      </c>
      <c r="M488" s="1552" t="s">
        <v>1322</v>
      </c>
      <c r="N488" s="1554">
        <v>57182</v>
      </c>
    </row>
    <row r="489" spans="2:14" ht="24.95" customHeight="1" x14ac:dyDescent="0.25">
      <c r="B489" s="1631"/>
      <c r="C489" s="1640"/>
      <c r="D489" s="1551" t="s">
        <v>968</v>
      </c>
      <c r="E489" s="1635"/>
      <c r="F489" s="1552" t="s">
        <v>323</v>
      </c>
      <c r="G489" s="1643" t="s">
        <v>323</v>
      </c>
      <c r="H489" s="1552" t="s">
        <v>1138</v>
      </c>
      <c r="I489" s="1647" t="s">
        <v>1043</v>
      </c>
      <c r="J489" s="1553">
        <v>3.5500000000000003</v>
      </c>
      <c r="K489" s="1553">
        <v>1.6999999999999995</v>
      </c>
      <c r="L489" s="1553">
        <v>4169</v>
      </c>
      <c r="M489" s="1552" t="s">
        <v>1322</v>
      </c>
      <c r="N489" s="1554">
        <v>316395.49</v>
      </c>
    </row>
    <row r="490" spans="2:14" ht="24.95" customHeight="1" x14ac:dyDescent="0.25">
      <c r="B490" s="1631"/>
      <c r="C490" s="1638" t="s">
        <v>276</v>
      </c>
      <c r="D490" s="1551" t="s">
        <v>969</v>
      </c>
      <c r="E490" s="1635"/>
      <c r="F490" s="1552" t="s">
        <v>323</v>
      </c>
      <c r="G490" s="1643" t="s">
        <v>323</v>
      </c>
      <c r="H490" s="1552" t="s">
        <v>1138</v>
      </c>
      <c r="I490" s="1647" t="s">
        <v>1043</v>
      </c>
      <c r="J490" s="1553">
        <v>9.8999999999999986</v>
      </c>
      <c r="K490" s="1553">
        <v>7.3</v>
      </c>
      <c r="L490" s="1553">
        <v>0</v>
      </c>
      <c r="M490" s="1552" t="s">
        <v>1322</v>
      </c>
      <c r="N490" s="1554">
        <v>0</v>
      </c>
    </row>
    <row r="491" spans="2:14" ht="24.95" customHeight="1" x14ac:dyDescent="0.25">
      <c r="B491" s="1631"/>
      <c r="C491" s="1639"/>
      <c r="D491" s="1551" t="s">
        <v>970</v>
      </c>
      <c r="E491" s="1635"/>
      <c r="F491" s="1552" t="s">
        <v>323</v>
      </c>
      <c r="G491" s="1643" t="s">
        <v>323</v>
      </c>
      <c r="H491" s="1552" t="s">
        <v>1138</v>
      </c>
      <c r="I491" s="1647" t="s">
        <v>1043</v>
      </c>
      <c r="J491" s="1553">
        <v>0.6</v>
      </c>
      <c r="K491" s="1553">
        <v>0.56000000000000005</v>
      </c>
      <c r="L491" s="1553">
        <v>0</v>
      </c>
      <c r="M491" s="1552" t="s">
        <v>1322</v>
      </c>
      <c r="N491" s="1554">
        <v>0</v>
      </c>
    </row>
    <row r="492" spans="2:14" ht="24.75" customHeight="1" x14ac:dyDescent="0.25">
      <c r="B492" s="1631"/>
      <c r="C492" s="1639"/>
      <c r="D492" s="1551" t="s">
        <v>971</v>
      </c>
      <c r="E492" s="1635"/>
      <c r="F492" s="1552" t="s">
        <v>323</v>
      </c>
      <c r="G492" s="1643" t="s">
        <v>323</v>
      </c>
      <c r="H492" s="1552" t="s">
        <v>1138</v>
      </c>
      <c r="I492" s="1647" t="s">
        <v>1043</v>
      </c>
      <c r="J492" s="1553">
        <v>6.2470000000000008</v>
      </c>
      <c r="K492" s="1553">
        <v>5.2620000000000005</v>
      </c>
      <c r="L492" s="1553">
        <v>0</v>
      </c>
      <c r="M492" s="1552" t="s">
        <v>1322</v>
      </c>
      <c r="N492" s="1554">
        <v>0</v>
      </c>
    </row>
    <row r="493" spans="2:14" ht="24.75" customHeight="1" x14ac:dyDescent="0.25">
      <c r="B493" s="1631"/>
      <c r="C493" s="1639"/>
      <c r="D493" s="1551" t="s">
        <v>972</v>
      </c>
      <c r="E493" s="1635"/>
      <c r="F493" s="1552" t="s">
        <v>323</v>
      </c>
      <c r="G493" s="1643" t="s">
        <v>323</v>
      </c>
      <c r="H493" s="1552" t="s">
        <v>1138</v>
      </c>
      <c r="I493" s="1647" t="s">
        <v>1043</v>
      </c>
      <c r="J493" s="1553">
        <v>4.4500000000000011</v>
      </c>
      <c r="K493" s="1553">
        <v>3.1100000000000008</v>
      </c>
      <c r="L493" s="1553">
        <v>0</v>
      </c>
      <c r="M493" s="1552" t="s">
        <v>1322</v>
      </c>
      <c r="N493" s="1554">
        <v>0</v>
      </c>
    </row>
    <row r="494" spans="2:14" ht="24.75" customHeight="1" x14ac:dyDescent="0.25">
      <c r="B494" s="1631"/>
      <c r="C494" s="1639"/>
      <c r="D494" s="1551" t="s">
        <v>973</v>
      </c>
      <c r="E494" s="1635"/>
      <c r="F494" s="1552" t="s">
        <v>323</v>
      </c>
      <c r="G494" s="1643" t="s">
        <v>323</v>
      </c>
      <c r="H494" s="1552" t="s">
        <v>1138</v>
      </c>
      <c r="I494" s="1647" t="s">
        <v>1043</v>
      </c>
      <c r="J494" s="1553">
        <v>0.19999999999999998</v>
      </c>
      <c r="K494" s="1553">
        <v>0.13</v>
      </c>
      <c r="L494" s="1553">
        <v>0</v>
      </c>
      <c r="M494" s="1552" t="s">
        <v>1322</v>
      </c>
      <c r="N494" s="1554">
        <v>0</v>
      </c>
    </row>
    <row r="495" spans="2:14" ht="24.75" customHeight="1" x14ac:dyDescent="0.25">
      <c r="B495" s="1631"/>
      <c r="C495" s="1639"/>
      <c r="D495" s="1551" t="s">
        <v>974</v>
      </c>
      <c r="E495" s="1635"/>
      <c r="F495" s="1552" t="s">
        <v>323</v>
      </c>
      <c r="G495" s="1643" t="s">
        <v>323</v>
      </c>
      <c r="H495" s="1552" t="s">
        <v>1138</v>
      </c>
      <c r="I495" s="1647" t="s">
        <v>1043</v>
      </c>
      <c r="J495" s="1553">
        <v>0.5</v>
      </c>
      <c r="K495" s="1553">
        <v>0.41999999999999987</v>
      </c>
      <c r="L495" s="1553">
        <v>0</v>
      </c>
      <c r="M495" s="1552" t="s">
        <v>1322</v>
      </c>
      <c r="N495" s="1554">
        <v>0</v>
      </c>
    </row>
    <row r="496" spans="2:14" ht="24.75" customHeight="1" x14ac:dyDescent="0.25">
      <c r="B496" s="1631"/>
      <c r="C496" s="1639"/>
      <c r="D496" s="1551" t="s">
        <v>975</v>
      </c>
      <c r="E496" s="1635"/>
      <c r="F496" s="1552" t="s">
        <v>323</v>
      </c>
      <c r="G496" s="1643" t="s">
        <v>323</v>
      </c>
      <c r="H496" s="1552" t="s">
        <v>1138</v>
      </c>
      <c r="I496" s="1647" t="s">
        <v>1043</v>
      </c>
      <c r="J496" s="1553">
        <v>27.05</v>
      </c>
      <c r="K496" s="1553">
        <v>24.030000000000005</v>
      </c>
      <c r="L496" s="1553">
        <v>0</v>
      </c>
      <c r="M496" s="1552" t="s">
        <v>1322</v>
      </c>
      <c r="N496" s="1554">
        <v>0</v>
      </c>
    </row>
    <row r="497" spans="2:14" ht="24.75" customHeight="1" x14ac:dyDescent="0.25">
      <c r="B497" s="1631"/>
      <c r="C497" s="1639"/>
      <c r="D497" s="1551" t="s">
        <v>976</v>
      </c>
      <c r="E497" s="1635"/>
      <c r="F497" s="1552" t="s">
        <v>323</v>
      </c>
      <c r="G497" s="1643" t="s">
        <v>323</v>
      </c>
      <c r="H497" s="1552" t="s">
        <v>1138</v>
      </c>
      <c r="I497" s="1647" t="s">
        <v>1043</v>
      </c>
      <c r="J497" s="1553">
        <v>17.7</v>
      </c>
      <c r="K497" s="1553">
        <v>16.59</v>
      </c>
      <c r="L497" s="1553">
        <v>0</v>
      </c>
      <c r="M497" s="1552" t="s">
        <v>1322</v>
      </c>
      <c r="N497" s="1554">
        <v>0</v>
      </c>
    </row>
    <row r="498" spans="2:14" ht="24.75" customHeight="1" x14ac:dyDescent="0.25">
      <c r="B498" s="1631"/>
      <c r="C498" s="1640"/>
      <c r="D498" s="1551" t="s">
        <v>977</v>
      </c>
      <c r="E498" s="1635"/>
      <c r="F498" s="1552" t="s">
        <v>323</v>
      </c>
      <c r="G498" s="1643" t="s">
        <v>323</v>
      </c>
      <c r="H498" s="1552" t="s">
        <v>1138</v>
      </c>
      <c r="I498" s="1647" t="s">
        <v>1043</v>
      </c>
      <c r="J498" s="1553">
        <v>3.7999999999999985E-2</v>
      </c>
      <c r="K498" s="1553">
        <v>3.7999999999999985E-2</v>
      </c>
      <c r="L498" s="1553">
        <v>0</v>
      </c>
      <c r="M498" s="1552" t="s">
        <v>1322</v>
      </c>
      <c r="N498" s="1554">
        <v>0</v>
      </c>
    </row>
    <row r="499" spans="2:14" ht="24.75" customHeight="1" x14ac:dyDescent="0.25">
      <c r="B499" s="1631"/>
      <c r="C499" s="1638" t="s">
        <v>278</v>
      </c>
      <c r="D499" s="1555" t="s">
        <v>978</v>
      </c>
      <c r="E499" s="1636"/>
      <c r="F499" s="1556" t="s">
        <v>324</v>
      </c>
      <c r="G499" s="1644" t="s">
        <v>324</v>
      </c>
      <c r="H499" s="1556" t="s">
        <v>1138</v>
      </c>
      <c r="I499" s="1648" t="s">
        <v>1043</v>
      </c>
      <c r="J499" s="1557">
        <v>27.999999999999996</v>
      </c>
      <c r="K499" s="1557">
        <v>24.500000000000004</v>
      </c>
      <c r="L499" s="1557">
        <v>66196.902000000002</v>
      </c>
      <c r="M499" s="1556" t="s">
        <v>1324</v>
      </c>
      <c r="N499" s="1558">
        <v>32179387.789999999</v>
      </c>
    </row>
    <row r="500" spans="2:14" ht="24.75" customHeight="1" x14ac:dyDescent="0.25">
      <c r="B500" s="1631"/>
      <c r="C500" s="1639"/>
      <c r="D500" s="1577"/>
      <c r="E500" s="1633"/>
      <c r="F500" s="1578"/>
      <c r="G500" s="1641"/>
      <c r="H500" s="1578"/>
      <c r="I500" s="1645"/>
      <c r="J500" s="1579"/>
      <c r="K500" s="1579"/>
      <c r="L500" s="1579"/>
      <c r="M500" s="1578" t="s">
        <v>1322</v>
      </c>
      <c r="N500" s="1546">
        <v>22081.78</v>
      </c>
    </row>
    <row r="501" spans="2:14" ht="24.75" customHeight="1" x14ac:dyDescent="0.25">
      <c r="B501" s="1631"/>
      <c r="C501" s="1640"/>
      <c r="D501" s="1551" t="s">
        <v>979</v>
      </c>
      <c r="E501" s="1635"/>
      <c r="F501" s="1552" t="s">
        <v>324</v>
      </c>
      <c r="G501" s="1643" t="s">
        <v>324</v>
      </c>
      <c r="H501" s="1552" t="s">
        <v>1138</v>
      </c>
      <c r="I501" s="1647" t="s">
        <v>1043</v>
      </c>
      <c r="J501" s="1553">
        <v>32</v>
      </c>
      <c r="K501" s="1553">
        <v>28.799999999999994</v>
      </c>
      <c r="L501" s="1553">
        <v>107669.78</v>
      </c>
      <c r="M501" s="1552" t="s">
        <v>1324</v>
      </c>
      <c r="N501" s="1554">
        <v>58728477.5</v>
      </c>
    </row>
    <row r="502" spans="2:14" ht="24.75" customHeight="1" x14ac:dyDescent="0.25">
      <c r="B502" s="1631"/>
      <c r="C502" s="1638" t="s">
        <v>2114</v>
      </c>
      <c r="D502" s="1551" t="s">
        <v>2115</v>
      </c>
      <c r="E502" s="1635"/>
      <c r="F502" s="1552" t="s">
        <v>323</v>
      </c>
      <c r="G502" s="1643" t="s">
        <v>323</v>
      </c>
      <c r="H502" s="1552" t="s">
        <v>1138</v>
      </c>
      <c r="I502" s="1647" t="s">
        <v>1043</v>
      </c>
      <c r="J502" s="1553">
        <v>1.0069999999999999</v>
      </c>
      <c r="K502" s="1553">
        <v>0.94999999999999973</v>
      </c>
      <c r="L502" s="1553">
        <v>1129.8</v>
      </c>
      <c r="M502" s="1552" t="s">
        <v>1324</v>
      </c>
      <c r="N502" s="1554">
        <v>380543.5</v>
      </c>
    </row>
    <row r="503" spans="2:14" ht="24.75" customHeight="1" x14ac:dyDescent="0.25">
      <c r="B503" s="1631"/>
      <c r="C503" s="1638" t="s">
        <v>280</v>
      </c>
      <c r="D503" s="1551" t="s">
        <v>980</v>
      </c>
      <c r="E503" s="1635"/>
      <c r="F503" s="1552" t="s">
        <v>323</v>
      </c>
      <c r="G503" s="1643" t="s">
        <v>323</v>
      </c>
      <c r="H503" s="1552" t="s">
        <v>1137</v>
      </c>
      <c r="I503" s="1647" t="s">
        <v>1043</v>
      </c>
      <c r="J503" s="1553">
        <v>1.825</v>
      </c>
      <c r="K503" s="1553">
        <v>1.825</v>
      </c>
      <c r="L503" s="1553">
        <v>0</v>
      </c>
      <c r="M503" s="1552" t="s">
        <v>1322</v>
      </c>
      <c r="N503" s="1554">
        <v>0</v>
      </c>
    </row>
    <row r="504" spans="2:14" ht="24.75" customHeight="1" x14ac:dyDescent="0.25">
      <c r="B504" s="1631"/>
      <c r="C504" s="1640"/>
      <c r="D504" s="1551" t="s">
        <v>981</v>
      </c>
      <c r="E504" s="1635"/>
      <c r="F504" s="1552" t="s">
        <v>325</v>
      </c>
      <c r="G504" s="1643" t="s">
        <v>325</v>
      </c>
      <c r="H504" s="1552" t="s">
        <v>1137</v>
      </c>
      <c r="I504" s="1647" t="s">
        <v>1043</v>
      </c>
      <c r="J504" s="1553">
        <v>0.79999999999999993</v>
      </c>
      <c r="K504" s="1553">
        <v>0.59799999999999998</v>
      </c>
      <c r="L504" s="1553">
        <v>0</v>
      </c>
      <c r="M504" s="1552"/>
      <c r="N504" s="1554"/>
    </row>
    <row r="505" spans="2:14" ht="24.75" customHeight="1" x14ac:dyDescent="0.25">
      <c r="B505" s="1631"/>
      <c r="C505" s="1638" t="s">
        <v>282</v>
      </c>
      <c r="D505" s="1551" t="s">
        <v>330</v>
      </c>
      <c r="E505" s="1635"/>
      <c r="F505" s="1552" t="s">
        <v>325</v>
      </c>
      <c r="G505" s="1643" t="s">
        <v>325</v>
      </c>
      <c r="H505" s="1552" t="s">
        <v>1137</v>
      </c>
      <c r="I505" s="1647" t="s">
        <v>1043</v>
      </c>
      <c r="J505" s="1553">
        <v>8.4999999999999982</v>
      </c>
      <c r="K505" s="1553">
        <v>6.9999999999999991</v>
      </c>
      <c r="L505" s="1553">
        <v>0</v>
      </c>
      <c r="M505" s="1552" t="s">
        <v>1328</v>
      </c>
      <c r="N505" s="1554">
        <v>0</v>
      </c>
    </row>
    <row r="506" spans="2:14" ht="24.75" customHeight="1" x14ac:dyDescent="0.25">
      <c r="B506" s="1631"/>
      <c r="C506" s="1638" t="s">
        <v>284</v>
      </c>
      <c r="D506" s="1555" t="s">
        <v>982</v>
      </c>
      <c r="E506" s="1636"/>
      <c r="F506" s="1556" t="s">
        <v>324</v>
      </c>
      <c r="G506" s="1644" t="s">
        <v>324</v>
      </c>
      <c r="H506" s="1556" t="s">
        <v>1137</v>
      </c>
      <c r="I506" s="1648" t="s">
        <v>1043</v>
      </c>
      <c r="J506" s="1557">
        <v>11.25</v>
      </c>
      <c r="K506" s="1557">
        <v>11.25</v>
      </c>
      <c r="L506" s="1557">
        <v>67937.717999999993</v>
      </c>
      <c r="M506" s="1556" t="s">
        <v>1324</v>
      </c>
      <c r="N506" s="1558">
        <v>28964747.609999999</v>
      </c>
    </row>
    <row r="507" spans="2:14" ht="24.75" customHeight="1" x14ac:dyDescent="0.25">
      <c r="B507" s="1631"/>
      <c r="C507" s="1640"/>
      <c r="D507" s="1577"/>
      <c r="E507" s="1633"/>
      <c r="F507" s="1578"/>
      <c r="G507" s="1641"/>
      <c r="H507" s="1578"/>
      <c r="I507" s="1645"/>
      <c r="J507" s="1579"/>
      <c r="K507" s="1579"/>
      <c r="L507" s="1579"/>
      <c r="M507" s="1578" t="s">
        <v>1322</v>
      </c>
      <c r="N507" s="1546">
        <v>3434.84</v>
      </c>
    </row>
    <row r="508" spans="2:14" ht="24.75" customHeight="1" x14ac:dyDescent="0.25">
      <c r="B508" s="1631"/>
      <c r="C508" s="1638" t="s">
        <v>2118</v>
      </c>
      <c r="D508" s="1551" t="s">
        <v>2119</v>
      </c>
      <c r="E508" s="1635"/>
      <c r="F508" s="1552" t="s">
        <v>323</v>
      </c>
      <c r="G508" s="1643" t="s">
        <v>323</v>
      </c>
      <c r="H508" s="1552" t="s">
        <v>1138</v>
      </c>
      <c r="I508" s="1647" t="s">
        <v>1043</v>
      </c>
      <c r="J508" s="1553">
        <v>0.64</v>
      </c>
      <c r="K508" s="1553">
        <v>0.64</v>
      </c>
      <c r="L508" s="1553">
        <v>0</v>
      </c>
      <c r="M508" s="1552" t="s">
        <v>1322</v>
      </c>
      <c r="N508" s="1554">
        <v>0</v>
      </c>
    </row>
    <row r="509" spans="2:14" ht="24.75" customHeight="1" x14ac:dyDescent="0.25">
      <c r="B509" s="1631"/>
      <c r="C509" s="1639"/>
      <c r="D509" s="1551" t="s">
        <v>2120</v>
      </c>
      <c r="E509" s="1635"/>
      <c r="F509" s="1552" t="s">
        <v>323</v>
      </c>
      <c r="G509" s="1643" t="s">
        <v>323</v>
      </c>
      <c r="H509" s="1552" t="s">
        <v>1138</v>
      </c>
      <c r="I509" s="1647" t="s">
        <v>1043</v>
      </c>
      <c r="J509" s="1553">
        <v>0.83000000000000018</v>
      </c>
      <c r="K509" s="1553">
        <v>0.83000000000000018</v>
      </c>
      <c r="L509" s="1553">
        <v>0</v>
      </c>
      <c r="M509" s="1552" t="s">
        <v>1322</v>
      </c>
      <c r="N509" s="1554">
        <v>0</v>
      </c>
    </row>
    <row r="510" spans="2:14" ht="24.75" customHeight="1" x14ac:dyDescent="0.25">
      <c r="B510" s="1631"/>
      <c r="C510" s="1640"/>
      <c r="D510" s="1551" t="s">
        <v>2121</v>
      </c>
      <c r="E510" s="1635"/>
      <c r="F510" s="1552" t="s">
        <v>323</v>
      </c>
      <c r="G510" s="1643" t="s">
        <v>323</v>
      </c>
      <c r="H510" s="1552" t="s">
        <v>1138</v>
      </c>
      <c r="I510" s="1647" t="s">
        <v>1043</v>
      </c>
      <c r="J510" s="1553">
        <v>0.6</v>
      </c>
      <c r="K510" s="1553">
        <v>0.6</v>
      </c>
      <c r="L510" s="1553">
        <v>0</v>
      </c>
      <c r="M510" s="1552" t="s">
        <v>1322</v>
      </c>
      <c r="N510" s="1554">
        <v>0</v>
      </c>
    </row>
    <row r="511" spans="2:14" ht="24.75" customHeight="1" x14ac:dyDescent="0.25">
      <c r="B511" s="1631"/>
      <c r="C511" s="1638" t="s">
        <v>286</v>
      </c>
      <c r="D511" s="1551" t="s">
        <v>983</v>
      </c>
      <c r="E511" s="1635"/>
      <c r="F511" s="1552" t="s">
        <v>323</v>
      </c>
      <c r="G511" s="1643" t="s">
        <v>323</v>
      </c>
      <c r="H511" s="1552" t="s">
        <v>1138</v>
      </c>
      <c r="I511" s="1647" t="s">
        <v>1043</v>
      </c>
      <c r="J511" s="1553">
        <v>2.11</v>
      </c>
      <c r="K511" s="1553">
        <v>1.6900000000000002</v>
      </c>
      <c r="L511" s="1553">
        <v>2870.83</v>
      </c>
      <c r="M511" s="1552" t="s">
        <v>1324</v>
      </c>
      <c r="N511" s="1554">
        <v>1183336.1700000002</v>
      </c>
    </row>
    <row r="512" spans="2:14" ht="24.75" customHeight="1" x14ac:dyDescent="0.25">
      <c r="B512" s="1631"/>
      <c r="C512" s="1638" t="s">
        <v>290</v>
      </c>
      <c r="D512" s="1551" t="s">
        <v>989</v>
      </c>
      <c r="E512" s="1635"/>
      <c r="F512" s="1552" t="s">
        <v>323</v>
      </c>
      <c r="G512" s="1643" t="s">
        <v>323</v>
      </c>
      <c r="H512" s="1552" t="s">
        <v>1138</v>
      </c>
      <c r="I512" s="1647" t="s">
        <v>1043</v>
      </c>
      <c r="J512" s="1553">
        <v>1.25</v>
      </c>
      <c r="K512" s="1553">
        <v>1</v>
      </c>
      <c r="L512" s="1553">
        <v>0</v>
      </c>
      <c r="M512" s="1552" t="s">
        <v>1322</v>
      </c>
      <c r="N512" s="1554">
        <v>0</v>
      </c>
    </row>
    <row r="513" spans="2:14" ht="24.75" customHeight="1" x14ac:dyDescent="0.25">
      <c r="B513" s="1631"/>
      <c r="C513" s="1639"/>
      <c r="D513" s="1551" t="s">
        <v>990</v>
      </c>
      <c r="E513" s="1635"/>
      <c r="F513" s="1552" t="s">
        <v>323</v>
      </c>
      <c r="G513" s="1643" t="s">
        <v>323</v>
      </c>
      <c r="H513" s="1552" t="s">
        <v>1137</v>
      </c>
      <c r="I513" s="1647" t="s">
        <v>1043</v>
      </c>
      <c r="J513" s="1553">
        <v>4.3</v>
      </c>
      <c r="K513" s="1553">
        <v>2.8000000000000003</v>
      </c>
      <c r="L513" s="1553">
        <v>0</v>
      </c>
      <c r="M513" s="1552" t="s">
        <v>1322</v>
      </c>
      <c r="N513" s="1554">
        <v>0</v>
      </c>
    </row>
    <row r="514" spans="2:14" ht="24.75" customHeight="1" x14ac:dyDescent="0.25">
      <c r="B514" s="1631"/>
      <c r="C514" s="1640"/>
      <c r="D514" s="1551" t="s">
        <v>1108</v>
      </c>
      <c r="E514" s="1635"/>
      <c r="F514" s="1552" t="s">
        <v>323</v>
      </c>
      <c r="G514" s="1643" t="s">
        <v>323</v>
      </c>
      <c r="H514" s="1552" t="s">
        <v>1137</v>
      </c>
      <c r="I514" s="1647" t="s">
        <v>1043</v>
      </c>
      <c r="J514" s="1553">
        <v>3.2999999999999994</v>
      </c>
      <c r="K514" s="1553">
        <v>3.2999999999999994</v>
      </c>
      <c r="L514" s="1553">
        <v>25.021000000000004</v>
      </c>
      <c r="M514" s="1552" t="s">
        <v>1322</v>
      </c>
      <c r="N514" s="1554">
        <v>1748</v>
      </c>
    </row>
    <row r="515" spans="2:14" ht="24.75" customHeight="1" x14ac:dyDescent="0.25">
      <c r="B515" s="1631"/>
      <c r="C515" s="1638" t="s">
        <v>292</v>
      </c>
      <c r="D515" s="1551" t="s">
        <v>991</v>
      </c>
      <c r="E515" s="1635"/>
      <c r="F515" s="1552" t="s">
        <v>323</v>
      </c>
      <c r="G515" s="1643" t="s">
        <v>323</v>
      </c>
      <c r="H515" s="1552" t="s">
        <v>1137</v>
      </c>
      <c r="I515" s="1647" t="s">
        <v>1043</v>
      </c>
      <c r="J515" s="1553">
        <v>3</v>
      </c>
      <c r="K515" s="1553">
        <v>2.9</v>
      </c>
      <c r="L515" s="1553">
        <v>26.547000000000001</v>
      </c>
      <c r="M515" s="1552" t="s">
        <v>1322</v>
      </c>
      <c r="N515" s="1554">
        <v>3802</v>
      </c>
    </row>
    <row r="516" spans="2:14" ht="24.75" customHeight="1" x14ac:dyDescent="0.25">
      <c r="B516" s="1631"/>
      <c r="C516" s="1638" t="s">
        <v>2122</v>
      </c>
      <c r="D516" s="1551" t="s">
        <v>2123</v>
      </c>
      <c r="E516" s="1635"/>
      <c r="F516" s="1552" t="s">
        <v>323</v>
      </c>
      <c r="G516" s="1643" t="s">
        <v>323</v>
      </c>
      <c r="H516" s="1552" t="s">
        <v>1138</v>
      </c>
      <c r="I516" s="1647" t="s">
        <v>1043</v>
      </c>
      <c r="J516" s="1553">
        <v>2.600000000000001</v>
      </c>
      <c r="K516" s="1553">
        <v>2</v>
      </c>
      <c r="L516" s="1553">
        <v>3179.7000000000003</v>
      </c>
      <c r="M516" s="1552" t="s">
        <v>1324</v>
      </c>
      <c r="N516" s="1554">
        <v>846173.6</v>
      </c>
    </row>
    <row r="517" spans="2:14" ht="24.75" customHeight="1" x14ac:dyDescent="0.25">
      <c r="B517" s="1631"/>
      <c r="C517" s="1638" t="s">
        <v>294</v>
      </c>
      <c r="D517" s="1551" t="s">
        <v>952</v>
      </c>
      <c r="E517" s="1635"/>
      <c r="F517" s="1552" t="s">
        <v>323</v>
      </c>
      <c r="G517" s="1643" t="s">
        <v>323</v>
      </c>
      <c r="H517" s="1552" t="s">
        <v>1138</v>
      </c>
      <c r="I517" s="1647" t="s">
        <v>1043</v>
      </c>
      <c r="J517" s="1553">
        <v>2.1800000000000002</v>
      </c>
      <c r="K517" s="1553">
        <v>2.1</v>
      </c>
      <c r="L517" s="1553">
        <v>0</v>
      </c>
      <c r="M517" s="1552" t="s">
        <v>1322</v>
      </c>
      <c r="N517" s="1554">
        <v>0</v>
      </c>
    </row>
    <row r="518" spans="2:14" ht="24.75" customHeight="1" x14ac:dyDescent="0.25">
      <c r="B518" s="1631"/>
      <c r="C518" s="1639"/>
      <c r="D518" s="1551" t="s">
        <v>992</v>
      </c>
      <c r="E518" s="1635"/>
      <c r="F518" s="1552" t="s">
        <v>323</v>
      </c>
      <c r="G518" s="1643" t="s">
        <v>323</v>
      </c>
      <c r="H518" s="1552" t="s">
        <v>1138</v>
      </c>
      <c r="I518" s="1647" t="s">
        <v>1043</v>
      </c>
      <c r="J518" s="1553">
        <v>4.3100000000000005</v>
      </c>
      <c r="K518" s="1553">
        <v>3.4319999999999999</v>
      </c>
      <c r="L518" s="1553">
        <v>0</v>
      </c>
      <c r="M518" s="1552" t="s">
        <v>1322</v>
      </c>
      <c r="N518" s="1554">
        <v>0</v>
      </c>
    </row>
    <row r="519" spans="2:14" ht="24.75" customHeight="1" x14ac:dyDescent="0.25">
      <c r="B519" s="1631"/>
      <c r="C519" s="1639"/>
      <c r="D519" s="1551" t="s">
        <v>993</v>
      </c>
      <c r="E519" s="1635"/>
      <c r="F519" s="1552" t="s">
        <v>323</v>
      </c>
      <c r="G519" s="1643" t="s">
        <v>323</v>
      </c>
      <c r="H519" s="1552" t="s">
        <v>1138</v>
      </c>
      <c r="I519" s="1647" t="s">
        <v>1043</v>
      </c>
      <c r="J519" s="1553">
        <v>3.61</v>
      </c>
      <c r="K519" s="1553">
        <v>2.6099999999999994</v>
      </c>
      <c r="L519" s="1553">
        <v>0</v>
      </c>
      <c r="M519" s="1552" t="s">
        <v>1322</v>
      </c>
      <c r="N519" s="1554">
        <v>0</v>
      </c>
    </row>
    <row r="520" spans="2:14" ht="24.75" customHeight="1" x14ac:dyDescent="0.25">
      <c r="B520" s="1631"/>
      <c r="C520" s="1639"/>
      <c r="D520" s="1551" t="s">
        <v>953</v>
      </c>
      <c r="E520" s="1635"/>
      <c r="F520" s="1552" t="s">
        <v>323</v>
      </c>
      <c r="G520" s="1643" t="s">
        <v>323</v>
      </c>
      <c r="H520" s="1552" t="s">
        <v>1138</v>
      </c>
      <c r="I520" s="1647" t="s">
        <v>1043</v>
      </c>
      <c r="J520" s="1553">
        <v>3.03</v>
      </c>
      <c r="K520" s="1553">
        <v>3.0100000000000002</v>
      </c>
      <c r="L520" s="1553">
        <v>0</v>
      </c>
      <c r="M520" s="1552" t="s">
        <v>1322</v>
      </c>
      <c r="N520" s="1554">
        <v>0</v>
      </c>
    </row>
    <row r="521" spans="2:14" ht="24.75" customHeight="1" x14ac:dyDescent="0.25">
      <c r="B521" s="1631"/>
      <c r="C521" s="1639"/>
      <c r="D521" s="1551" t="s">
        <v>994</v>
      </c>
      <c r="E521" s="1635"/>
      <c r="F521" s="1552" t="s">
        <v>323</v>
      </c>
      <c r="G521" s="1643" t="s">
        <v>323</v>
      </c>
      <c r="H521" s="1552" t="s">
        <v>1138</v>
      </c>
      <c r="I521" s="1647" t="s">
        <v>1043</v>
      </c>
      <c r="J521" s="1553">
        <v>3.4999999999999996</v>
      </c>
      <c r="K521" s="1553">
        <v>3.4500000000000006</v>
      </c>
      <c r="L521" s="1553">
        <v>0</v>
      </c>
      <c r="M521" s="1552" t="s">
        <v>1322</v>
      </c>
      <c r="N521" s="1554">
        <v>0</v>
      </c>
    </row>
    <row r="522" spans="2:14" ht="24.75" customHeight="1" x14ac:dyDescent="0.25">
      <c r="B522" s="1631"/>
      <c r="C522" s="1639"/>
      <c r="D522" s="1551" t="s">
        <v>954</v>
      </c>
      <c r="E522" s="1635"/>
      <c r="F522" s="1552" t="s">
        <v>323</v>
      </c>
      <c r="G522" s="1643" t="s">
        <v>323</v>
      </c>
      <c r="H522" s="1552" t="s">
        <v>1138</v>
      </c>
      <c r="I522" s="1647" t="s">
        <v>1043</v>
      </c>
      <c r="J522" s="1553">
        <v>3.8489999999999998</v>
      </c>
      <c r="K522" s="1553">
        <v>2.5249999999999999</v>
      </c>
      <c r="L522" s="1553">
        <v>0</v>
      </c>
      <c r="M522" s="1552" t="s">
        <v>1322</v>
      </c>
      <c r="N522" s="1554">
        <v>0</v>
      </c>
    </row>
    <row r="523" spans="2:14" ht="24.75" customHeight="1" x14ac:dyDescent="0.25">
      <c r="B523" s="1631"/>
      <c r="C523" s="1639"/>
      <c r="D523" s="1551" t="s">
        <v>955</v>
      </c>
      <c r="E523" s="1635"/>
      <c r="F523" s="1552" t="s">
        <v>323</v>
      </c>
      <c r="G523" s="1643" t="s">
        <v>323</v>
      </c>
      <c r="H523" s="1552" t="s">
        <v>1138</v>
      </c>
      <c r="I523" s="1647" t="s">
        <v>1043</v>
      </c>
      <c r="J523" s="1553">
        <v>3.27</v>
      </c>
      <c r="K523" s="1553">
        <v>3.2599999999999993</v>
      </c>
      <c r="L523" s="1553">
        <v>0</v>
      </c>
      <c r="M523" s="1552" t="s">
        <v>1322</v>
      </c>
      <c r="N523" s="1554">
        <v>0</v>
      </c>
    </row>
    <row r="524" spans="2:14" ht="24.75" customHeight="1" x14ac:dyDescent="0.25">
      <c r="B524" s="1631"/>
      <c r="C524" s="1639"/>
      <c r="D524" s="1551" t="s">
        <v>956</v>
      </c>
      <c r="E524" s="1635"/>
      <c r="F524" s="1552" t="s">
        <v>323</v>
      </c>
      <c r="G524" s="1643" t="s">
        <v>323</v>
      </c>
      <c r="H524" s="1552" t="s">
        <v>1138</v>
      </c>
      <c r="I524" s="1647" t="s">
        <v>1043</v>
      </c>
      <c r="J524" s="1553">
        <v>2.0350000000000006</v>
      </c>
      <c r="K524" s="1553">
        <v>1.86</v>
      </c>
      <c r="L524" s="1553">
        <v>0</v>
      </c>
      <c r="M524" s="1552" t="s">
        <v>1322</v>
      </c>
      <c r="N524" s="1554">
        <v>0</v>
      </c>
    </row>
    <row r="525" spans="2:14" ht="24.75" customHeight="1" x14ac:dyDescent="0.25">
      <c r="B525" s="1631"/>
      <c r="C525" s="1639"/>
      <c r="D525" s="1551" t="s">
        <v>957</v>
      </c>
      <c r="E525" s="1635"/>
      <c r="F525" s="1552" t="s">
        <v>323</v>
      </c>
      <c r="G525" s="1643" t="s">
        <v>323</v>
      </c>
      <c r="H525" s="1552" t="s">
        <v>1138</v>
      </c>
      <c r="I525" s="1647" t="s">
        <v>1043</v>
      </c>
      <c r="J525" s="1553">
        <v>2.7799999999999994</v>
      </c>
      <c r="K525" s="1553">
        <v>1.9199999999999997</v>
      </c>
      <c r="L525" s="1553">
        <v>0</v>
      </c>
      <c r="M525" s="1552" t="s">
        <v>1322</v>
      </c>
      <c r="N525" s="1554">
        <v>0</v>
      </c>
    </row>
    <row r="526" spans="2:14" ht="24.75" customHeight="1" x14ac:dyDescent="0.25">
      <c r="B526" s="1631"/>
      <c r="C526" s="1639"/>
      <c r="D526" s="1551" t="s">
        <v>996</v>
      </c>
      <c r="E526" s="1635"/>
      <c r="F526" s="1552" t="s">
        <v>323</v>
      </c>
      <c r="G526" s="1643" t="s">
        <v>323</v>
      </c>
      <c r="H526" s="1552" t="s">
        <v>1138</v>
      </c>
      <c r="I526" s="1647" t="s">
        <v>1043</v>
      </c>
      <c r="J526" s="1553">
        <v>3.9399999999999991</v>
      </c>
      <c r="K526" s="1553">
        <v>2.3250000000000006</v>
      </c>
      <c r="L526" s="1553">
        <v>0</v>
      </c>
      <c r="M526" s="1552" t="s">
        <v>1322</v>
      </c>
      <c r="N526" s="1554">
        <v>0</v>
      </c>
    </row>
    <row r="527" spans="2:14" ht="24.75" customHeight="1" x14ac:dyDescent="0.25">
      <c r="B527" s="1631"/>
      <c r="C527" s="1640"/>
      <c r="D527" s="1551" t="s">
        <v>995</v>
      </c>
      <c r="E527" s="1635"/>
      <c r="F527" s="1552" t="s">
        <v>323</v>
      </c>
      <c r="G527" s="1643" t="s">
        <v>323</v>
      </c>
      <c r="H527" s="1552" t="s">
        <v>1138</v>
      </c>
      <c r="I527" s="1647" t="s">
        <v>1043</v>
      </c>
      <c r="J527" s="1553">
        <v>2.1200000000000006</v>
      </c>
      <c r="K527" s="1553">
        <v>2.1</v>
      </c>
      <c r="L527" s="1553">
        <v>0</v>
      </c>
      <c r="M527" s="1552" t="s">
        <v>1322</v>
      </c>
      <c r="N527" s="1554">
        <v>0</v>
      </c>
    </row>
    <row r="528" spans="2:14" ht="24.75" customHeight="1" x14ac:dyDescent="0.25">
      <c r="B528" s="1631"/>
      <c r="C528" s="1638" t="s">
        <v>2124</v>
      </c>
      <c r="D528" s="1551" t="s">
        <v>2125</v>
      </c>
      <c r="E528" s="1635"/>
      <c r="F528" s="1552" t="s">
        <v>323</v>
      </c>
      <c r="G528" s="1643" t="s">
        <v>323</v>
      </c>
      <c r="H528" s="1552" t="s">
        <v>1138</v>
      </c>
      <c r="I528" s="1647" t="s">
        <v>1043</v>
      </c>
      <c r="J528" s="1553">
        <v>4.1000000000000005</v>
      </c>
      <c r="K528" s="1553">
        <v>3.7999999999999989</v>
      </c>
      <c r="L528" s="1553">
        <v>231.10899999999998</v>
      </c>
      <c r="M528" s="1552" t="s">
        <v>1322</v>
      </c>
      <c r="N528" s="1554">
        <v>16963</v>
      </c>
    </row>
    <row r="529" spans="2:14" ht="24.75" customHeight="1" x14ac:dyDescent="0.25">
      <c r="B529" s="1631"/>
      <c r="C529" s="1638" t="s">
        <v>296</v>
      </c>
      <c r="D529" s="1555" t="s">
        <v>997</v>
      </c>
      <c r="E529" s="1636"/>
      <c r="F529" s="1556" t="s">
        <v>325</v>
      </c>
      <c r="G529" s="1644" t="s">
        <v>325</v>
      </c>
      <c r="H529" s="1556" t="s">
        <v>1137</v>
      </c>
      <c r="I529" s="1648" t="s">
        <v>1043</v>
      </c>
      <c r="J529" s="1557">
        <v>14.999999999999998</v>
      </c>
      <c r="K529" s="1557">
        <v>11.999999999999996</v>
      </c>
      <c r="L529" s="1557">
        <v>12657.016999999998</v>
      </c>
      <c r="M529" s="1556" t="s">
        <v>1319</v>
      </c>
      <c r="N529" s="1558">
        <v>45158.26</v>
      </c>
    </row>
    <row r="530" spans="2:14" ht="24.75" customHeight="1" x14ac:dyDescent="0.25">
      <c r="B530" s="1631"/>
      <c r="C530" s="1639"/>
      <c r="D530" s="1577"/>
      <c r="E530" s="1633"/>
      <c r="F530" s="1578"/>
      <c r="G530" s="1641"/>
      <c r="H530" s="1578"/>
      <c r="I530" s="1645"/>
      <c r="J530" s="1579"/>
      <c r="K530" s="1579"/>
      <c r="L530" s="1579"/>
      <c r="M530" s="1578" t="s">
        <v>1322</v>
      </c>
      <c r="N530" s="1546">
        <v>54400</v>
      </c>
    </row>
    <row r="531" spans="2:14" ht="24.75" customHeight="1" x14ac:dyDescent="0.25">
      <c r="B531" s="1631"/>
      <c r="C531" s="1640"/>
      <c r="D531" s="1577"/>
      <c r="E531" s="1633"/>
      <c r="F531" s="1578"/>
      <c r="G531" s="1641"/>
      <c r="H531" s="1578"/>
      <c r="I531" s="1645"/>
      <c r="J531" s="1579"/>
      <c r="K531" s="1579"/>
      <c r="L531" s="1579"/>
      <c r="M531" s="1578" t="s">
        <v>1315</v>
      </c>
      <c r="N531" s="1546">
        <v>12798.67</v>
      </c>
    </row>
    <row r="532" spans="2:14" ht="24.75" customHeight="1" x14ac:dyDescent="0.25">
      <c r="B532" s="1631"/>
      <c r="C532" s="1638" t="s">
        <v>2087</v>
      </c>
      <c r="D532" s="1551" t="s">
        <v>1001</v>
      </c>
      <c r="E532" s="1635"/>
      <c r="F532" s="1552" t="s">
        <v>323</v>
      </c>
      <c r="G532" s="1643" t="s">
        <v>323</v>
      </c>
      <c r="H532" s="1552" t="s">
        <v>1137</v>
      </c>
      <c r="I532" s="1647" t="s">
        <v>1043</v>
      </c>
      <c r="J532" s="1553">
        <v>3</v>
      </c>
      <c r="K532" s="1553">
        <v>3</v>
      </c>
      <c r="L532" s="1553">
        <v>0</v>
      </c>
      <c r="M532" s="1552" t="s">
        <v>1322</v>
      </c>
      <c r="N532" s="1554">
        <v>0</v>
      </c>
    </row>
    <row r="533" spans="2:14" ht="24.75" customHeight="1" x14ac:dyDescent="0.25">
      <c r="B533" s="1631"/>
      <c r="C533" s="1639"/>
      <c r="D533" s="1555" t="s">
        <v>1002</v>
      </c>
      <c r="E533" s="1636"/>
      <c r="F533" s="1556" t="s">
        <v>324</v>
      </c>
      <c r="G533" s="1644" t="s">
        <v>324</v>
      </c>
      <c r="H533" s="1556" t="s">
        <v>1137</v>
      </c>
      <c r="I533" s="1648" t="s">
        <v>1043</v>
      </c>
      <c r="J533" s="1557">
        <v>41.75</v>
      </c>
      <c r="K533" s="1557">
        <v>37.5</v>
      </c>
      <c r="L533" s="1557">
        <v>57898.006999999998</v>
      </c>
      <c r="M533" s="1556" t="s">
        <v>1324</v>
      </c>
      <c r="N533" s="1558">
        <v>13509110</v>
      </c>
    </row>
    <row r="534" spans="2:14" ht="24.75" customHeight="1" x14ac:dyDescent="0.25">
      <c r="B534" s="1631"/>
      <c r="C534" s="1639"/>
      <c r="D534" s="1577"/>
      <c r="E534" s="1633"/>
      <c r="F534" s="1578"/>
      <c r="G534" s="1641"/>
      <c r="H534" s="1578"/>
      <c r="I534" s="1645"/>
      <c r="J534" s="1579"/>
      <c r="K534" s="1579"/>
      <c r="L534" s="1579"/>
      <c r="M534" s="1578" t="s">
        <v>1322</v>
      </c>
      <c r="N534" s="1546">
        <v>466018</v>
      </c>
    </row>
    <row r="535" spans="2:14" ht="24.75" customHeight="1" x14ac:dyDescent="0.25">
      <c r="B535" s="1631"/>
      <c r="C535" s="1639"/>
      <c r="D535" s="1551" t="s">
        <v>1003</v>
      </c>
      <c r="E535" s="1635"/>
      <c r="F535" s="1552" t="s">
        <v>323</v>
      </c>
      <c r="G535" s="1643" t="s">
        <v>323</v>
      </c>
      <c r="H535" s="1552" t="s">
        <v>1138</v>
      </c>
      <c r="I535" s="1647" t="s">
        <v>1043</v>
      </c>
      <c r="J535" s="1553">
        <v>0.79999999999999993</v>
      </c>
      <c r="K535" s="1553">
        <v>0.75</v>
      </c>
      <c r="L535" s="1553">
        <v>0</v>
      </c>
      <c r="M535" s="1552" t="s">
        <v>1322</v>
      </c>
      <c r="N535" s="1554">
        <v>7</v>
      </c>
    </row>
    <row r="536" spans="2:14" ht="24.75" customHeight="1" x14ac:dyDescent="0.25">
      <c r="B536" s="1631"/>
      <c r="C536" s="1640"/>
      <c r="D536" s="1551" t="s">
        <v>1004</v>
      </c>
      <c r="E536" s="1635"/>
      <c r="F536" s="1552" t="s">
        <v>323</v>
      </c>
      <c r="G536" s="1643" t="s">
        <v>323</v>
      </c>
      <c r="H536" s="1552" t="s">
        <v>1138</v>
      </c>
      <c r="I536" s="1647" t="s">
        <v>1043</v>
      </c>
      <c r="J536" s="1553">
        <v>0.79999999999999993</v>
      </c>
      <c r="K536" s="1553">
        <v>0.75</v>
      </c>
      <c r="L536" s="1553">
        <v>0</v>
      </c>
      <c r="M536" s="1552" t="s">
        <v>1322</v>
      </c>
      <c r="N536" s="1554">
        <v>7.25</v>
      </c>
    </row>
    <row r="537" spans="2:14" ht="24.75" customHeight="1" x14ac:dyDescent="0.25">
      <c r="B537" s="1631"/>
      <c r="C537" s="1638" t="s">
        <v>298</v>
      </c>
      <c r="D537" s="1551" t="s">
        <v>1005</v>
      </c>
      <c r="E537" s="1635"/>
      <c r="F537" s="1552" t="s">
        <v>323</v>
      </c>
      <c r="G537" s="1643" t="s">
        <v>323</v>
      </c>
      <c r="H537" s="1552" t="s">
        <v>1137</v>
      </c>
      <c r="I537" s="1647" t="s">
        <v>1043</v>
      </c>
      <c r="J537" s="1553">
        <v>2.0399999999999996</v>
      </c>
      <c r="K537" s="1553">
        <v>1.5</v>
      </c>
      <c r="L537" s="1553">
        <v>3</v>
      </c>
      <c r="M537" s="1552" t="s">
        <v>1322</v>
      </c>
      <c r="N537" s="1554">
        <v>246</v>
      </c>
    </row>
    <row r="538" spans="2:14" ht="24.75" customHeight="1" x14ac:dyDescent="0.25">
      <c r="B538" s="1631"/>
      <c r="C538" s="1639"/>
      <c r="D538" s="1551" t="s">
        <v>1006</v>
      </c>
      <c r="E538" s="1635"/>
      <c r="F538" s="1552" t="s">
        <v>323</v>
      </c>
      <c r="G538" s="1643" t="s">
        <v>323</v>
      </c>
      <c r="H538" s="1552" t="s">
        <v>1137</v>
      </c>
      <c r="I538" s="1647" t="s">
        <v>1043</v>
      </c>
      <c r="J538" s="1553">
        <v>7.5</v>
      </c>
      <c r="K538" s="1553">
        <v>6</v>
      </c>
      <c r="L538" s="1553">
        <v>0</v>
      </c>
      <c r="M538" s="1552" t="s">
        <v>1322</v>
      </c>
      <c r="N538" s="1554">
        <v>0</v>
      </c>
    </row>
    <row r="539" spans="2:14" ht="24.75" customHeight="1" x14ac:dyDescent="0.25">
      <c r="B539" s="1631"/>
      <c r="C539" s="1639"/>
      <c r="D539" s="1551" t="s">
        <v>1007</v>
      </c>
      <c r="E539" s="1635"/>
      <c r="F539" s="1552" t="s">
        <v>323</v>
      </c>
      <c r="G539" s="1643" t="s">
        <v>323</v>
      </c>
      <c r="H539" s="1552" t="s">
        <v>1138</v>
      </c>
      <c r="I539" s="1647" t="s">
        <v>1043</v>
      </c>
      <c r="J539" s="1553">
        <v>0.8999999999999998</v>
      </c>
      <c r="K539" s="1553">
        <v>0.7200000000000002</v>
      </c>
      <c r="L539" s="1553">
        <v>26.295000000000002</v>
      </c>
      <c r="M539" s="1552" t="s">
        <v>1322</v>
      </c>
      <c r="N539" s="1554">
        <v>653.6</v>
      </c>
    </row>
    <row r="540" spans="2:14" ht="24.75" customHeight="1" x14ac:dyDescent="0.25">
      <c r="B540" s="1631"/>
      <c r="C540" s="1639"/>
      <c r="D540" s="1551" t="s">
        <v>1008</v>
      </c>
      <c r="E540" s="1635"/>
      <c r="F540" s="1552" t="s">
        <v>323</v>
      </c>
      <c r="G540" s="1643" t="s">
        <v>323</v>
      </c>
      <c r="H540" s="1552" t="s">
        <v>1137</v>
      </c>
      <c r="I540" s="1647" t="s">
        <v>1043</v>
      </c>
      <c r="J540" s="1553">
        <v>2.1</v>
      </c>
      <c r="K540" s="1553">
        <v>1.6799999999999995</v>
      </c>
      <c r="L540" s="1553">
        <v>0</v>
      </c>
      <c r="M540" s="1552" t="s">
        <v>1322</v>
      </c>
      <c r="N540" s="1554">
        <v>0</v>
      </c>
    </row>
    <row r="541" spans="2:14" ht="24.75" customHeight="1" x14ac:dyDescent="0.25">
      <c r="B541" s="1631"/>
      <c r="C541" s="1640"/>
      <c r="D541" s="1551" t="s">
        <v>1009</v>
      </c>
      <c r="E541" s="1635"/>
      <c r="F541" s="1552" t="s">
        <v>323</v>
      </c>
      <c r="G541" s="1643" t="s">
        <v>323</v>
      </c>
      <c r="H541" s="1552" t="s">
        <v>1138</v>
      </c>
      <c r="I541" s="1647" t="s">
        <v>1043</v>
      </c>
      <c r="J541" s="1553">
        <v>3.4999999999999996</v>
      </c>
      <c r="K541" s="1553">
        <v>2.5499999999999994</v>
      </c>
      <c r="L541" s="1553">
        <v>23.452000000000002</v>
      </c>
      <c r="M541" s="1552" t="s">
        <v>1322</v>
      </c>
      <c r="N541" s="1554">
        <v>1275.3499999999999</v>
      </c>
    </row>
    <row r="542" spans="2:14" ht="24.75" customHeight="1" x14ac:dyDescent="0.25">
      <c r="B542" s="1631"/>
      <c r="C542" s="1638" t="s">
        <v>300</v>
      </c>
      <c r="D542" s="1551" t="s">
        <v>1010</v>
      </c>
      <c r="E542" s="1635"/>
      <c r="F542" s="1552" t="s">
        <v>323</v>
      </c>
      <c r="G542" s="1643" t="s">
        <v>323</v>
      </c>
      <c r="H542" s="1552" t="s">
        <v>1138</v>
      </c>
      <c r="I542" s="1647" t="s">
        <v>1043</v>
      </c>
      <c r="J542" s="1553">
        <v>3.4249999999999989</v>
      </c>
      <c r="K542" s="1553">
        <v>2.2000000000000002</v>
      </c>
      <c r="L542" s="1553">
        <v>0</v>
      </c>
      <c r="M542" s="1552" t="s">
        <v>1322</v>
      </c>
      <c r="N542" s="1554">
        <v>0</v>
      </c>
    </row>
    <row r="543" spans="2:14" ht="24.75" customHeight="1" x14ac:dyDescent="0.25">
      <c r="B543" s="1631"/>
      <c r="C543" s="1639"/>
      <c r="D543" s="1551" t="s">
        <v>1012</v>
      </c>
      <c r="E543" s="1635"/>
      <c r="F543" s="1552" t="s">
        <v>323</v>
      </c>
      <c r="G543" s="1643" t="s">
        <v>323</v>
      </c>
      <c r="H543" s="1552" t="s">
        <v>1138</v>
      </c>
      <c r="I543" s="1647" t="s">
        <v>1043</v>
      </c>
      <c r="J543" s="1553">
        <v>6</v>
      </c>
      <c r="K543" s="1553">
        <v>0</v>
      </c>
      <c r="L543" s="1553">
        <v>0</v>
      </c>
      <c r="M543" s="1552" t="s">
        <v>1322</v>
      </c>
      <c r="N543" s="1554">
        <v>0</v>
      </c>
    </row>
    <row r="544" spans="2:14" ht="24.75" customHeight="1" x14ac:dyDescent="0.25">
      <c r="B544" s="1631"/>
      <c r="C544" s="1639"/>
      <c r="D544" s="1551" t="s">
        <v>1014</v>
      </c>
      <c r="E544" s="1635"/>
      <c r="F544" s="1552" t="s">
        <v>323</v>
      </c>
      <c r="G544" s="1643" t="s">
        <v>323</v>
      </c>
      <c r="H544" s="1552" t="s">
        <v>1138</v>
      </c>
      <c r="I544" s="1647" t="s">
        <v>1043</v>
      </c>
      <c r="J544" s="1553">
        <v>3.6499999999999977</v>
      </c>
      <c r="K544" s="1553">
        <v>2.4000000000000008</v>
      </c>
      <c r="L544" s="1553">
        <v>0</v>
      </c>
      <c r="M544" s="1552" t="s">
        <v>1322</v>
      </c>
      <c r="N544" s="1554">
        <v>0</v>
      </c>
    </row>
    <row r="545" spans="2:14" ht="24.75" customHeight="1" x14ac:dyDescent="0.25">
      <c r="B545" s="1631"/>
      <c r="C545" s="1639"/>
      <c r="D545" s="1551" t="s">
        <v>1011</v>
      </c>
      <c r="E545" s="1635"/>
      <c r="F545" s="1552" t="s">
        <v>323</v>
      </c>
      <c r="G545" s="1643" t="s">
        <v>323</v>
      </c>
      <c r="H545" s="1552" t="s">
        <v>1138</v>
      </c>
      <c r="I545" s="1647" t="s">
        <v>1043</v>
      </c>
      <c r="J545" s="1553">
        <v>1.5999999999999999</v>
      </c>
      <c r="K545" s="1553">
        <v>1</v>
      </c>
      <c r="L545" s="1553">
        <v>0</v>
      </c>
      <c r="M545" s="1552" t="s">
        <v>1322</v>
      </c>
      <c r="N545" s="1554">
        <v>0</v>
      </c>
    </row>
    <row r="546" spans="2:14" ht="24.75" customHeight="1" x14ac:dyDescent="0.25">
      <c r="B546" s="1631"/>
      <c r="C546" s="1639"/>
      <c r="D546" s="1551" t="s">
        <v>1015</v>
      </c>
      <c r="E546" s="1635"/>
      <c r="F546" s="1552" t="s">
        <v>323</v>
      </c>
      <c r="G546" s="1643" t="s">
        <v>323</v>
      </c>
      <c r="H546" s="1552" t="s">
        <v>1138</v>
      </c>
      <c r="I546" s="1647" t="s">
        <v>1043</v>
      </c>
      <c r="J546" s="1553">
        <v>1.825</v>
      </c>
      <c r="K546" s="1553">
        <v>1.2</v>
      </c>
      <c r="L546" s="1553">
        <v>0</v>
      </c>
      <c r="M546" s="1552" t="s">
        <v>1322</v>
      </c>
      <c r="N546" s="1554">
        <v>0</v>
      </c>
    </row>
    <row r="547" spans="2:14" ht="24.75" customHeight="1" x14ac:dyDescent="0.25">
      <c r="B547" s="1631"/>
      <c r="C547" s="1640"/>
      <c r="D547" s="1551" t="s">
        <v>1013</v>
      </c>
      <c r="E547" s="1635"/>
      <c r="F547" s="1552" t="s">
        <v>323</v>
      </c>
      <c r="G547" s="1643" t="s">
        <v>323</v>
      </c>
      <c r="H547" s="1552" t="s">
        <v>1138</v>
      </c>
      <c r="I547" s="1647" t="s">
        <v>1043</v>
      </c>
      <c r="J547" s="1553">
        <v>1.825</v>
      </c>
      <c r="K547" s="1553">
        <v>1.2</v>
      </c>
      <c r="L547" s="1553">
        <v>0</v>
      </c>
      <c r="M547" s="1552" t="s">
        <v>1322</v>
      </c>
      <c r="N547" s="1554">
        <v>0</v>
      </c>
    </row>
    <row r="548" spans="2:14" ht="24.75" customHeight="1" x14ac:dyDescent="0.25">
      <c r="B548" s="1631"/>
      <c r="C548" s="1638" t="s">
        <v>1564</v>
      </c>
      <c r="D548" s="1555" t="s">
        <v>2126</v>
      </c>
      <c r="E548" s="1636"/>
      <c r="F548" s="1556" t="s">
        <v>323</v>
      </c>
      <c r="G548" s="1644" t="s">
        <v>323</v>
      </c>
      <c r="H548" s="1556" t="s">
        <v>1138</v>
      </c>
      <c r="I548" s="1648" t="s">
        <v>1043</v>
      </c>
      <c r="J548" s="1557">
        <v>8</v>
      </c>
      <c r="K548" s="1557">
        <v>5.6530000000000014</v>
      </c>
      <c r="L548" s="1557">
        <v>767.39999999999986</v>
      </c>
      <c r="M548" s="1556" t="s">
        <v>1322</v>
      </c>
      <c r="N548" s="1558">
        <v>60736.22</v>
      </c>
    </row>
    <row r="549" spans="2:14" ht="26.25" customHeight="1" x14ac:dyDescent="0.25">
      <c r="B549" s="1632" t="s">
        <v>1263</v>
      </c>
      <c r="C549" s="1562"/>
      <c r="D549" s="1580"/>
      <c r="E549" s="1580"/>
      <c r="F549" s="1581"/>
      <c r="G549" s="1581"/>
      <c r="H549" s="1581"/>
      <c r="I549" s="1560"/>
      <c r="J549" s="1582">
        <v>1064.2499999999998</v>
      </c>
      <c r="K549" s="1582">
        <v>860.28010000000017</v>
      </c>
      <c r="L549" s="1582">
        <v>1015514.2273332662</v>
      </c>
      <c r="M549" s="1581"/>
      <c r="N549" s="1561"/>
    </row>
    <row r="550" spans="2:14" s="1570" customFormat="1" ht="33.75" customHeight="1" thickBot="1" x14ac:dyDescent="0.3">
      <c r="B550" s="1563"/>
      <c r="C550" s="1564"/>
      <c r="D550" s="1564"/>
      <c r="E550" s="1564"/>
      <c r="F550" s="1565"/>
      <c r="G550" s="1565"/>
      <c r="H550" s="1565"/>
      <c r="I550" s="1566"/>
      <c r="J550" s="1567">
        <v>9088.6370000000061</v>
      </c>
      <c r="K550" s="1567">
        <v>8346.3560999999972</v>
      </c>
      <c r="L550" s="1567">
        <v>26893784.476153255</v>
      </c>
      <c r="M550" s="1568"/>
      <c r="N550" s="1569"/>
    </row>
    <row r="551" spans="2:14" x14ac:dyDescent="0.25">
      <c r="B551" s="1571" t="s">
        <v>2027</v>
      </c>
    </row>
  </sheetData>
  <printOptions horizontalCentered="1"/>
  <pageMargins left="0.78740157480314965" right="0.59055118110236227" top="0.59055118110236227" bottom="0.78740157480314965" header="0.31496062992125984" footer="0.31496062992125984"/>
  <pageSetup paperSize="8" scale="58" fitToHeight="40" orientation="landscape" r:id="rId1"/>
  <rowBreaks count="1" manualBreakCount="1">
    <brk id="3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J237"/>
  <sheetViews>
    <sheetView view="pageBreakPreview" zoomScale="90" zoomScaleNormal="100" zoomScaleSheetLayoutView="90" workbookViewId="0">
      <pane ySplit="5" topLeftCell="A6" activePane="bottomLeft" state="frozen"/>
      <selection activeCell="B9" sqref="B9:D9"/>
      <selection pane="bottomLeft" activeCell="A2" sqref="A2"/>
    </sheetView>
  </sheetViews>
  <sheetFormatPr baseColWidth="10" defaultRowHeight="15" x14ac:dyDescent="0.25"/>
  <cols>
    <col min="1" max="1" width="3.5703125" customWidth="1"/>
    <col min="2" max="2" width="7.28515625" customWidth="1"/>
    <col min="3" max="3" width="73.28515625" customWidth="1"/>
    <col min="4" max="5" width="21.140625" customWidth="1"/>
    <col min="6" max="8" width="14.42578125" customWidth="1"/>
    <col min="9" max="9" width="4.42578125" bestFit="1" customWidth="1"/>
  </cols>
  <sheetData>
    <row r="1" spans="1:10" s="43" customFormat="1" ht="15.75" x14ac:dyDescent="0.25">
      <c r="A1" s="76" t="s">
        <v>801</v>
      </c>
      <c r="C1" s="72"/>
      <c r="D1" s="77"/>
      <c r="E1" s="77"/>
      <c r="F1" s="77"/>
      <c r="G1" s="77"/>
      <c r="H1" s="77"/>
      <c r="I1" s="45"/>
    </row>
    <row r="2" spans="1:10" s="77" customFormat="1" ht="13.5" thickBot="1" x14ac:dyDescent="0.25">
      <c r="A2" s="45"/>
      <c r="B2" s="78"/>
      <c r="C2" s="79"/>
      <c r="I2" s="45"/>
    </row>
    <row r="3" spans="1:10" s="43" customFormat="1" ht="18" customHeight="1" x14ac:dyDescent="0.25">
      <c r="A3" s="45"/>
      <c r="B3" s="1721" t="s">
        <v>802</v>
      </c>
      <c r="C3" s="1029"/>
      <c r="D3" s="1030" t="s">
        <v>307</v>
      </c>
      <c r="E3" s="1031" t="s">
        <v>308</v>
      </c>
      <c r="F3" s="1724" t="s">
        <v>309</v>
      </c>
      <c r="G3" s="1717"/>
      <c r="H3" s="1716"/>
      <c r="I3" s="45"/>
    </row>
    <row r="4" spans="1:10" s="43" customFormat="1" ht="18" customHeight="1" x14ac:dyDescent="0.25">
      <c r="A4" s="45"/>
      <c r="B4" s="1722"/>
      <c r="C4" s="1032" t="s">
        <v>803</v>
      </c>
      <c r="D4" s="1033" t="s">
        <v>804</v>
      </c>
      <c r="E4" s="1034" t="s">
        <v>805</v>
      </c>
      <c r="F4" s="1718" t="s">
        <v>806</v>
      </c>
      <c r="G4" s="1719"/>
      <c r="H4" s="1720"/>
      <c r="I4" s="45"/>
    </row>
    <row r="5" spans="1:10" s="43" customFormat="1" ht="18" customHeight="1" thickBot="1" x14ac:dyDescent="0.25">
      <c r="A5" s="45"/>
      <c r="B5" s="1723"/>
      <c r="C5" s="1035"/>
      <c r="D5" s="1036" t="s">
        <v>807</v>
      </c>
      <c r="E5" s="1037" t="s">
        <v>807</v>
      </c>
      <c r="F5" s="1038" t="s">
        <v>323</v>
      </c>
      <c r="G5" s="1038" t="s">
        <v>324</v>
      </c>
      <c r="H5" s="1039" t="s">
        <v>325</v>
      </c>
      <c r="I5" s="45"/>
    </row>
    <row r="6" spans="1:10" s="43" customFormat="1" ht="18.75" customHeight="1" x14ac:dyDescent="0.2">
      <c r="A6" s="45"/>
      <c r="B6" s="80">
        <v>1</v>
      </c>
      <c r="C6" s="81" t="s">
        <v>169</v>
      </c>
      <c r="D6" s="82">
        <v>6</v>
      </c>
      <c r="E6" s="83"/>
      <c r="F6" s="83">
        <v>1</v>
      </c>
      <c r="G6" s="84"/>
      <c r="H6" s="85">
        <v>5</v>
      </c>
      <c r="I6" s="45"/>
      <c r="J6" s="955"/>
    </row>
    <row r="7" spans="1:10" s="43" customFormat="1" ht="18.75" customHeight="1" x14ac:dyDescent="0.2">
      <c r="A7" s="45"/>
      <c r="B7" s="86">
        <v>2</v>
      </c>
      <c r="C7" s="87" t="s">
        <v>171</v>
      </c>
      <c r="D7" s="88">
        <v>1</v>
      </c>
      <c r="E7" s="89"/>
      <c r="F7" s="90"/>
      <c r="G7" s="91">
        <v>1</v>
      </c>
      <c r="H7" s="92"/>
      <c r="I7" s="45"/>
      <c r="J7" s="955"/>
    </row>
    <row r="8" spans="1:10" s="43" customFormat="1" ht="18.75" customHeight="1" x14ac:dyDescent="0.2">
      <c r="A8" s="45"/>
      <c r="B8" s="86">
        <v>3</v>
      </c>
      <c r="C8" s="87" t="s">
        <v>2089</v>
      </c>
      <c r="D8" s="88">
        <v>1</v>
      </c>
      <c r="E8" s="89"/>
      <c r="F8" s="90">
        <v>1</v>
      </c>
      <c r="G8" s="91"/>
      <c r="H8" s="92"/>
      <c r="I8" s="45"/>
      <c r="J8" s="955"/>
    </row>
    <row r="9" spans="1:10" s="43" customFormat="1" ht="18.75" customHeight="1" x14ac:dyDescent="0.2">
      <c r="A9" s="45"/>
      <c r="B9" s="86">
        <v>4</v>
      </c>
      <c r="C9" s="87" t="s">
        <v>2091</v>
      </c>
      <c r="D9" s="88">
        <v>1</v>
      </c>
      <c r="E9" s="89"/>
      <c r="F9" s="90">
        <v>1</v>
      </c>
      <c r="G9" s="91"/>
      <c r="H9" s="92"/>
      <c r="I9" s="45"/>
      <c r="J9" s="955"/>
    </row>
    <row r="10" spans="1:10" s="43" customFormat="1" ht="18.75" customHeight="1" x14ac:dyDescent="0.2">
      <c r="A10" s="45"/>
      <c r="B10" s="86">
        <v>5</v>
      </c>
      <c r="C10" s="87" t="s">
        <v>173</v>
      </c>
      <c r="D10" s="88">
        <v>7</v>
      </c>
      <c r="E10" s="89"/>
      <c r="F10" s="90">
        <v>6</v>
      </c>
      <c r="G10" s="91">
        <v>1</v>
      </c>
      <c r="H10" s="92"/>
      <c r="I10" s="45"/>
      <c r="J10" s="955"/>
    </row>
    <row r="11" spans="1:10" s="43" customFormat="1" ht="18.75" customHeight="1" x14ac:dyDescent="0.2">
      <c r="A11" s="45"/>
      <c r="B11" s="86">
        <v>6</v>
      </c>
      <c r="C11" s="87" t="s">
        <v>1986</v>
      </c>
      <c r="D11" s="88">
        <v>2</v>
      </c>
      <c r="E11" s="89"/>
      <c r="F11" s="90">
        <v>2</v>
      </c>
      <c r="G11" s="91"/>
      <c r="H11" s="92"/>
      <c r="I11" s="45"/>
      <c r="J11" s="955"/>
    </row>
    <row r="12" spans="1:10" s="43" customFormat="1" ht="18.75" customHeight="1" x14ac:dyDescent="0.2">
      <c r="A12" s="45"/>
      <c r="B12" s="86">
        <v>7</v>
      </c>
      <c r="C12" s="87" t="s">
        <v>175</v>
      </c>
      <c r="D12" s="88">
        <v>2</v>
      </c>
      <c r="E12" s="89"/>
      <c r="F12" s="90">
        <v>2</v>
      </c>
      <c r="G12" s="91"/>
      <c r="H12" s="92"/>
      <c r="I12" s="45"/>
      <c r="J12" s="955"/>
    </row>
    <row r="13" spans="1:10" s="43" customFormat="1" ht="18.75" customHeight="1" x14ac:dyDescent="0.2">
      <c r="A13" s="45"/>
      <c r="B13" s="86">
        <v>8</v>
      </c>
      <c r="C13" s="87" t="s">
        <v>177</v>
      </c>
      <c r="D13" s="88">
        <v>5</v>
      </c>
      <c r="E13" s="89"/>
      <c r="F13" s="90">
        <v>5</v>
      </c>
      <c r="G13" s="91"/>
      <c r="H13" s="92"/>
      <c r="I13" s="45"/>
      <c r="J13" s="955"/>
    </row>
    <row r="14" spans="1:10" s="43" customFormat="1" ht="18.75" customHeight="1" x14ac:dyDescent="0.2">
      <c r="A14" s="45"/>
      <c r="B14" s="86">
        <v>9</v>
      </c>
      <c r="C14" s="87" t="s">
        <v>2128</v>
      </c>
      <c r="D14" s="88">
        <v>1</v>
      </c>
      <c r="E14" s="89"/>
      <c r="F14" s="90">
        <v>1</v>
      </c>
      <c r="G14" s="91"/>
      <c r="H14" s="92"/>
      <c r="I14" s="45"/>
      <c r="J14" s="955"/>
    </row>
    <row r="15" spans="1:10" s="43" customFormat="1" ht="18.75" customHeight="1" x14ac:dyDescent="0.2">
      <c r="A15" s="45"/>
      <c r="B15" s="86">
        <v>10</v>
      </c>
      <c r="C15" s="87" t="s">
        <v>179</v>
      </c>
      <c r="D15" s="88">
        <v>1</v>
      </c>
      <c r="E15" s="89"/>
      <c r="F15" s="90">
        <v>1</v>
      </c>
      <c r="G15" s="91"/>
      <c r="H15" s="92"/>
      <c r="I15" s="45"/>
      <c r="J15" s="955"/>
    </row>
    <row r="16" spans="1:10" s="43" customFormat="1" ht="18.75" customHeight="1" x14ac:dyDescent="0.2">
      <c r="A16" s="45"/>
      <c r="B16" s="86">
        <v>11</v>
      </c>
      <c r="C16" s="87" t="s">
        <v>181</v>
      </c>
      <c r="D16" s="88">
        <v>2</v>
      </c>
      <c r="E16" s="89"/>
      <c r="F16" s="90">
        <v>2</v>
      </c>
      <c r="G16" s="91"/>
      <c r="H16" s="92"/>
      <c r="I16" s="45"/>
      <c r="J16" s="955"/>
    </row>
    <row r="17" spans="1:10" s="43" customFormat="1" ht="18.75" customHeight="1" x14ac:dyDescent="0.2">
      <c r="A17" s="45"/>
      <c r="B17" s="86">
        <v>12</v>
      </c>
      <c r="C17" s="87" t="s">
        <v>183</v>
      </c>
      <c r="D17" s="88">
        <v>2</v>
      </c>
      <c r="E17" s="89"/>
      <c r="F17" s="90">
        <v>2</v>
      </c>
      <c r="G17" s="91"/>
      <c r="H17" s="92"/>
      <c r="I17" s="45"/>
      <c r="J17" s="955"/>
    </row>
    <row r="18" spans="1:10" s="43" customFormat="1" ht="18.75" customHeight="1" x14ac:dyDescent="0.2">
      <c r="A18" s="45"/>
      <c r="B18" s="86">
        <v>13</v>
      </c>
      <c r="C18" s="87" t="s">
        <v>2095</v>
      </c>
      <c r="D18" s="88">
        <v>1</v>
      </c>
      <c r="E18" s="89"/>
      <c r="F18" s="90">
        <v>1</v>
      </c>
      <c r="G18" s="91"/>
      <c r="H18" s="92"/>
      <c r="I18" s="45"/>
      <c r="J18" s="955"/>
    </row>
    <row r="19" spans="1:10" s="43" customFormat="1" ht="18.75" customHeight="1" x14ac:dyDescent="0.2">
      <c r="A19" s="45"/>
      <c r="B19" s="86">
        <v>14</v>
      </c>
      <c r="C19" s="87" t="s">
        <v>185</v>
      </c>
      <c r="D19" s="88">
        <v>1</v>
      </c>
      <c r="E19" s="89"/>
      <c r="F19" s="90"/>
      <c r="G19" s="91"/>
      <c r="H19" s="92">
        <v>1</v>
      </c>
      <c r="I19" s="45"/>
      <c r="J19" s="955"/>
    </row>
    <row r="20" spans="1:10" s="43" customFormat="1" ht="18.75" customHeight="1" x14ac:dyDescent="0.2">
      <c r="A20" s="45"/>
      <c r="B20" s="86">
        <v>15</v>
      </c>
      <c r="C20" s="93" t="s">
        <v>187</v>
      </c>
      <c r="D20" s="88">
        <v>1</v>
      </c>
      <c r="E20" s="89"/>
      <c r="F20" s="90"/>
      <c r="G20" s="91"/>
      <c r="H20" s="92">
        <v>1</v>
      </c>
      <c r="I20" s="45"/>
      <c r="J20" s="955"/>
    </row>
    <row r="21" spans="1:10" s="43" customFormat="1" ht="18.75" customHeight="1" x14ac:dyDescent="0.2">
      <c r="A21" s="45"/>
      <c r="B21" s="86">
        <v>16</v>
      </c>
      <c r="C21" s="87" t="s">
        <v>189</v>
      </c>
      <c r="D21" s="88">
        <v>1</v>
      </c>
      <c r="E21" s="89"/>
      <c r="F21" s="90"/>
      <c r="G21" s="91"/>
      <c r="H21" s="92">
        <v>1</v>
      </c>
      <c r="I21" s="45"/>
      <c r="J21" s="955"/>
    </row>
    <row r="22" spans="1:10" s="43" customFormat="1" ht="18.75" customHeight="1" x14ac:dyDescent="0.2">
      <c r="A22" s="45"/>
      <c r="B22" s="86">
        <v>17</v>
      </c>
      <c r="C22" s="87" t="s">
        <v>191</v>
      </c>
      <c r="D22" s="88">
        <v>1</v>
      </c>
      <c r="E22" s="89"/>
      <c r="F22" s="90">
        <v>1</v>
      </c>
      <c r="G22" s="91"/>
      <c r="H22" s="92"/>
      <c r="I22" s="45"/>
      <c r="J22" s="955"/>
    </row>
    <row r="23" spans="1:10" s="43" customFormat="1" ht="18.75" customHeight="1" x14ac:dyDescent="0.2">
      <c r="A23" s="45"/>
      <c r="B23" s="86">
        <v>18</v>
      </c>
      <c r="C23" s="87" t="s">
        <v>193</v>
      </c>
      <c r="D23" s="88">
        <v>3</v>
      </c>
      <c r="E23" s="89"/>
      <c r="F23" s="90">
        <v>3</v>
      </c>
      <c r="G23" s="91"/>
      <c r="H23" s="92"/>
      <c r="I23" s="45"/>
      <c r="J23" s="955"/>
    </row>
    <row r="24" spans="1:10" s="43" customFormat="1" ht="18.75" customHeight="1" x14ac:dyDescent="0.2">
      <c r="A24" s="45"/>
      <c r="B24" s="86">
        <v>19</v>
      </c>
      <c r="C24" s="87" t="s">
        <v>195</v>
      </c>
      <c r="D24" s="88">
        <v>1</v>
      </c>
      <c r="E24" s="89"/>
      <c r="F24" s="90">
        <v>1</v>
      </c>
      <c r="G24" s="91"/>
      <c r="H24" s="92"/>
      <c r="I24" s="45"/>
      <c r="J24" s="955"/>
    </row>
    <row r="25" spans="1:10" s="43" customFormat="1" ht="18.75" customHeight="1" x14ac:dyDescent="0.2">
      <c r="A25" s="45"/>
      <c r="B25" s="86">
        <v>20</v>
      </c>
      <c r="C25" s="87" t="s">
        <v>197</v>
      </c>
      <c r="D25" s="88">
        <v>1</v>
      </c>
      <c r="E25" s="89"/>
      <c r="F25" s="90">
        <v>1</v>
      </c>
      <c r="G25" s="91"/>
      <c r="H25" s="92"/>
      <c r="I25" s="45"/>
      <c r="J25" s="955"/>
    </row>
    <row r="26" spans="1:10" s="43" customFormat="1" ht="18.75" customHeight="1" x14ac:dyDescent="0.2">
      <c r="A26" s="45"/>
      <c r="B26" s="86">
        <v>21</v>
      </c>
      <c r="C26" s="87" t="s">
        <v>199</v>
      </c>
      <c r="D26" s="88">
        <v>3</v>
      </c>
      <c r="E26" s="89">
        <v>1</v>
      </c>
      <c r="F26" s="90">
        <v>2</v>
      </c>
      <c r="G26" s="91"/>
      <c r="H26" s="92"/>
      <c r="I26" s="45"/>
      <c r="J26" s="955"/>
    </row>
    <row r="27" spans="1:10" s="43" customFormat="1" ht="18.75" customHeight="1" x14ac:dyDescent="0.2">
      <c r="A27" s="45"/>
      <c r="B27" s="86">
        <v>22</v>
      </c>
      <c r="C27" s="87" t="s">
        <v>201</v>
      </c>
      <c r="D27" s="88">
        <v>1</v>
      </c>
      <c r="E27" s="89">
        <v>1</v>
      </c>
      <c r="F27" s="90"/>
      <c r="G27" s="91"/>
      <c r="H27" s="92"/>
      <c r="I27" s="45"/>
      <c r="J27" s="955"/>
    </row>
    <row r="28" spans="1:10" s="43" customFormat="1" ht="18.75" customHeight="1" x14ac:dyDescent="0.2">
      <c r="A28" s="45"/>
      <c r="B28" s="86">
        <v>23</v>
      </c>
      <c r="C28" s="87" t="s">
        <v>203</v>
      </c>
      <c r="D28" s="88">
        <v>5</v>
      </c>
      <c r="E28" s="89">
        <v>2</v>
      </c>
      <c r="F28" s="90">
        <v>3</v>
      </c>
      <c r="G28" s="91"/>
      <c r="H28" s="92"/>
      <c r="I28" s="45"/>
      <c r="J28" s="955"/>
    </row>
    <row r="29" spans="1:10" s="43" customFormat="1" ht="18.75" customHeight="1" x14ac:dyDescent="0.2">
      <c r="A29" s="45"/>
      <c r="B29" s="86">
        <v>24</v>
      </c>
      <c r="C29" s="87" t="s">
        <v>205</v>
      </c>
      <c r="D29" s="88">
        <v>1</v>
      </c>
      <c r="E29" s="89"/>
      <c r="F29" s="90">
        <v>1</v>
      </c>
      <c r="G29" s="91"/>
      <c r="H29" s="92"/>
      <c r="I29" s="45"/>
      <c r="J29" s="955"/>
    </row>
    <row r="30" spans="1:10" s="43" customFormat="1" ht="18.75" customHeight="1" x14ac:dyDescent="0.2">
      <c r="A30" s="45"/>
      <c r="B30" s="86">
        <v>25</v>
      </c>
      <c r="C30" s="87" t="s">
        <v>207</v>
      </c>
      <c r="D30" s="88">
        <v>10</v>
      </c>
      <c r="E30" s="89">
        <v>5</v>
      </c>
      <c r="F30" s="90">
        <v>5</v>
      </c>
      <c r="G30" s="91"/>
      <c r="H30" s="92"/>
      <c r="I30" s="45"/>
      <c r="J30" s="955"/>
    </row>
    <row r="31" spans="1:10" s="43" customFormat="1" ht="18.75" customHeight="1" x14ac:dyDescent="0.2">
      <c r="A31" s="45"/>
      <c r="B31" s="86">
        <v>26</v>
      </c>
      <c r="C31" s="87" t="s">
        <v>209</v>
      </c>
      <c r="D31" s="88">
        <v>1</v>
      </c>
      <c r="E31" s="89"/>
      <c r="F31" s="90">
        <v>1</v>
      </c>
      <c r="G31" s="91"/>
      <c r="H31" s="92"/>
      <c r="I31" s="45"/>
      <c r="J31" s="955"/>
    </row>
    <row r="32" spans="1:10" s="43" customFormat="1" ht="18.75" customHeight="1" x14ac:dyDescent="0.2">
      <c r="A32" s="45"/>
      <c r="B32" s="86">
        <v>27</v>
      </c>
      <c r="C32" s="87" t="s">
        <v>211</v>
      </c>
      <c r="D32" s="88">
        <v>6</v>
      </c>
      <c r="E32" s="89"/>
      <c r="F32" s="90">
        <v>6</v>
      </c>
      <c r="G32" s="91"/>
      <c r="H32" s="92"/>
      <c r="I32" s="45"/>
      <c r="J32" s="955"/>
    </row>
    <row r="33" spans="1:10" s="43" customFormat="1" ht="18.75" customHeight="1" x14ac:dyDescent="0.2">
      <c r="A33" s="45"/>
      <c r="B33" s="86">
        <v>28</v>
      </c>
      <c r="C33" s="87" t="s">
        <v>213</v>
      </c>
      <c r="D33" s="88">
        <v>2</v>
      </c>
      <c r="E33" s="89"/>
      <c r="F33" s="90">
        <v>2</v>
      </c>
      <c r="G33" s="91"/>
      <c r="H33" s="92"/>
      <c r="I33" s="45"/>
      <c r="J33" s="955"/>
    </row>
    <row r="34" spans="1:10" s="43" customFormat="1" ht="18.75" customHeight="1" x14ac:dyDescent="0.2">
      <c r="A34" s="45"/>
      <c r="B34" s="86">
        <v>29</v>
      </c>
      <c r="C34" s="87" t="s">
        <v>215</v>
      </c>
      <c r="D34" s="88">
        <v>14</v>
      </c>
      <c r="E34" s="89">
        <v>11</v>
      </c>
      <c r="F34" s="90">
        <v>3</v>
      </c>
      <c r="G34" s="91"/>
      <c r="H34" s="92"/>
      <c r="I34" s="45"/>
      <c r="J34" s="955"/>
    </row>
    <row r="35" spans="1:10" s="43" customFormat="1" ht="18.75" customHeight="1" x14ac:dyDescent="0.2">
      <c r="A35" s="45"/>
      <c r="B35" s="86">
        <v>30</v>
      </c>
      <c r="C35" s="87" t="s">
        <v>217</v>
      </c>
      <c r="D35" s="88">
        <v>1</v>
      </c>
      <c r="E35" s="89"/>
      <c r="F35" s="90">
        <v>1</v>
      </c>
      <c r="G35" s="91"/>
      <c r="H35" s="92"/>
      <c r="I35" s="45"/>
      <c r="J35" s="955"/>
    </row>
    <row r="36" spans="1:10" s="43" customFormat="1" ht="18.75" customHeight="1" x14ac:dyDescent="0.2">
      <c r="A36" s="45"/>
      <c r="B36" s="86">
        <v>31</v>
      </c>
      <c r="C36" s="87" t="s">
        <v>219</v>
      </c>
      <c r="D36" s="88">
        <v>2</v>
      </c>
      <c r="E36" s="89">
        <v>1</v>
      </c>
      <c r="F36" s="90">
        <v>1</v>
      </c>
      <c r="G36" s="91"/>
      <c r="H36" s="92"/>
      <c r="I36" s="45"/>
      <c r="J36" s="955"/>
    </row>
    <row r="37" spans="1:10" s="43" customFormat="1" ht="18.75" customHeight="1" x14ac:dyDescent="0.2">
      <c r="A37" s="45"/>
      <c r="B37" s="86">
        <v>32</v>
      </c>
      <c r="C37" s="87" t="s">
        <v>221</v>
      </c>
      <c r="D37" s="88">
        <v>2</v>
      </c>
      <c r="E37" s="89">
        <v>1</v>
      </c>
      <c r="F37" s="90">
        <v>1</v>
      </c>
      <c r="G37" s="91"/>
      <c r="H37" s="92"/>
      <c r="I37" s="45"/>
      <c r="J37" s="955"/>
    </row>
    <row r="38" spans="1:10" s="43" customFormat="1" ht="18.75" customHeight="1" x14ac:dyDescent="0.2">
      <c r="A38" s="45"/>
      <c r="B38" s="86">
        <v>33</v>
      </c>
      <c r="C38" s="87" t="s">
        <v>223</v>
      </c>
      <c r="D38" s="88">
        <v>1</v>
      </c>
      <c r="E38" s="89">
        <v>1</v>
      </c>
      <c r="F38" s="90"/>
      <c r="G38" s="91"/>
      <c r="H38" s="92"/>
      <c r="I38" s="45"/>
      <c r="J38" s="955"/>
    </row>
    <row r="39" spans="1:10" s="43" customFormat="1" ht="18.75" customHeight="1" x14ac:dyDescent="0.2">
      <c r="A39" s="45"/>
      <c r="B39" s="86">
        <v>34</v>
      </c>
      <c r="C39" s="87" t="s">
        <v>225</v>
      </c>
      <c r="D39" s="88">
        <v>3</v>
      </c>
      <c r="E39" s="89"/>
      <c r="F39" s="90">
        <v>3</v>
      </c>
      <c r="G39" s="91"/>
      <c r="H39" s="92"/>
      <c r="I39" s="45"/>
      <c r="J39" s="955"/>
    </row>
    <row r="40" spans="1:10" s="43" customFormat="1" ht="18.75" customHeight="1" x14ac:dyDescent="0.2">
      <c r="A40" s="45"/>
      <c r="B40" s="86">
        <v>35</v>
      </c>
      <c r="C40" s="87" t="s">
        <v>2116</v>
      </c>
      <c r="D40" s="88">
        <v>1</v>
      </c>
      <c r="E40" s="89"/>
      <c r="F40" s="90">
        <v>1</v>
      </c>
      <c r="G40" s="91"/>
      <c r="H40" s="92"/>
      <c r="I40" s="45"/>
      <c r="J40" s="955"/>
    </row>
    <row r="41" spans="1:10" s="43" customFormat="1" ht="18.75" customHeight="1" x14ac:dyDescent="0.2">
      <c r="A41" s="45"/>
      <c r="B41" s="86">
        <v>36</v>
      </c>
      <c r="C41" s="87" t="s">
        <v>227</v>
      </c>
      <c r="D41" s="88">
        <v>2</v>
      </c>
      <c r="E41" s="89">
        <v>1</v>
      </c>
      <c r="F41" s="90">
        <v>1</v>
      </c>
      <c r="G41" s="91"/>
      <c r="H41" s="92"/>
      <c r="I41" s="45"/>
      <c r="J41" s="955"/>
    </row>
    <row r="42" spans="1:10" s="43" customFormat="1" ht="18.75" customHeight="1" x14ac:dyDescent="0.2">
      <c r="A42" s="45"/>
      <c r="B42" s="86">
        <v>37</v>
      </c>
      <c r="C42" s="87" t="s">
        <v>229</v>
      </c>
      <c r="D42" s="88">
        <v>1</v>
      </c>
      <c r="E42" s="89"/>
      <c r="F42" s="90">
        <v>1</v>
      </c>
      <c r="G42" s="91"/>
      <c r="H42" s="92"/>
      <c r="I42" s="45"/>
      <c r="J42" s="955"/>
    </row>
    <row r="43" spans="1:10" s="43" customFormat="1" ht="18.75" customHeight="1" x14ac:dyDescent="0.2">
      <c r="A43" s="45"/>
      <c r="B43" s="86">
        <v>38</v>
      </c>
      <c r="C43" s="87" t="s">
        <v>231</v>
      </c>
      <c r="D43" s="88">
        <v>2</v>
      </c>
      <c r="E43" s="89"/>
      <c r="F43" s="90">
        <v>2</v>
      </c>
      <c r="G43" s="91"/>
      <c r="H43" s="92"/>
      <c r="I43" s="45"/>
      <c r="J43" s="955"/>
    </row>
    <row r="44" spans="1:10" s="43" customFormat="1" ht="18.75" customHeight="1" x14ac:dyDescent="0.2">
      <c r="A44" s="45"/>
      <c r="B44" s="86">
        <v>39</v>
      </c>
      <c r="C44" s="87" t="s">
        <v>2111</v>
      </c>
      <c r="D44" s="88">
        <v>2</v>
      </c>
      <c r="E44" s="89"/>
      <c r="F44" s="90">
        <v>1</v>
      </c>
      <c r="G44" s="91"/>
      <c r="H44" s="92">
        <v>1</v>
      </c>
      <c r="I44" s="45"/>
      <c r="J44" s="955"/>
    </row>
    <row r="45" spans="1:10" s="43" customFormat="1" ht="18.75" customHeight="1" x14ac:dyDescent="0.2">
      <c r="A45" s="45"/>
      <c r="B45" s="86">
        <v>40</v>
      </c>
      <c r="C45" s="87" t="s">
        <v>2086</v>
      </c>
      <c r="D45" s="88">
        <v>1</v>
      </c>
      <c r="E45" s="89"/>
      <c r="F45" s="90">
        <v>1</v>
      </c>
      <c r="G45" s="91"/>
      <c r="H45" s="92"/>
      <c r="I45" s="45"/>
      <c r="J45" s="955"/>
    </row>
    <row r="46" spans="1:10" s="43" customFormat="1" ht="18.75" customHeight="1" x14ac:dyDescent="0.2">
      <c r="A46" s="45"/>
      <c r="B46" s="86">
        <v>41</v>
      </c>
      <c r="C46" s="87" t="s">
        <v>234</v>
      </c>
      <c r="D46" s="88">
        <v>4</v>
      </c>
      <c r="E46" s="89">
        <v>1</v>
      </c>
      <c r="F46" s="90">
        <v>3</v>
      </c>
      <c r="G46" s="91"/>
      <c r="H46" s="92"/>
      <c r="I46" s="45"/>
      <c r="J46" s="955"/>
    </row>
    <row r="47" spans="1:10" s="43" customFormat="1" ht="18.75" customHeight="1" x14ac:dyDescent="0.2">
      <c r="A47" s="45"/>
      <c r="B47" s="86">
        <v>42</v>
      </c>
      <c r="C47" s="87" t="s">
        <v>1802</v>
      </c>
      <c r="D47" s="88">
        <v>1</v>
      </c>
      <c r="E47" s="89"/>
      <c r="F47" s="90">
        <v>1</v>
      </c>
      <c r="G47" s="91"/>
      <c r="H47" s="92"/>
      <c r="I47" s="45"/>
      <c r="J47" s="955"/>
    </row>
    <row r="48" spans="1:10" s="43" customFormat="1" ht="18.75" customHeight="1" x14ac:dyDescent="0.2">
      <c r="A48" s="45"/>
      <c r="B48" s="86">
        <v>43</v>
      </c>
      <c r="C48" s="87" t="s">
        <v>2130</v>
      </c>
      <c r="D48" s="88">
        <v>1</v>
      </c>
      <c r="E48" s="89"/>
      <c r="F48" s="90">
        <v>1</v>
      </c>
      <c r="G48" s="91"/>
      <c r="H48" s="92"/>
      <c r="I48" s="45"/>
      <c r="J48" s="955"/>
    </row>
    <row r="49" spans="1:10" s="43" customFormat="1" ht="18.75" customHeight="1" x14ac:dyDescent="0.2">
      <c r="A49" s="45"/>
      <c r="B49" s="86">
        <v>44</v>
      </c>
      <c r="C49" s="87" t="s">
        <v>236</v>
      </c>
      <c r="D49" s="88">
        <v>2</v>
      </c>
      <c r="E49" s="89">
        <v>2</v>
      </c>
      <c r="F49" s="90"/>
      <c r="G49" s="91"/>
      <c r="H49" s="92"/>
      <c r="I49" s="45"/>
      <c r="J49" s="955"/>
    </row>
    <row r="50" spans="1:10" s="43" customFormat="1" ht="18.75" customHeight="1" x14ac:dyDescent="0.2">
      <c r="A50" s="45"/>
      <c r="B50" s="86">
        <v>45</v>
      </c>
      <c r="C50" s="87" t="s">
        <v>238</v>
      </c>
      <c r="D50" s="88">
        <v>1</v>
      </c>
      <c r="E50" s="89"/>
      <c r="F50" s="90"/>
      <c r="G50" s="91">
        <v>1</v>
      </c>
      <c r="H50" s="92"/>
      <c r="I50" s="45"/>
      <c r="J50" s="955"/>
    </row>
    <row r="51" spans="1:10" s="43" customFormat="1" ht="18.75" customHeight="1" x14ac:dyDescent="0.2">
      <c r="A51" s="45"/>
      <c r="B51" s="86">
        <v>46</v>
      </c>
      <c r="C51" s="87" t="s">
        <v>1688</v>
      </c>
      <c r="D51" s="88">
        <v>3</v>
      </c>
      <c r="E51" s="89"/>
      <c r="F51" s="90">
        <v>3</v>
      </c>
      <c r="G51" s="91"/>
      <c r="H51" s="92"/>
      <c r="I51" s="45"/>
      <c r="J51" s="955"/>
    </row>
    <row r="52" spans="1:10" s="43" customFormat="1" ht="18.75" customHeight="1" x14ac:dyDescent="0.2">
      <c r="A52" s="45"/>
      <c r="B52" s="86">
        <v>47</v>
      </c>
      <c r="C52" s="94" t="s">
        <v>1813</v>
      </c>
      <c r="D52" s="95">
        <v>1</v>
      </c>
      <c r="E52" s="96"/>
      <c r="F52" s="97">
        <v>1</v>
      </c>
      <c r="G52" s="98"/>
      <c r="H52" s="99"/>
      <c r="I52" s="45"/>
      <c r="J52" s="955"/>
    </row>
    <row r="53" spans="1:10" s="43" customFormat="1" ht="18.75" customHeight="1" x14ac:dyDescent="0.2">
      <c r="A53" s="45"/>
      <c r="B53" s="86">
        <v>48</v>
      </c>
      <c r="C53" s="94" t="s">
        <v>240</v>
      </c>
      <c r="D53" s="95">
        <v>1</v>
      </c>
      <c r="E53" s="96"/>
      <c r="F53" s="97">
        <v>1</v>
      </c>
      <c r="G53" s="98"/>
      <c r="H53" s="99"/>
      <c r="I53" s="45"/>
      <c r="J53" s="955"/>
    </row>
    <row r="54" spans="1:10" s="43" customFormat="1" ht="18.75" customHeight="1" x14ac:dyDescent="0.2">
      <c r="A54" s="45"/>
      <c r="B54" s="86">
        <v>49</v>
      </c>
      <c r="C54" s="94" t="s">
        <v>242</v>
      </c>
      <c r="D54" s="95">
        <v>2</v>
      </c>
      <c r="E54" s="96"/>
      <c r="F54" s="97">
        <v>2</v>
      </c>
      <c r="G54" s="98"/>
      <c r="H54" s="99"/>
      <c r="I54" s="45"/>
      <c r="J54" s="955"/>
    </row>
    <row r="55" spans="1:10" s="43" customFormat="1" ht="18.75" customHeight="1" x14ac:dyDescent="0.2">
      <c r="A55" s="45"/>
      <c r="B55" s="86">
        <v>50</v>
      </c>
      <c r="C55" s="94" t="s">
        <v>1988</v>
      </c>
      <c r="D55" s="95">
        <v>1</v>
      </c>
      <c r="E55" s="96"/>
      <c r="F55" s="97">
        <v>1</v>
      </c>
      <c r="G55" s="98"/>
      <c r="H55" s="99"/>
      <c r="I55" s="45"/>
      <c r="J55" s="955"/>
    </row>
    <row r="56" spans="1:10" s="43" customFormat="1" ht="18.75" customHeight="1" x14ac:dyDescent="0.2">
      <c r="A56" s="45"/>
      <c r="B56" s="86">
        <v>51</v>
      </c>
      <c r="C56" s="100" t="s">
        <v>2105</v>
      </c>
      <c r="D56" s="101">
        <v>2</v>
      </c>
      <c r="E56" s="102"/>
      <c r="F56" s="103">
        <v>2</v>
      </c>
      <c r="G56" s="104"/>
      <c r="H56" s="105"/>
      <c r="I56" s="45"/>
      <c r="J56" s="955"/>
    </row>
    <row r="57" spans="1:10" s="43" customFormat="1" ht="18.75" customHeight="1" x14ac:dyDescent="0.2">
      <c r="A57" s="45"/>
      <c r="B57" s="86">
        <v>52</v>
      </c>
      <c r="C57" s="100" t="s">
        <v>2100</v>
      </c>
      <c r="D57" s="101">
        <v>1</v>
      </c>
      <c r="E57" s="102"/>
      <c r="F57" s="103">
        <v>1</v>
      </c>
      <c r="G57" s="104"/>
      <c r="H57" s="105"/>
      <c r="I57" s="45"/>
      <c r="J57" s="955"/>
    </row>
    <row r="58" spans="1:10" s="43" customFormat="1" ht="18.75" customHeight="1" x14ac:dyDescent="0.2">
      <c r="A58" s="45"/>
      <c r="B58" s="86">
        <v>53</v>
      </c>
      <c r="C58" s="100" t="s">
        <v>244</v>
      </c>
      <c r="D58" s="101">
        <v>5</v>
      </c>
      <c r="E58" s="102"/>
      <c r="F58" s="103">
        <v>5</v>
      </c>
      <c r="G58" s="104"/>
      <c r="H58" s="105"/>
      <c r="I58" s="45"/>
      <c r="J58" s="955"/>
    </row>
    <row r="59" spans="1:10" s="43" customFormat="1" ht="18.75" customHeight="1" x14ac:dyDescent="0.2">
      <c r="A59" s="45"/>
      <c r="B59" s="86">
        <v>54</v>
      </c>
      <c r="C59" s="100" t="s">
        <v>246</v>
      </c>
      <c r="D59" s="101">
        <v>1</v>
      </c>
      <c r="E59" s="102"/>
      <c r="F59" s="103">
        <v>1</v>
      </c>
      <c r="G59" s="104"/>
      <c r="H59" s="105"/>
      <c r="I59" s="45"/>
      <c r="J59" s="955"/>
    </row>
    <row r="60" spans="1:10" s="43" customFormat="1" ht="18.75" customHeight="1" x14ac:dyDescent="0.2">
      <c r="A60" s="45"/>
      <c r="B60" s="86">
        <v>55</v>
      </c>
      <c r="C60" s="100" t="s">
        <v>248</v>
      </c>
      <c r="D60" s="101">
        <v>3</v>
      </c>
      <c r="E60" s="102"/>
      <c r="F60" s="103">
        <v>3</v>
      </c>
      <c r="G60" s="104"/>
      <c r="H60" s="105"/>
      <c r="I60" s="45"/>
      <c r="J60" s="955"/>
    </row>
    <row r="61" spans="1:10" s="43" customFormat="1" ht="18.75" customHeight="1" x14ac:dyDescent="0.2">
      <c r="A61" s="45"/>
      <c r="B61" s="86">
        <v>56</v>
      </c>
      <c r="C61" s="100" t="s">
        <v>1991</v>
      </c>
      <c r="D61" s="101">
        <v>1</v>
      </c>
      <c r="E61" s="102"/>
      <c r="F61" s="103">
        <v>1</v>
      </c>
      <c r="G61" s="104"/>
      <c r="H61" s="105"/>
      <c r="I61" s="45"/>
      <c r="J61" s="955"/>
    </row>
    <row r="62" spans="1:10" s="43" customFormat="1" ht="18.75" customHeight="1" x14ac:dyDescent="0.2">
      <c r="A62" s="45"/>
      <c r="B62" s="86">
        <v>57</v>
      </c>
      <c r="C62" s="100" t="s">
        <v>2097</v>
      </c>
      <c r="D62" s="101">
        <v>1</v>
      </c>
      <c r="E62" s="102"/>
      <c r="F62" s="103">
        <v>1</v>
      </c>
      <c r="G62" s="104"/>
      <c r="H62" s="105"/>
      <c r="I62" s="45"/>
      <c r="J62" s="955"/>
    </row>
    <row r="63" spans="1:10" s="43" customFormat="1" ht="18.75" customHeight="1" x14ac:dyDescent="0.2">
      <c r="A63" s="45"/>
      <c r="B63" s="86">
        <v>58</v>
      </c>
      <c r="C63" s="100" t="s">
        <v>250</v>
      </c>
      <c r="D63" s="101">
        <v>1</v>
      </c>
      <c r="E63" s="102"/>
      <c r="F63" s="103">
        <v>1</v>
      </c>
      <c r="G63" s="104"/>
      <c r="H63" s="105"/>
      <c r="I63" s="45"/>
      <c r="J63" s="955"/>
    </row>
    <row r="64" spans="1:10" s="43" customFormat="1" ht="18.75" customHeight="1" x14ac:dyDescent="0.2">
      <c r="A64" s="45"/>
      <c r="B64" s="86">
        <v>59</v>
      </c>
      <c r="C64" s="100" t="s">
        <v>252</v>
      </c>
      <c r="D64" s="101">
        <v>8</v>
      </c>
      <c r="E64" s="102"/>
      <c r="F64" s="103">
        <v>8</v>
      </c>
      <c r="G64" s="104"/>
      <c r="H64" s="105"/>
      <c r="I64" s="45"/>
      <c r="J64" s="955"/>
    </row>
    <row r="65" spans="1:10" s="43" customFormat="1" ht="18.75" customHeight="1" x14ac:dyDescent="0.2">
      <c r="A65" s="45"/>
      <c r="B65" s="86">
        <v>60</v>
      </c>
      <c r="C65" s="100" t="s">
        <v>254</v>
      </c>
      <c r="D65" s="101">
        <v>1</v>
      </c>
      <c r="E65" s="102"/>
      <c r="F65" s="103">
        <v>1</v>
      </c>
      <c r="G65" s="104"/>
      <c r="H65" s="105"/>
      <c r="I65" s="45"/>
      <c r="J65" s="955"/>
    </row>
    <row r="66" spans="1:10" s="43" customFormat="1" ht="18.75" customHeight="1" x14ac:dyDescent="0.2">
      <c r="A66" s="45"/>
      <c r="B66" s="86">
        <v>61</v>
      </c>
      <c r="C66" s="100" t="s">
        <v>256</v>
      </c>
      <c r="D66" s="101">
        <v>4</v>
      </c>
      <c r="E66" s="102"/>
      <c r="F66" s="103">
        <v>4</v>
      </c>
      <c r="G66" s="104"/>
      <c r="H66" s="105"/>
      <c r="I66" s="45"/>
      <c r="J66" s="955"/>
    </row>
    <row r="67" spans="1:10" s="43" customFormat="1" ht="18.75" customHeight="1" x14ac:dyDescent="0.2">
      <c r="A67" s="45"/>
      <c r="B67" s="86">
        <v>62</v>
      </c>
      <c r="C67" s="100" t="s">
        <v>2108</v>
      </c>
      <c r="D67" s="101">
        <v>1</v>
      </c>
      <c r="E67" s="102"/>
      <c r="F67" s="103">
        <v>1</v>
      </c>
      <c r="G67" s="104"/>
      <c r="H67" s="105"/>
      <c r="I67" s="45"/>
      <c r="J67" s="955"/>
    </row>
    <row r="68" spans="1:10" s="43" customFormat="1" ht="18.75" customHeight="1" x14ac:dyDescent="0.2">
      <c r="A68" s="45"/>
      <c r="B68" s="86">
        <v>63</v>
      </c>
      <c r="C68" s="106" t="s">
        <v>2109</v>
      </c>
      <c r="D68" s="101">
        <v>1</v>
      </c>
      <c r="E68" s="102"/>
      <c r="F68" s="103">
        <v>1</v>
      </c>
      <c r="G68" s="104"/>
      <c r="H68" s="105"/>
      <c r="I68" s="45"/>
      <c r="J68" s="955"/>
    </row>
    <row r="69" spans="1:10" s="43" customFormat="1" ht="18.75" customHeight="1" x14ac:dyDescent="0.2">
      <c r="A69" s="45"/>
      <c r="B69" s="86">
        <v>64</v>
      </c>
      <c r="C69" s="106" t="s">
        <v>258</v>
      </c>
      <c r="D69" s="101">
        <v>2</v>
      </c>
      <c r="E69" s="102">
        <v>2</v>
      </c>
      <c r="F69" s="103"/>
      <c r="G69" s="104"/>
      <c r="H69" s="105"/>
      <c r="I69" s="45"/>
      <c r="J69" s="955"/>
    </row>
    <row r="70" spans="1:10" s="43" customFormat="1" ht="18.75" customHeight="1" x14ac:dyDescent="0.2">
      <c r="A70" s="45"/>
      <c r="B70" s="86">
        <v>65</v>
      </c>
      <c r="C70" s="106" t="s">
        <v>259</v>
      </c>
      <c r="D70" s="101">
        <v>6</v>
      </c>
      <c r="E70" s="102"/>
      <c r="F70" s="103">
        <v>4</v>
      </c>
      <c r="G70" s="104"/>
      <c r="H70" s="105">
        <v>2</v>
      </c>
      <c r="I70" s="45"/>
      <c r="J70" s="955"/>
    </row>
    <row r="71" spans="1:10" s="43" customFormat="1" ht="18.75" customHeight="1" x14ac:dyDescent="0.2">
      <c r="A71" s="45"/>
      <c r="B71" s="86">
        <v>66</v>
      </c>
      <c r="C71" s="106" t="s">
        <v>261</v>
      </c>
      <c r="D71" s="101">
        <v>2</v>
      </c>
      <c r="E71" s="102">
        <v>1</v>
      </c>
      <c r="F71" s="103">
        <v>1</v>
      </c>
      <c r="G71" s="104"/>
      <c r="H71" s="105"/>
      <c r="I71" s="45"/>
      <c r="J71" s="955"/>
    </row>
    <row r="72" spans="1:10" s="43" customFormat="1" ht="18.75" customHeight="1" x14ac:dyDescent="0.2">
      <c r="A72" s="45"/>
      <c r="B72" s="86">
        <v>67</v>
      </c>
      <c r="C72" s="106" t="s">
        <v>262</v>
      </c>
      <c r="D72" s="101">
        <v>1</v>
      </c>
      <c r="E72" s="102"/>
      <c r="F72" s="103">
        <v>1</v>
      </c>
      <c r="G72" s="104"/>
      <c r="H72" s="105"/>
      <c r="I72" s="45"/>
      <c r="J72" s="955"/>
    </row>
    <row r="73" spans="1:10" s="43" customFormat="1" ht="18.75" customHeight="1" x14ac:dyDescent="0.2">
      <c r="A73" s="45"/>
      <c r="B73" s="86">
        <v>68</v>
      </c>
      <c r="C73" s="106" t="s">
        <v>264</v>
      </c>
      <c r="D73" s="101">
        <v>3</v>
      </c>
      <c r="E73" s="102"/>
      <c r="F73" s="103">
        <v>3</v>
      </c>
      <c r="G73" s="104"/>
      <c r="H73" s="105"/>
      <c r="J73" s="955"/>
    </row>
    <row r="74" spans="1:10" s="43" customFormat="1" ht="18.75" customHeight="1" x14ac:dyDescent="0.2">
      <c r="A74" s="45"/>
      <c r="B74" s="86">
        <v>69</v>
      </c>
      <c r="C74" s="106" t="s">
        <v>266</v>
      </c>
      <c r="D74" s="101">
        <v>1</v>
      </c>
      <c r="E74" s="102"/>
      <c r="F74" s="103"/>
      <c r="G74" s="104">
        <v>1</v>
      </c>
      <c r="H74" s="105"/>
      <c r="J74" s="955"/>
    </row>
    <row r="75" spans="1:10" s="43" customFormat="1" ht="18.75" customHeight="1" x14ac:dyDescent="0.2">
      <c r="A75" s="45"/>
      <c r="B75" s="86">
        <v>70</v>
      </c>
      <c r="C75" s="106" t="s">
        <v>268</v>
      </c>
      <c r="D75" s="101">
        <v>8</v>
      </c>
      <c r="E75" s="102"/>
      <c r="F75" s="103">
        <v>8</v>
      </c>
      <c r="G75" s="104"/>
      <c r="H75" s="105"/>
      <c r="J75" s="955"/>
    </row>
    <row r="76" spans="1:10" s="43" customFormat="1" ht="18.75" customHeight="1" x14ac:dyDescent="0.2">
      <c r="A76" s="45"/>
      <c r="B76" s="86">
        <v>71</v>
      </c>
      <c r="C76" s="106" t="s">
        <v>270</v>
      </c>
      <c r="D76" s="101">
        <v>1</v>
      </c>
      <c r="E76" s="102"/>
      <c r="F76" s="103">
        <v>1</v>
      </c>
      <c r="G76" s="104"/>
      <c r="H76" s="105"/>
      <c r="J76" s="955"/>
    </row>
    <row r="77" spans="1:10" s="43" customFormat="1" ht="18.75" customHeight="1" x14ac:dyDescent="0.2">
      <c r="A77" s="45"/>
      <c r="B77" s="86">
        <v>72</v>
      </c>
      <c r="C77" s="106" t="s">
        <v>272</v>
      </c>
      <c r="D77" s="101">
        <v>1</v>
      </c>
      <c r="E77" s="102"/>
      <c r="F77" s="103">
        <v>1</v>
      </c>
      <c r="G77" s="104"/>
      <c r="H77" s="105"/>
      <c r="J77" s="955"/>
    </row>
    <row r="78" spans="1:10" s="43" customFormat="1" ht="18.75" customHeight="1" x14ac:dyDescent="0.2">
      <c r="A78" s="45"/>
      <c r="B78" s="86">
        <v>73</v>
      </c>
      <c r="C78" s="106" t="s">
        <v>274</v>
      </c>
      <c r="D78" s="101">
        <v>10</v>
      </c>
      <c r="E78" s="102"/>
      <c r="F78" s="103">
        <v>10</v>
      </c>
      <c r="G78" s="104"/>
      <c r="H78" s="105"/>
      <c r="J78" s="955"/>
    </row>
    <row r="79" spans="1:10" s="43" customFormat="1" ht="18.75" customHeight="1" x14ac:dyDescent="0.2">
      <c r="A79" s="45"/>
      <c r="B79" s="86">
        <v>74</v>
      </c>
      <c r="C79" s="106" t="s">
        <v>276</v>
      </c>
      <c r="D79" s="101">
        <v>9</v>
      </c>
      <c r="E79" s="102"/>
      <c r="F79" s="103">
        <v>9</v>
      </c>
      <c r="G79" s="104"/>
      <c r="H79" s="105"/>
      <c r="J79" s="955"/>
    </row>
    <row r="80" spans="1:10" s="108" customFormat="1" ht="18.75" customHeight="1" x14ac:dyDescent="0.2">
      <c r="A80" s="72"/>
      <c r="B80" s="86">
        <v>75</v>
      </c>
      <c r="C80" s="106" t="s">
        <v>278</v>
      </c>
      <c r="D80" s="101">
        <v>2</v>
      </c>
      <c r="E80" s="102"/>
      <c r="F80" s="103"/>
      <c r="G80" s="104">
        <v>2</v>
      </c>
      <c r="H80" s="105"/>
      <c r="J80" s="955"/>
    </row>
    <row r="81" spans="1:10" s="43" customFormat="1" ht="18.75" customHeight="1" x14ac:dyDescent="0.2">
      <c r="A81" s="45"/>
      <c r="B81" s="86">
        <v>76</v>
      </c>
      <c r="C81" s="106" t="s">
        <v>2114</v>
      </c>
      <c r="D81" s="101">
        <v>1</v>
      </c>
      <c r="E81" s="102"/>
      <c r="F81" s="103">
        <v>1</v>
      </c>
      <c r="G81" s="104"/>
      <c r="H81" s="105"/>
      <c r="J81" s="955"/>
    </row>
    <row r="82" spans="1:10" s="43" customFormat="1" ht="18.75" customHeight="1" x14ac:dyDescent="0.2">
      <c r="A82" s="45"/>
      <c r="B82" s="86">
        <v>77</v>
      </c>
      <c r="C82" s="106" t="s">
        <v>280</v>
      </c>
      <c r="D82" s="101">
        <v>2</v>
      </c>
      <c r="E82" s="102"/>
      <c r="F82" s="103">
        <v>1</v>
      </c>
      <c r="G82" s="104"/>
      <c r="H82" s="105">
        <v>1</v>
      </c>
      <c r="J82" s="955"/>
    </row>
    <row r="83" spans="1:10" s="43" customFormat="1" ht="18.75" customHeight="1" x14ac:dyDescent="0.2">
      <c r="A83" s="45"/>
      <c r="B83" s="86">
        <v>78</v>
      </c>
      <c r="C83" s="106" t="s">
        <v>282</v>
      </c>
      <c r="D83" s="101">
        <v>1</v>
      </c>
      <c r="E83" s="102"/>
      <c r="F83" s="103"/>
      <c r="G83" s="104"/>
      <c r="H83" s="105">
        <v>1</v>
      </c>
      <c r="J83" s="955"/>
    </row>
    <row r="84" spans="1:10" s="43" customFormat="1" ht="18.75" customHeight="1" x14ac:dyDescent="0.2">
      <c r="A84" s="45"/>
      <c r="B84" s="86">
        <v>79</v>
      </c>
      <c r="C84" s="106" t="s">
        <v>284</v>
      </c>
      <c r="D84" s="101">
        <v>1</v>
      </c>
      <c r="E84" s="102"/>
      <c r="F84" s="103"/>
      <c r="G84" s="104">
        <v>1</v>
      </c>
      <c r="H84" s="105"/>
      <c r="J84" s="955"/>
    </row>
    <row r="85" spans="1:10" s="43" customFormat="1" ht="18.75" customHeight="1" x14ac:dyDescent="0.2">
      <c r="A85" s="45"/>
      <c r="B85" s="86">
        <v>80</v>
      </c>
      <c r="C85" s="106" t="s">
        <v>2118</v>
      </c>
      <c r="D85" s="101">
        <v>3</v>
      </c>
      <c r="E85" s="102"/>
      <c r="F85" s="103">
        <v>3</v>
      </c>
      <c r="G85" s="104"/>
      <c r="H85" s="105"/>
      <c r="J85" s="955"/>
    </row>
    <row r="86" spans="1:10" s="43" customFormat="1" ht="18.75" customHeight="1" x14ac:dyDescent="0.2">
      <c r="A86" s="45"/>
      <c r="B86" s="86">
        <v>81</v>
      </c>
      <c r="C86" s="106" t="s">
        <v>286</v>
      </c>
      <c r="D86" s="101">
        <v>1</v>
      </c>
      <c r="E86" s="102"/>
      <c r="F86" s="103">
        <v>1</v>
      </c>
      <c r="G86" s="104"/>
      <c r="H86" s="105"/>
      <c r="J86" s="955"/>
    </row>
    <row r="87" spans="1:10" s="43" customFormat="1" ht="18.75" customHeight="1" x14ac:dyDescent="0.2">
      <c r="A87" s="45"/>
      <c r="B87" s="86">
        <v>82</v>
      </c>
      <c r="C87" s="106" t="s">
        <v>288</v>
      </c>
      <c r="D87" s="101">
        <v>4</v>
      </c>
      <c r="E87" s="102">
        <v>4</v>
      </c>
      <c r="F87" s="103"/>
      <c r="G87" s="104"/>
      <c r="H87" s="105"/>
      <c r="J87" s="955"/>
    </row>
    <row r="88" spans="1:10" s="43" customFormat="1" ht="18.75" customHeight="1" x14ac:dyDescent="0.2">
      <c r="A88" s="45"/>
      <c r="B88" s="86">
        <v>83</v>
      </c>
      <c r="C88" s="106" t="s">
        <v>290</v>
      </c>
      <c r="D88" s="101">
        <v>4</v>
      </c>
      <c r="E88" s="102">
        <v>1</v>
      </c>
      <c r="F88" s="103">
        <v>3</v>
      </c>
      <c r="G88" s="104"/>
      <c r="H88" s="105"/>
      <c r="J88" s="955"/>
    </row>
    <row r="89" spans="1:10" s="43" customFormat="1" ht="18.75" customHeight="1" x14ac:dyDescent="0.2">
      <c r="A89" s="45"/>
      <c r="B89" s="86">
        <v>84</v>
      </c>
      <c r="C89" s="106" t="s">
        <v>292</v>
      </c>
      <c r="D89" s="101">
        <v>1</v>
      </c>
      <c r="E89" s="102"/>
      <c r="F89" s="103">
        <v>1</v>
      </c>
      <c r="G89" s="104"/>
      <c r="H89" s="105"/>
      <c r="J89" s="955"/>
    </row>
    <row r="90" spans="1:10" s="43" customFormat="1" ht="18.75" customHeight="1" x14ac:dyDescent="0.2">
      <c r="A90" s="45"/>
      <c r="B90" s="86">
        <v>85</v>
      </c>
      <c r="C90" s="106" t="s">
        <v>2122</v>
      </c>
      <c r="D90" s="101">
        <v>1</v>
      </c>
      <c r="E90" s="102"/>
      <c r="F90" s="103">
        <v>1</v>
      </c>
      <c r="G90" s="104"/>
      <c r="H90" s="105"/>
      <c r="J90" s="955"/>
    </row>
    <row r="91" spans="1:10" s="43" customFormat="1" ht="18.75" customHeight="1" x14ac:dyDescent="0.2">
      <c r="A91" s="45"/>
      <c r="B91" s="86">
        <v>86</v>
      </c>
      <c r="C91" s="106" t="s">
        <v>294</v>
      </c>
      <c r="D91" s="101">
        <v>11</v>
      </c>
      <c r="E91" s="102"/>
      <c r="F91" s="103">
        <v>11</v>
      </c>
      <c r="G91" s="104"/>
      <c r="H91" s="105"/>
      <c r="J91" s="955"/>
    </row>
    <row r="92" spans="1:10" s="43" customFormat="1" ht="18.75" customHeight="1" x14ac:dyDescent="0.2">
      <c r="A92" s="45"/>
      <c r="B92" s="86">
        <v>87</v>
      </c>
      <c r="C92" s="106" t="s">
        <v>2124</v>
      </c>
      <c r="D92" s="101">
        <v>1</v>
      </c>
      <c r="E92" s="102"/>
      <c r="F92" s="103">
        <v>1</v>
      </c>
      <c r="G92" s="104"/>
      <c r="H92" s="105"/>
      <c r="J92" s="955"/>
    </row>
    <row r="93" spans="1:10" s="43" customFormat="1" ht="18.75" customHeight="1" x14ac:dyDescent="0.2">
      <c r="A93" s="45"/>
      <c r="B93" s="86">
        <v>88</v>
      </c>
      <c r="C93" s="106" t="s">
        <v>296</v>
      </c>
      <c r="D93" s="101">
        <v>1</v>
      </c>
      <c r="E93" s="102"/>
      <c r="F93" s="103"/>
      <c r="G93" s="104"/>
      <c r="H93" s="105">
        <v>1</v>
      </c>
      <c r="J93" s="955"/>
    </row>
    <row r="94" spans="1:10" s="43" customFormat="1" ht="18.75" customHeight="1" x14ac:dyDescent="0.2">
      <c r="A94" s="45"/>
      <c r="B94" s="86">
        <v>89</v>
      </c>
      <c r="C94" s="106" t="s">
        <v>2087</v>
      </c>
      <c r="D94" s="101">
        <v>7</v>
      </c>
      <c r="E94" s="102">
        <v>3</v>
      </c>
      <c r="F94" s="103">
        <v>3</v>
      </c>
      <c r="G94" s="104">
        <v>1</v>
      </c>
      <c r="H94" s="105"/>
      <c r="J94" s="955"/>
    </row>
    <row r="95" spans="1:10" s="43" customFormat="1" ht="18.75" customHeight="1" x14ac:dyDescent="0.2">
      <c r="A95" s="45"/>
      <c r="B95" s="86">
        <v>90</v>
      </c>
      <c r="C95" s="106" t="s">
        <v>298</v>
      </c>
      <c r="D95" s="101">
        <v>5</v>
      </c>
      <c r="E95" s="102"/>
      <c r="F95" s="103">
        <v>5</v>
      </c>
      <c r="G95" s="104"/>
      <c r="H95" s="105"/>
      <c r="J95" s="955"/>
    </row>
    <row r="96" spans="1:10" s="43" customFormat="1" ht="18.75" customHeight="1" x14ac:dyDescent="0.2">
      <c r="A96" s="45"/>
      <c r="B96" s="86">
        <v>91</v>
      </c>
      <c r="C96" s="106" t="s">
        <v>300</v>
      </c>
      <c r="D96" s="101">
        <v>6</v>
      </c>
      <c r="E96" s="102"/>
      <c r="F96" s="103">
        <v>6</v>
      </c>
      <c r="G96" s="104"/>
      <c r="H96" s="105"/>
      <c r="J96" s="955"/>
    </row>
    <row r="97" spans="1:10" s="43" customFormat="1" ht="18.75" customHeight="1" thickBot="1" x14ac:dyDescent="0.25">
      <c r="A97" s="45"/>
      <c r="B97" s="86">
        <v>92</v>
      </c>
      <c r="C97" s="106" t="s">
        <v>1564</v>
      </c>
      <c r="D97" s="101">
        <v>1</v>
      </c>
      <c r="E97" s="102"/>
      <c r="F97" s="103">
        <v>1</v>
      </c>
      <c r="G97" s="104"/>
      <c r="H97" s="105"/>
      <c r="J97" s="955"/>
    </row>
    <row r="98" spans="1:10" s="43" customFormat="1" ht="24.75" customHeight="1" thickBot="1" x14ac:dyDescent="0.25">
      <c r="A98" s="45"/>
      <c r="B98" s="1040" t="s">
        <v>875</v>
      </c>
      <c r="C98" s="1041"/>
      <c r="D98" s="1042">
        <f>SUM(D6:D97)</f>
        <v>246</v>
      </c>
      <c r="E98" s="1043">
        <f>SUM(E6:E97)</f>
        <v>38</v>
      </c>
      <c r="F98" s="1043">
        <f>SUM(F6:F97)</f>
        <v>186</v>
      </c>
      <c r="G98" s="1043">
        <f>SUM(G6:G97)</f>
        <v>8</v>
      </c>
      <c r="H98" s="1051">
        <f>SUM(H6:H97)</f>
        <v>14</v>
      </c>
      <c r="I98" s="45"/>
      <c r="J98" s="955"/>
    </row>
    <row r="99" spans="1:10" s="43" customFormat="1" ht="12.75" x14ac:dyDescent="0.2">
      <c r="A99" s="45"/>
      <c r="B99" s="45"/>
      <c r="C99" s="72"/>
      <c r="D99" s="45"/>
      <c r="E99" s="45"/>
      <c r="F99" s="45"/>
      <c r="G99" s="45"/>
      <c r="H99" s="45"/>
      <c r="I99" s="72"/>
    </row>
    <row r="100" spans="1:10" s="43" customFormat="1" ht="12.75" x14ac:dyDescent="0.2">
      <c r="A100" s="45"/>
      <c r="B100" s="45"/>
      <c r="C100" s="72"/>
      <c r="D100" s="45"/>
      <c r="E100" s="45"/>
      <c r="F100" s="45"/>
      <c r="G100" s="45"/>
      <c r="H100" s="45"/>
      <c r="I100" s="45"/>
    </row>
    <row r="101" spans="1:10" s="43" customFormat="1" ht="12.75" x14ac:dyDescent="0.2">
      <c r="A101" s="45"/>
      <c r="C101" s="72"/>
      <c r="D101" s="45"/>
      <c r="E101" s="45"/>
      <c r="F101" s="45"/>
      <c r="G101" s="45"/>
      <c r="H101" s="45"/>
      <c r="I101" s="45"/>
    </row>
    <row r="102" spans="1:10" s="43" customFormat="1" ht="15.75" x14ac:dyDescent="0.25">
      <c r="A102" s="45"/>
      <c r="B102" s="109" t="s">
        <v>880</v>
      </c>
      <c r="C102" s="72"/>
      <c r="D102" s="77"/>
      <c r="E102" s="77"/>
      <c r="F102" s="77"/>
      <c r="G102" s="77"/>
      <c r="H102" s="77"/>
      <c r="I102" s="45"/>
    </row>
    <row r="103" spans="1:10" s="43" customFormat="1" ht="12.75" x14ac:dyDescent="0.2">
      <c r="A103" s="45"/>
      <c r="B103" s="77"/>
      <c r="C103" s="72"/>
      <c r="D103" s="77"/>
      <c r="E103" s="110" t="s">
        <v>882</v>
      </c>
      <c r="F103" s="110"/>
      <c r="G103" s="111"/>
      <c r="H103" s="111"/>
      <c r="I103" s="45"/>
    </row>
    <row r="104" spans="1:10" s="43" customFormat="1" ht="13.5" thickBot="1" x14ac:dyDescent="0.25">
      <c r="A104" s="45"/>
      <c r="B104" s="77"/>
      <c r="C104" s="72"/>
      <c r="D104" s="77"/>
      <c r="E104" s="110"/>
      <c r="F104" s="110"/>
      <c r="G104" s="111"/>
      <c r="H104" s="111"/>
      <c r="I104" s="45"/>
    </row>
    <row r="105" spans="1:10" s="43" customFormat="1" ht="26.25" thickBot="1" x14ac:dyDescent="0.25">
      <c r="A105" s="45"/>
      <c r="B105" s="1044" t="s">
        <v>885</v>
      </c>
      <c r="C105" s="1045"/>
      <c r="D105" s="1046" t="s">
        <v>308</v>
      </c>
      <c r="E105" s="1047" t="s">
        <v>309</v>
      </c>
      <c r="F105" s="1045" t="s">
        <v>310</v>
      </c>
      <c r="G105" s="1048" t="s">
        <v>311</v>
      </c>
      <c r="H105" s="1049" t="s">
        <v>886</v>
      </c>
      <c r="I105" s="1050"/>
    </row>
    <row r="106" spans="1:10" s="43" customFormat="1" ht="20.25" customHeight="1" x14ac:dyDescent="0.2">
      <c r="A106" s="45"/>
      <c r="B106" s="112" t="s">
        <v>888</v>
      </c>
      <c r="C106" s="113"/>
      <c r="D106" s="923">
        <f>+'3.2.1'!F94</f>
        <v>158</v>
      </c>
      <c r="E106" s="924">
        <f>+'3.2.1'!H94</f>
        <v>96</v>
      </c>
      <c r="F106" s="925">
        <f>+'3.2.1'!M94</f>
        <v>10</v>
      </c>
      <c r="G106" s="926">
        <f>+'3.2.1'!N94</f>
        <v>8</v>
      </c>
      <c r="H106" s="956">
        <f>SUM(D106:G106)</f>
        <v>272</v>
      </c>
      <c r="I106" s="114">
        <f>+H106/H108</f>
        <v>0.52509652509652505</v>
      </c>
    </row>
    <row r="107" spans="1:10" s="43" customFormat="1" ht="20.25" customHeight="1" thickBot="1" x14ac:dyDescent="0.25">
      <c r="A107" s="45"/>
      <c r="B107" s="115" t="s">
        <v>890</v>
      </c>
      <c r="C107" s="116"/>
      <c r="D107" s="117">
        <f>+E98</f>
        <v>38</v>
      </c>
      <c r="E107" s="118">
        <f>+F98+G98+H98</f>
        <v>208</v>
      </c>
      <c r="F107" s="119"/>
      <c r="G107" s="120"/>
      <c r="H107" s="121">
        <f>SUM(D107:G107)</f>
        <v>246</v>
      </c>
      <c r="I107" s="122">
        <f>+H107/H108</f>
        <v>0.4749034749034749</v>
      </c>
    </row>
    <row r="108" spans="1:10" s="43" customFormat="1" ht="20.25" customHeight="1" thickTop="1" thickBot="1" x14ac:dyDescent="0.25">
      <c r="A108" s="45"/>
      <c r="B108" s="123" t="s">
        <v>891</v>
      </c>
      <c r="C108" s="124"/>
      <c r="D108" s="125">
        <f>SUM(D106:D107)</f>
        <v>196</v>
      </c>
      <c r="E108" s="126">
        <f>SUM(E106:E107)</f>
        <v>304</v>
      </c>
      <c r="F108" s="126">
        <f>SUM(F106:F107)</f>
        <v>10</v>
      </c>
      <c r="G108" s="126">
        <f>SUM(G106:G107)</f>
        <v>8</v>
      </c>
      <c r="H108" s="957">
        <f>SUM(H106:H107)</f>
        <v>518</v>
      </c>
      <c r="I108" s="127"/>
    </row>
    <row r="109" spans="1:10" s="43" customFormat="1" ht="12.75" x14ac:dyDescent="0.2">
      <c r="A109" s="45"/>
      <c r="B109" s="45"/>
      <c r="C109" s="72"/>
      <c r="D109" s="45"/>
      <c r="E109" s="45"/>
      <c r="F109" s="45"/>
      <c r="G109" s="45"/>
      <c r="H109" s="45"/>
    </row>
    <row r="110" spans="1:10" s="43" customFormat="1" ht="12.75" x14ac:dyDescent="0.2">
      <c r="A110" s="45"/>
      <c r="B110" s="45" t="s">
        <v>2134</v>
      </c>
      <c r="C110" s="72"/>
      <c r="D110" s="45"/>
      <c r="E110" s="45"/>
      <c r="F110" s="45"/>
      <c r="G110" s="45"/>
      <c r="H110" s="45"/>
      <c r="I110" s="45"/>
    </row>
    <row r="111" spans="1:10" s="43" customFormat="1" ht="12.75" x14ac:dyDescent="0.2">
      <c r="A111" s="45"/>
      <c r="B111" s="45"/>
      <c r="C111" s="72"/>
      <c r="D111" s="45"/>
      <c r="E111" s="45"/>
      <c r="F111" s="45"/>
      <c r="G111" s="45"/>
      <c r="H111" s="45"/>
      <c r="I111" s="45"/>
    </row>
    <row r="112" spans="1:10" s="43" customFormat="1" ht="12.75" x14ac:dyDescent="0.2">
      <c r="A112" s="45"/>
      <c r="B112" s="45"/>
      <c r="C112" s="72"/>
      <c r="D112" s="45"/>
      <c r="E112" s="45"/>
      <c r="F112" s="45"/>
      <c r="G112" s="45"/>
      <c r="H112" s="45"/>
      <c r="I112" s="45"/>
    </row>
    <row r="113" spans="1:9" s="43" customFormat="1" ht="12.75" x14ac:dyDescent="0.2">
      <c r="A113" s="45"/>
      <c r="B113" s="45"/>
      <c r="C113" s="72"/>
      <c r="D113" s="45"/>
      <c r="E113" s="45"/>
      <c r="F113" s="45"/>
      <c r="G113" s="45"/>
      <c r="H113" s="45"/>
      <c r="I113" s="45"/>
    </row>
    <row r="114" spans="1:9" s="43" customFormat="1" ht="12.75" x14ac:dyDescent="0.2">
      <c r="A114" s="45"/>
      <c r="B114" s="45"/>
      <c r="C114" s="72"/>
      <c r="D114" s="45"/>
      <c r="E114" s="45"/>
      <c r="F114" s="45"/>
      <c r="G114" s="45"/>
      <c r="H114" s="45"/>
      <c r="I114" s="45"/>
    </row>
    <row r="115" spans="1:9" s="43" customFormat="1" ht="12.75" x14ac:dyDescent="0.2">
      <c r="A115" s="45"/>
      <c r="B115" s="45"/>
      <c r="C115" s="72"/>
      <c r="D115" s="72"/>
      <c r="E115" s="72"/>
      <c r="F115" s="72"/>
      <c r="G115" s="72"/>
      <c r="H115" s="72"/>
      <c r="I115" s="45"/>
    </row>
    <row r="116" spans="1:9" s="43" customFormat="1" ht="12.75" x14ac:dyDescent="0.2">
      <c r="A116" s="45"/>
      <c r="B116" s="77"/>
      <c r="C116" s="79"/>
      <c r="D116" s="79"/>
      <c r="E116" s="79"/>
      <c r="F116" s="79"/>
      <c r="G116" s="79"/>
      <c r="H116" s="79"/>
      <c r="I116" s="45"/>
    </row>
    <row r="117" spans="1:9" s="43" customFormat="1" ht="12.75" x14ac:dyDescent="0.2">
      <c r="A117" s="45"/>
      <c r="C117" s="79"/>
      <c r="D117" s="79"/>
      <c r="E117" s="79"/>
      <c r="F117" s="79"/>
      <c r="G117" s="79"/>
      <c r="H117" s="79"/>
      <c r="I117" s="45"/>
    </row>
    <row r="118" spans="1:9" s="43" customFormat="1" ht="12.75" x14ac:dyDescent="0.2">
      <c r="A118" s="45"/>
      <c r="B118" s="77"/>
      <c r="C118" s="79"/>
      <c r="D118" s="79"/>
      <c r="E118" s="79"/>
      <c r="F118" s="79"/>
      <c r="G118" s="79"/>
      <c r="H118" s="79"/>
      <c r="I118" s="45"/>
    </row>
    <row r="119" spans="1:9" s="43" customFormat="1" ht="12.75" x14ac:dyDescent="0.2">
      <c r="A119" s="45"/>
      <c r="B119" s="77"/>
      <c r="C119" s="79"/>
      <c r="D119" s="79"/>
      <c r="E119" s="79"/>
      <c r="F119" s="79"/>
      <c r="G119" s="79"/>
      <c r="H119" s="79"/>
      <c r="I119" s="45"/>
    </row>
    <row r="120" spans="1:9" s="43" customFormat="1" ht="12.75" x14ac:dyDescent="0.2">
      <c r="A120" s="45"/>
      <c r="B120" s="77"/>
      <c r="C120" s="79"/>
      <c r="D120" s="79"/>
      <c r="E120" s="79"/>
      <c r="F120" s="79"/>
      <c r="G120" s="79"/>
      <c r="H120" s="79"/>
      <c r="I120" s="45"/>
    </row>
    <row r="121" spans="1:9" s="43" customFormat="1" ht="12.75" x14ac:dyDescent="0.2">
      <c r="A121" s="45"/>
      <c r="B121" s="77"/>
      <c r="C121" s="79"/>
      <c r="D121" s="79"/>
      <c r="E121" s="79"/>
      <c r="F121" s="79"/>
      <c r="G121" s="79"/>
      <c r="H121" s="79"/>
      <c r="I121" s="45"/>
    </row>
    <row r="122" spans="1:9" s="43" customFormat="1" ht="12.75" x14ac:dyDescent="0.2">
      <c r="A122" s="45"/>
      <c r="B122" s="77"/>
      <c r="C122" s="79"/>
      <c r="D122" s="79"/>
      <c r="E122" s="79"/>
      <c r="F122" s="79"/>
      <c r="G122" s="79"/>
      <c r="H122" s="79"/>
      <c r="I122" s="45"/>
    </row>
    <row r="123" spans="1:9" s="43" customFormat="1" ht="12.75" x14ac:dyDescent="0.2">
      <c r="A123" s="45"/>
      <c r="B123" s="77"/>
      <c r="C123" s="79"/>
      <c r="D123" s="79"/>
      <c r="E123" s="79"/>
      <c r="F123" s="79"/>
      <c r="G123" s="79"/>
      <c r="H123" s="79"/>
      <c r="I123" s="45"/>
    </row>
    <row r="124" spans="1:9" s="43" customFormat="1" ht="12.75" x14ac:dyDescent="0.2">
      <c r="A124" s="45"/>
      <c r="B124" s="77"/>
      <c r="C124" s="72"/>
      <c r="D124" s="77"/>
      <c r="E124" s="77"/>
      <c r="F124" s="77"/>
      <c r="G124" s="77"/>
      <c r="H124" s="77"/>
      <c r="I124" s="45"/>
    </row>
    <row r="125" spans="1:9" s="43" customFormat="1" ht="12.75" x14ac:dyDescent="0.2">
      <c r="A125" s="45"/>
      <c r="B125" s="77"/>
      <c r="C125" s="72"/>
      <c r="D125" s="77"/>
      <c r="E125" s="77"/>
      <c r="F125" s="77"/>
      <c r="G125" s="77"/>
      <c r="H125" s="77"/>
      <c r="I125" s="45"/>
    </row>
    <row r="126" spans="1:9" s="43" customFormat="1" ht="12.75" x14ac:dyDescent="0.2">
      <c r="A126" s="45"/>
      <c r="B126" s="77"/>
      <c r="C126" s="72"/>
      <c r="D126" s="77"/>
      <c r="E126" s="77"/>
      <c r="F126" s="77"/>
      <c r="G126" s="77"/>
      <c r="H126" s="77"/>
      <c r="I126" s="45"/>
    </row>
    <row r="127" spans="1:9" s="43" customFormat="1" ht="12.75" x14ac:dyDescent="0.2">
      <c r="A127" s="45"/>
      <c r="B127" s="77"/>
      <c r="C127" s="72"/>
      <c r="D127" s="77"/>
      <c r="E127" s="77"/>
      <c r="F127" s="77"/>
      <c r="G127" s="77"/>
      <c r="H127" s="77"/>
      <c r="I127" s="45"/>
    </row>
    <row r="128" spans="1:9" s="43" customFormat="1" ht="12.75" x14ac:dyDescent="0.2">
      <c r="A128" s="45"/>
      <c r="B128" s="77"/>
      <c r="C128" s="72"/>
      <c r="D128" s="77"/>
      <c r="E128" s="77"/>
      <c r="F128" s="77"/>
      <c r="G128" s="77"/>
      <c r="H128" s="77"/>
      <c r="I128" s="45"/>
    </row>
    <row r="129" spans="1:9" s="43" customFormat="1" ht="12.75" x14ac:dyDescent="0.2">
      <c r="A129" s="45"/>
      <c r="B129" s="77"/>
      <c r="C129" s="72"/>
      <c r="D129" s="77"/>
      <c r="E129" s="77"/>
      <c r="F129" s="77"/>
      <c r="G129" s="77"/>
      <c r="H129" s="77"/>
      <c r="I129" s="45"/>
    </row>
    <row r="130" spans="1:9" s="43" customFormat="1" ht="12.75" x14ac:dyDescent="0.2">
      <c r="A130" s="45"/>
      <c r="B130" s="77"/>
      <c r="C130" s="72"/>
      <c r="D130" s="77"/>
      <c r="E130" s="77"/>
      <c r="F130" s="77"/>
      <c r="G130" s="77"/>
      <c r="H130" s="77"/>
      <c r="I130" s="45"/>
    </row>
    <row r="131" spans="1:9" s="43" customFormat="1" ht="12.75" x14ac:dyDescent="0.2">
      <c r="A131" s="45"/>
      <c r="B131" s="77"/>
      <c r="C131" s="72"/>
      <c r="D131" s="77"/>
      <c r="E131" s="77"/>
      <c r="F131" s="77"/>
      <c r="G131" s="77"/>
      <c r="H131" s="77"/>
      <c r="I131" s="45"/>
    </row>
    <row r="132" spans="1:9" s="43" customFormat="1" ht="12.75" x14ac:dyDescent="0.2">
      <c r="A132" s="45"/>
      <c r="B132" s="77"/>
      <c r="C132" s="72"/>
      <c r="D132" s="77"/>
      <c r="E132" s="77"/>
      <c r="F132" s="77"/>
      <c r="G132" s="77"/>
      <c r="H132" s="77"/>
      <c r="I132" s="45"/>
    </row>
    <row r="133" spans="1:9" s="43" customFormat="1" ht="12.75" x14ac:dyDescent="0.2">
      <c r="A133" s="45"/>
      <c r="B133" s="77"/>
      <c r="C133" s="72"/>
      <c r="D133" s="77"/>
      <c r="E133" s="77"/>
      <c r="F133" s="77"/>
      <c r="G133" s="77"/>
      <c r="H133" s="77"/>
      <c r="I133" s="45"/>
    </row>
    <row r="134" spans="1:9" s="43" customFormat="1" ht="12.75" x14ac:dyDescent="0.2">
      <c r="A134" s="45"/>
      <c r="B134" s="77"/>
      <c r="C134" s="72"/>
      <c r="D134" s="77"/>
      <c r="E134" s="77"/>
      <c r="F134" s="77"/>
      <c r="G134" s="77"/>
      <c r="H134" s="77"/>
      <c r="I134" s="45"/>
    </row>
    <row r="135" spans="1:9" s="43" customFormat="1" ht="12.75" x14ac:dyDescent="0.2">
      <c r="A135" s="45"/>
      <c r="B135" s="77"/>
      <c r="C135" s="72"/>
      <c r="D135" s="77"/>
      <c r="E135" s="77"/>
      <c r="F135" s="77"/>
      <c r="G135" s="77"/>
      <c r="H135" s="77"/>
      <c r="I135" s="45"/>
    </row>
    <row r="136" spans="1:9" s="43" customFormat="1" ht="12.75" x14ac:dyDescent="0.2">
      <c r="A136" s="45"/>
      <c r="B136" s="77"/>
      <c r="C136" s="72"/>
      <c r="D136" s="77"/>
      <c r="E136" s="77"/>
      <c r="F136" s="77"/>
      <c r="G136" s="77"/>
      <c r="H136" s="77"/>
      <c r="I136" s="45"/>
    </row>
    <row r="137" spans="1:9" s="43" customFormat="1" ht="12.75" x14ac:dyDescent="0.2">
      <c r="A137" s="45"/>
      <c r="B137" s="77"/>
      <c r="C137" s="72"/>
      <c r="D137" s="77"/>
      <c r="E137" s="77"/>
      <c r="F137" s="77"/>
      <c r="G137" s="77"/>
      <c r="H137" s="77"/>
      <c r="I137" s="45"/>
    </row>
    <row r="138" spans="1:9" s="43" customFormat="1" ht="12.75" x14ac:dyDescent="0.2">
      <c r="A138" s="45"/>
      <c r="B138" s="77"/>
      <c r="C138" s="72"/>
      <c r="D138" s="77"/>
      <c r="E138" s="77"/>
      <c r="F138" s="77"/>
      <c r="G138" s="77"/>
      <c r="H138" s="77"/>
      <c r="I138" s="45"/>
    </row>
    <row r="139" spans="1:9" s="43" customFormat="1" ht="12.75" x14ac:dyDescent="0.2">
      <c r="A139" s="45"/>
      <c r="B139" s="77"/>
      <c r="C139" s="72"/>
      <c r="D139" s="77"/>
      <c r="E139" s="77"/>
      <c r="F139" s="77"/>
      <c r="G139" s="77"/>
      <c r="H139" s="77"/>
      <c r="I139" s="45"/>
    </row>
    <row r="140" spans="1:9" s="43" customFormat="1" ht="12.75" x14ac:dyDescent="0.2">
      <c r="A140" s="45"/>
      <c r="B140" s="77"/>
      <c r="C140" s="72"/>
      <c r="D140" s="77"/>
      <c r="E140" s="77"/>
      <c r="F140" s="77"/>
      <c r="G140" s="77"/>
      <c r="H140" s="77"/>
      <c r="I140" s="45"/>
    </row>
    <row r="141" spans="1:9" s="43" customFormat="1" ht="12.75" x14ac:dyDescent="0.2">
      <c r="A141" s="45"/>
      <c r="B141" s="77"/>
      <c r="C141" s="72"/>
      <c r="D141" s="77"/>
      <c r="E141" s="77"/>
      <c r="F141" s="77"/>
      <c r="G141" s="77"/>
      <c r="H141" s="77"/>
      <c r="I141" s="45"/>
    </row>
    <row r="142" spans="1:9" s="43" customFormat="1" ht="12.75" x14ac:dyDescent="0.2">
      <c r="A142" s="45"/>
      <c r="B142" s="77"/>
      <c r="C142" s="72"/>
      <c r="D142" s="77"/>
      <c r="E142" s="77"/>
      <c r="F142" s="77"/>
      <c r="G142" s="77"/>
      <c r="H142" s="77"/>
      <c r="I142" s="45"/>
    </row>
    <row r="143" spans="1:9" s="43" customFormat="1" ht="12.75" x14ac:dyDescent="0.2">
      <c r="A143" s="45"/>
      <c r="B143" s="77"/>
      <c r="C143" s="72"/>
      <c r="D143" s="77"/>
      <c r="E143" s="77"/>
      <c r="F143" s="77"/>
      <c r="G143" s="77"/>
      <c r="H143" s="77"/>
      <c r="I143" s="45"/>
    </row>
    <row r="144" spans="1:9" s="43" customFormat="1" ht="12.75" x14ac:dyDescent="0.2">
      <c r="A144" s="45"/>
      <c r="B144" s="77"/>
      <c r="C144" s="72"/>
      <c r="D144" s="77"/>
      <c r="E144" s="77"/>
      <c r="F144" s="77"/>
      <c r="G144" s="77"/>
      <c r="H144" s="77"/>
      <c r="I144" s="45"/>
    </row>
    <row r="145" spans="1:9" s="43" customFormat="1" ht="12.75" x14ac:dyDescent="0.2">
      <c r="A145" s="45"/>
      <c r="B145" s="77"/>
      <c r="C145" s="72"/>
      <c r="D145" s="77"/>
      <c r="E145" s="77"/>
      <c r="F145" s="77"/>
      <c r="G145" s="77"/>
      <c r="H145" s="77"/>
      <c r="I145" s="45"/>
    </row>
    <row r="146" spans="1:9" s="43" customFormat="1" ht="12.75" x14ac:dyDescent="0.2">
      <c r="A146" s="45"/>
      <c r="B146" s="77"/>
      <c r="C146" s="72"/>
      <c r="D146" s="77"/>
      <c r="E146" s="77"/>
      <c r="F146" s="77"/>
      <c r="G146" s="77"/>
      <c r="H146" s="77"/>
      <c r="I146" s="45"/>
    </row>
    <row r="147" spans="1:9" s="43" customFormat="1" ht="12.75" x14ac:dyDescent="0.2">
      <c r="A147" s="45"/>
      <c r="B147" s="77"/>
      <c r="C147" s="72"/>
      <c r="D147" s="77"/>
      <c r="E147" s="77"/>
      <c r="F147" s="77"/>
      <c r="G147" s="77"/>
      <c r="H147" s="77"/>
      <c r="I147" s="45"/>
    </row>
    <row r="148" spans="1:9" s="43" customFormat="1" ht="12.75" x14ac:dyDescent="0.2">
      <c r="A148" s="45"/>
      <c r="I148" s="45"/>
    </row>
    <row r="149" spans="1:9" s="43" customFormat="1" ht="12.75" x14ac:dyDescent="0.2">
      <c r="A149" s="45"/>
      <c r="C149" s="108"/>
      <c r="I149" s="45"/>
    </row>
    <row r="150" spans="1:9" s="43" customFormat="1" ht="12.75" x14ac:dyDescent="0.2">
      <c r="A150" s="45"/>
      <c r="C150" s="108"/>
      <c r="I150" s="45"/>
    </row>
    <row r="151" spans="1:9" s="43" customFormat="1" ht="12.75" x14ac:dyDescent="0.2">
      <c r="A151" s="45"/>
      <c r="C151" s="108"/>
      <c r="I151" s="45"/>
    </row>
    <row r="152" spans="1:9" s="43" customFormat="1" ht="12.75" x14ac:dyDescent="0.2">
      <c r="A152" s="45"/>
      <c r="C152" s="108"/>
      <c r="I152" s="45"/>
    </row>
    <row r="153" spans="1:9" s="43" customFormat="1" ht="12.75" x14ac:dyDescent="0.2">
      <c r="A153" s="45"/>
      <c r="C153" s="108"/>
      <c r="I153" s="45"/>
    </row>
    <row r="154" spans="1:9" s="43" customFormat="1" ht="12.75" x14ac:dyDescent="0.2">
      <c r="A154" s="45"/>
      <c r="C154" s="108"/>
      <c r="I154" s="45"/>
    </row>
    <row r="155" spans="1:9" s="43" customFormat="1" ht="12.75" x14ac:dyDescent="0.2">
      <c r="A155" s="45"/>
      <c r="C155" s="108"/>
      <c r="I155" s="45"/>
    </row>
    <row r="156" spans="1:9" s="43" customFormat="1" ht="12.75" x14ac:dyDescent="0.2">
      <c r="A156" s="45"/>
      <c r="C156" s="108"/>
      <c r="I156" s="45"/>
    </row>
    <row r="157" spans="1:9" s="43" customFormat="1" ht="12.75" x14ac:dyDescent="0.2">
      <c r="A157" s="45"/>
      <c r="C157" s="108"/>
      <c r="I157" s="45"/>
    </row>
    <row r="158" spans="1:9" s="43" customFormat="1" ht="12.75" x14ac:dyDescent="0.2">
      <c r="A158" s="45"/>
      <c r="C158" s="108"/>
      <c r="I158" s="45"/>
    </row>
    <row r="159" spans="1:9" s="43" customFormat="1" ht="12.75" x14ac:dyDescent="0.2">
      <c r="A159" s="45"/>
      <c r="C159" s="108"/>
      <c r="I159" s="45"/>
    </row>
    <row r="160" spans="1:9" s="43" customFormat="1" ht="12.75" x14ac:dyDescent="0.2">
      <c r="A160" s="45"/>
      <c r="C160" s="108"/>
      <c r="I160" s="45"/>
    </row>
    <row r="161" spans="1:9" s="43" customFormat="1" ht="12.75" x14ac:dyDescent="0.2">
      <c r="A161" s="45"/>
      <c r="C161" s="108"/>
      <c r="I161" s="45"/>
    </row>
    <row r="162" spans="1:9" s="43" customFormat="1" ht="12.75" x14ac:dyDescent="0.2">
      <c r="A162" s="45"/>
      <c r="C162" s="108"/>
      <c r="I162" s="45"/>
    </row>
    <row r="163" spans="1:9" s="43" customFormat="1" ht="12.75" x14ac:dyDescent="0.2">
      <c r="A163" s="45"/>
      <c r="C163" s="108"/>
      <c r="I163" s="45"/>
    </row>
    <row r="164" spans="1:9" s="43" customFormat="1" ht="12.75" x14ac:dyDescent="0.2">
      <c r="A164" s="45"/>
      <c r="C164" s="108"/>
      <c r="I164" s="45"/>
    </row>
    <row r="165" spans="1:9" s="43" customFormat="1" ht="12.75" x14ac:dyDescent="0.2">
      <c r="A165" s="45"/>
      <c r="C165" s="108"/>
      <c r="I165" s="45"/>
    </row>
    <row r="166" spans="1:9" s="43" customFormat="1" ht="12.75" x14ac:dyDescent="0.2">
      <c r="A166" s="45"/>
      <c r="C166" s="108"/>
      <c r="I166" s="45"/>
    </row>
    <row r="167" spans="1:9" s="43" customFormat="1" ht="12.75" x14ac:dyDescent="0.2">
      <c r="A167" s="45"/>
      <c r="C167" s="108"/>
      <c r="I167" s="45"/>
    </row>
    <row r="168" spans="1:9" s="43" customFormat="1" ht="12.75" x14ac:dyDescent="0.2">
      <c r="A168" s="45"/>
      <c r="C168" s="108"/>
      <c r="I168" s="45"/>
    </row>
    <row r="169" spans="1:9" s="43" customFormat="1" ht="12.75" x14ac:dyDescent="0.2">
      <c r="A169" s="45"/>
      <c r="C169" s="108"/>
      <c r="I169" s="45"/>
    </row>
    <row r="170" spans="1:9" s="43" customFormat="1" ht="12.75" x14ac:dyDescent="0.2">
      <c r="A170" s="45"/>
      <c r="C170" s="108"/>
      <c r="I170" s="45"/>
    </row>
    <row r="171" spans="1:9" s="43" customFormat="1" ht="12.75" x14ac:dyDescent="0.2">
      <c r="A171" s="45"/>
      <c r="C171" s="108"/>
      <c r="I171" s="45"/>
    </row>
    <row r="172" spans="1:9" s="43" customFormat="1" ht="12.75" x14ac:dyDescent="0.2">
      <c r="A172" s="45"/>
      <c r="C172" s="108"/>
      <c r="I172" s="45"/>
    </row>
    <row r="173" spans="1:9" s="43" customFormat="1" ht="12.75" x14ac:dyDescent="0.2">
      <c r="A173" s="45"/>
      <c r="C173" s="108"/>
      <c r="I173" s="45"/>
    </row>
    <row r="174" spans="1:9" s="43" customFormat="1" ht="12.75" x14ac:dyDescent="0.2">
      <c r="A174" s="45"/>
      <c r="C174" s="108"/>
      <c r="I174" s="45"/>
    </row>
    <row r="175" spans="1:9" s="43" customFormat="1" ht="12.75" x14ac:dyDescent="0.2">
      <c r="A175" s="45"/>
      <c r="C175" s="108"/>
      <c r="I175" s="45"/>
    </row>
    <row r="176" spans="1:9" s="43" customFormat="1" ht="12.75" x14ac:dyDescent="0.2">
      <c r="A176" s="45"/>
      <c r="C176" s="108"/>
      <c r="I176" s="45"/>
    </row>
    <row r="177" spans="1:9" s="43" customFormat="1" ht="12.75" x14ac:dyDescent="0.2">
      <c r="A177" s="45"/>
      <c r="C177" s="108"/>
      <c r="I177" s="45"/>
    </row>
    <row r="178" spans="1:9" s="43" customFormat="1" ht="12.75" x14ac:dyDescent="0.2">
      <c r="A178" s="45"/>
      <c r="C178" s="108"/>
      <c r="I178" s="45"/>
    </row>
    <row r="179" spans="1:9" s="43" customFormat="1" ht="12.75" x14ac:dyDescent="0.2">
      <c r="A179" s="45"/>
      <c r="C179" s="108"/>
      <c r="I179" s="45"/>
    </row>
    <row r="180" spans="1:9" s="43" customFormat="1" ht="12.75" x14ac:dyDescent="0.2">
      <c r="A180" s="45"/>
      <c r="C180" s="108"/>
      <c r="I180" s="45"/>
    </row>
    <row r="181" spans="1:9" s="43" customFormat="1" ht="12.75" x14ac:dyDescent="0.2">
      <c r="A181" s="45"/>
      <c r="C181" s="108"/>
      <c r="I181" s="45"/>
    </row>
    <row r="182" spans="1:9" s="43" customFormat="1" ht="12.75" x14ac:dyDescent="0.2">
      <c r="A182" s="45"/>
      <c r="C182" s="108"/>
      <c r="I182" s="45"/>
    </row>
    <row r="183" spans="1:9" s="43" customFormat="1" ht="12.75" x14ac:dyDescent="0.2">
      <c r="A183" s="45"/>
      <c r="C183" s="108"/>
      <c r="I183" s="45"/>
    </row>
    <row r="184" spans="1:9" s="43" customFormat="1" ht="12.75" x14ac:dyDescent="0.2">
      <c r="A184" s="45"/>
      <c r="C184" s="108"/>
      <c r="I184" s="45"/>
    </row>
    <row r="185" spans="1:9" s="43" customFormat="1" ht="12.75" x14ac:dyDescent="0.2">
      <c r="A185" s="45"/>
      <c r="C185" s="108"/>
      <c r="I185" s="45"/>
    </row>
    <row r="186" spans="1:9" s="43" customFormat="1" ht="12.75" x14ac:dyDescent="0.2">
      <c r="A186" s="45"/>
      <c r="C186" s="108"/>
      <c r="I186" s="45"/>
    </row>
    <row r="187" spans="1:9" s="43" customFormat="1" ht="12.75" x14ac:dyDescent="0.2">
      <c r="A187" s="45"/>
      <c r="C187" s="108"/>
      <c r="I187" s="45"/>
    </row>
    <row r="188" spans="1:9" s="43" customFormat="1" ht="12.75" x14ac:dyDescent="0.2">
      <c r="A188" s="45"/>
      <c r="C188" s="108"/>
      <c r="I188" s="45"/>
    </row>
    <row r="189" spans="1:9" s="43" customFormat="1" ht="12.75" x14ac:dyDescent="0.2">
      <c r="A189" s="45"/>
      <c r="C189" s="108"/>
      <c r="I189" s="45"/>
    </row>
    <row r="190" spans="1:9" s="43" customFormat="1" ht="12.75" x14ac:dyDescent="0.2">
      <c r="A190" s="45"/>
      <c r="C190" s="108"/>
      <c r="I190" s="45"/>
    </row>
    <row r="191" spans="1:9" s="43" customFormat="1" ht="12.75" x14ac:dyDescent="0.2">
      <c r="A191" s="45"/>
      <c r="C191" s="108"/>
      <c r="I191" s="45"/>
    </row>
    <row r="192" spans="1:9" s="43" customFormat="1" ht="12.75" x14ac:dyDescent="0.2">
      <c r="A192" s="45"/>
      <c r="C192" s="108"/>
      <c r="I192" s="45"/>
    </row>
    <row r="193" spans="1:9" s="43" customFormat="1" ht="12.75" x14ac:dyDescent="0.2">
      <c r="A193" s="45"/>
      <c r="C193" s="108"/>
      <c r="I193" s="45"/>
    </row>
    <row r="194" spans="1:9" s="43" customFormat="1" ht="12.75" x14ac:dyDescent="0.2">
      <c r="A194" s="45"/>
      <c r="C194" s="108"/>
      <c r="I194" s="45"/>
    </row>
    <row r="195" spans="1:9" s="43" customFormat="1" ht="12.75" x14ac:dyDescent="0.2">
      <c r="A195" s="45"/>
      <c r="C195" s="108"/>
      <c r="I195" s="45"/>
    </row>
    <row r="196" spans="1:9" s="43" customFormat="1" ht="12.75" x14ac:dyDescent="0.2">
      <c r="A196" s="45"/>
      <c r="C196" s="108"/>
      <c r="I196" s="45"/>
    </row>
    <row r="197" spans="1:9" s="43" customFormat="1" ht="12.75" x14ac:dyDescent="0.2">
      <c r="A197" s="45"/>
      <c r="C197" s="108"/>
      <c r="I197" s="45"/>
    </row>
    <row r="198" spans="1:9" s="43" customFormat="1" ht="12.75" x14ac:dyDescent="0.2">
      <c r="A198" s="45"/>
      <c r="C198" s="108"/>
      <c r="I198" s="45"/>
    </row>
    <row r="199" spans="1:9" s="43" customFormat="1" ht="12.75" x14ac:dyDescent="0.2">
      <c r="A199" s="45"/>
      <c r="C199" s="108"/>
      <c r="I199" s="45"/>
    </row>
    <row r="200" spans="1:9" s="43" customFormat="1" ht="12.75" x14ac:dyDescent="0.2">
      <c r="A200" s="45"/>
      <c r="C200" s="108"/>
      <c r="I200" s="45"/>
    </row>
    <row r="201" spans="1:9" s="43" customFormat="1" ht="12.75" x14ac:dyDescent="0.2">
      <c r="A201" s="45"/>
      <c r="C201" s="108"/>
      <c r="I201" s="45"/>
    </row>
    <row r="202" spans="1:9" s="43" customFormat="1" ht="12.75" x14ac:dyDescent="0.2">
      <c r="A202" s="45"/>
      <c r="C202" s="108"/>
      <c r="I202" s="45"/>
    </row>
    <row r="203" spans="1:9" s="43" customFormat="1" ht="12.75" x14ac:dyDescent="0.2">
      <c r="A203" s="45"/>
      <c r="C203" s="108"/>
      <c r="I203" s="45"/>
    </row>
    <row r="204" spans="1:9" s="43" customFormat="1" ht="12.75" x14ac:dyDescent="0.2">
      <c r="A204" s="45"/>
      <c r="C204" s="108"/>
      <c r="I204" s="45"/>
    </row>
    <row r="205" spans="1:9" s="43" customFormat="1" ht="12.75" x14ac:dyDescent="0.2">
      <c r="A205" s="45"/>
      <c r="C205" s="108"/>
      <c r="I205" s="45"/>
    </row>
    <row r="206" spans="1:9" s="43" customFormat="1" ht="12.75" x14ac:dyDescent="0.2">
      <c r="A206" s="45"/>
      <c r="C206" s="108"/>
      <c r="I206" s="45"/>
    </row>
    <row r="207" spans="1:9" s="43" customFormat="1" ht="12.75" x14ac:dyDescent="0.2">
      <c r="A207" s="45"/>
      <c r="C207" s="108"/>
      <c r="I207" s="45"/>
    </row>
    <row r="208" spans="1:9" s="43" customFormat="1" ht="12.75" x14ac:dyDescent="0.2">
      <c r="A208" s="45"/>
      <c r="C208" s="108"/>
      <c r="I208" s="45"/>
    </row>
    <row r="209" spans="1:9" s="43" customFormat="1" ht="12.75" x14ac:dyDescent="0.2">
      <c r="A209" s="45"/>
      <c r="C209" s="108"/>
      <c r="I209" s="45"/>
    </row>
    <row r="210" spans="1:9" s="43" customFormat="1" ht="12.75" x14ac:dyDescent="0.2">
      <c r="A210" s="45"/>
      <c r="C210" s="108"/>
      <c r="I210" s="45"/>
    </row>
    <row r="211" spans="1:9" s="43" customFormat="1" ht="12.75" x14ac:dyDescent="0.2">
      <c r="A211" s="45"/>
      <c r="C211" s="108"/>
      <c r="I211" s="45"/>
    </row>
    <row r="212" spans="1:9" s="43" customFormat="1" ht="12.75" x14ac:dyDescent="0.2">
      <c r="A212" s="45"/>
      <c r="C212" s="108"/>
      <c r="I212" s="45"/>
    </row>
    <row r="213" spans="1:9" s="43" customFormat="1" ht="12.75" x14ac:dyDescent="0.2">
      <c r="A213" s="45"/>
      <c r="C213" s="108"/>
      <c r="I213" s="45"/>
    </row>
    <row r="214" spans="1:9" s="43" customFormat="1" ht="12.75" x14ac:dyDescent="0.2">
      <c r="A214" s="45"/>
      <c r="C214" s="108"/>
      <c r="I214" s="45"/>
    </row>
    <row r="215" spans="1:9" s="43" customFormat="1" ht="12.75" x14ac:dyDescent="0.2">
      <c r="A215" s="45"/>
      <c r="C215" s="108"/>
      <c r="I215" s="45"/>
    </row>
    <row r="216" spans="1:9" s="43" customFormat="1" ht="12.75" x14ac:dyDescent="0.2">
      <c r="A216" s="45"/>
      <c r="C216" s="108"/>
      <c r="I216" s="45"/>
    </row>
    <row r="217" spans="1:9" s="43" customFormat="1" ht="12.75" x14ac:dyDescent="0.2">
      <c r="A217" s="45"/>
      <c r="C217" s="108"/>
      <c r="I217" s="45"/>
    </row>
    <row r="218" spans="1:9" s="43" customFormat="1" ht="12.75" x14ac:dyDescent="0.2">
      <c r="A218" s="45"/>
      <c r="C218" s="108"/>
      <c r="I218" s="45"/>
    </row>
    <row r="219" spans="1:9" s="43" customFormat="1" ht="12.75" x14ac:dyDescent="0.2">
      <c r="A219" s="45"/>
      <c r="C219" s="108"/>
      <c r="I219" s="45"/>
    </row>
    <row r="220" spans="1:9" s="43" customFormat="1" ht="12.75" x14ac:dyDescent="0.2">
      <c r="A220" s="45"/>
      <c r="C220" s="108"/>
      <c r="I220" s="45"/>
    </row>
    <row r="221" spans="1:9" s="43" customFormat="1" ht="12.75" x14ac:dyDescent="0.2">
      <c r="A221" s="45"/>
      <c r="C221" s="108"/>
      <c r="I221" s="45"/>
    </row>
    <row r="222" spans="1:9" s="43" customFormat="1" ht="12.75" x14ac:dyDescent="0.2">
      <c r="A222" s="45"/>
      <c r="C222" s="108"/>
      <c r="I222" s="45"/>
    </row>
    <row r="223" spans="1:9" s="43" customFormat="1" ht="12.75" x14ac:dyDescent="0.2">
      <c r="A223" s="45"/>
      <c r="C223" s="108"/>
      <c r="I223" s="45"/>
    </row>
    <row r="224" spans="1:9" s="43" customFormat="1" ht="12.75" x14ac:dyDescent="0.2">
      <c r="A224" s="45"/>
      <c r="C224" s="108"/>
      <c r="I224" s="45"/>
    </row>
    <row r="225" spans="1:9" s="43" customFormat="1" ht="12.75" x14ac:dyDescent="0.2">
      <c r="A225" s="45"/>
      <c r="C225" s="108"/>
      <c r="I225" s="45"/>
    </row>
    <row r="226" spans="1:9" s="43" customFormat="1" ht="12.75" x14ac:dyDescent="0.2">
      <c r="A226" s="45"/>
      <c r="C226" s="108"/>
      <c r="I226" s="45"/>
    </row>
    <row r="227" spans="1:9" s="43" customFormat="1" ht="12.75" x14ac:dyDescent="0.2">
      <c r="A227" s="45"/>
      <c r="C227" s="108"/>
      <c r="I227" s="45"/>
    </row>
    <row r="228" spans="1:9" s="43" customFormat="1" ht="12.75" x14ac:dyDescent="0.2">
      <c r="A228" s="45"/>
      <c r="C228" s="108"/>
      <c r="I228" s="45"/>
    </row>
    <row r="229" spans="1:9" s="43" customFormat="1" ht="12.75" x14ac:dyDescent="0.2">
      <c r="A229" s="45"/>
      <c r="C229" s="108"/>
      <c r="I229" s="45"/>
    </row>
    <row r="230" spans="1:9" s="43" customFormat="1" ht="12.75" x14ac:dyDescent="0.2">
      <c r="A230" s="45"/>
      <c r="C230" s="108"/>
      <c r="I230" s="45"/>
    </row>
    <row r="231" spans="1:9" s="43" customFormat="1" ht="12.75" x14ac:dyDescent="0.2">
      <c r="A231" s="45"/>
      <c r="C231" s="108"/>
      <c r="I231" s="45"/>
    </row>
    <row r="232" spans="1:9" s="43" customFormat="1" ht="12.75" x14ac:dyDescent="0.2">
      <c r="A232" s="45"/>
      <c r="C232" s="108"/>
      <c r="I232" s="45"/>
    </row>
    <row r="233" spans="1:9" s="43" customFormat="1" ht="12.75" x14ac:dyDescent="0.2">
      <c r="A233" s="45"/>
      <c r="C233" s="108"/>
      <c r="I233" s="45"/>
    </row>
    <row r="234" spans="1:9" s="43" customFormat="1" ht="12.75" x14ac:dyDescent="0.2">
      <c r="A234" s="45"/>
      <c r="C234" s="108"/>
      <c r="I234" s="45"/>
    </row>
    <row r="235" spans="1:9" s="43" customFormat="1" ht="12.75" x14ac:dyDescent="0.2">
      <c r="A235" s="45"/>
      <c r="C235" s="108"/>
      <c r="I235" s="45"/>
    </row>
    <row r="236" spans="1:9" s="43" customFormat="1" ht="12.75" x14ac:dyDescent="0.2">
      <c r="A236" s="45"/>
      <c r="C236" s="108"/>
      <c r="I236" s="45"/>
    </row>
    <row r="237" spans="1:9" s="43" customFormat="1" ht="12.75" x14ac:dyDescent="0.2">
      <c r="A237" s="45"/>
      <c r="C237" s="108"/>
      <c r="I237" s="45"/>
    </row>
  </sheetData>
  <mergeCells count="3">
    <mergeCell ref="B3:B5"/>
    <mergeCell ref="F3:H3"/>
    <mergeCell ref="F4:H4"/>
  </mergeCells>
  <pageMargins left="0.78740157480314965" right="0.59055118110236227" top="0.78740157480314965" bottom="0.59055118110236227" header="0.31496062992125984" footer="0.31496062992125984"/>
  <pageSetup paperSize="9" scale="50" fitToHeight="9" orientation="portrait" r:id="rId1"/>
  <rowBreaks count="1" manualBreakCount="1">
    <brk id="81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1:W1058"/>
  <sheetViews>
    <sheetView view="pageBreakPreview" zoomScale="90" zoomScaleNormal="70" zoomScaleSheetLayoutView="90" workbookViewId="0">
      <selection activeCell="B95" sqref="B95"/>
    </sheetView>
  </sheetViews>
  <sheetFormatPr baseColWidth="10" defaultRowHeight="15" x14ac:dyDescent="0.25"/>
  <cols>
    <col min="1" max="1" width="1" customWidth="1"/>
    <col min="2" max="2" width="59.5703125" customWidth="1"/>
    <col min="3" max="3" width="35.42578125" customWidth="1"/>
    <col min="4" max="7" width="15.5703125" customWidth="1"/>
    <col min="8" max="8" width="2.85546875" customWidth="1"/>
    <col min="9" max="9" width="2.7109375" customWidth="1"/>
    <col min="10" max="10" width="3.7109375" style="408" customWidth="1"/>
    <col min="11" max="11" width="50.7109375" style="408" bestFit="1" customWidth="1"/>
    <col min="12" max="12" width="25.7109375" style="408" customWidth="1"/>
    <col min="13" max="13" width="16.42578125" style="408" customWidth="1"/>
    <col min="14" max="14" width="25.7109375" style="408" customWidth="1"/>
    <col min="15" max="15" width="15.28515625" style="408" customWidth="1"/>
    <col min="16" max="16" width="30.140625" style="408" customWidth="1"/>
    <col min="17" max="17" width="48" style="408" customWidth="1"/>
    <col min="18" max="18" width="16.42578125" style="408" customWidth="1"/>
    <col min="19" max="19" width="25.7109375" style="408" customWidth="1"/>
    <col min="20" max="23" width="11.42578125" style="408"/>
  </cols>
  <sheetData>
    <row r="1" spans="1:19" ht="15.75" x14ac:dyDescent="0.25">
      <c r="A1" s="45"/>
      <c r="B1" s="48" t="s">
        <v>1016</v>
      </c>
      <c r="C1" s="128"/>
      <c r="D1" s="45"/>
      <c r="E1" s="45"/>
      <c r="F1" s="45"/>
      <c r="G1" s="45"/>
      <c r="H1" s="45"/>
      <c r="I1" s="45"/>
      <c r="K1" s="1346" t="s">
        <v>1921</v>
      </c>
      <c r="L1" s="1346" t="s">
        <v>1922</v>
      </c>
    </row>
    <row r="2" spans="1:19" x14ac:dyDescent="0.25">
      <c r="A2" s="45"/>
      <c r="B2" s="128"/>
      <c r="C2" s="45"/>
      <c r="D2" s="45"/>
      <c r="E2" s="45"/>
      <c r="F2" s="45"/>
      <c r="G2" s="45"/>
      <c r="H2" s="45"/>
      <c r="I2" s="45"/>
      <c r="K2" s="1347">
        <v>15759.502000000006</v>
      </c>
      <c r="L2" s="1348">
        <v>59712.573961987298</v>
      </c>
      <c r="N2" s="1349"/>
      <c r="O2" s="1350"/>
    </row>
    <row r="3" spans="1:19" x14ac:dyDescent="0.25">
      <c r="A3" s="45"/>
      <c r="B3" s="129" t="s">
        <v>1017</v>
      </c>
      <c r="C3" s="45"/>
      <c r="D3" s="45"/>
      <c r="E3" s="45"/>
      <c r="F3" s="45"/>
      <c r="G3" s="45"/>
      <c r="H3" s="45"/>
      <c r="I3" s="45"/>
      <c r="M3" s="1350"/>
      <c r="N3" s="1350"/>
      <c r="O3" s="1350"/>
      <c r="P3" s="408" t="s">
        <v>1056</v>
      </c>
      <c r="Q3" s="408" t="s">
        <v>1057</v>
      </c>
    </row>
    <row r="4" spans="1:19" ht="15.75" thickBot="1" x14ac:dyDescent="0.3">
      <c r="A4" s="45"/>
      <c r="B4" s="45"/>
      <c r="C4" s="45"/>
      <c r="D4" s="45"/>
      <c r="E4" s="45"/>
      <c r="F4" s="45"/>
      <c r="G4" s="45"/>
      <c r="H4" s="45"/>
      <c r="I4" s="45"/>
      <c r="K4" s="408" t="s">
        <v>165</v>
      </c>
      <c r="L4" s="408" t="s">
        <v>304</v>
      </c>
      <c r="P4" s="408" t="s">
        <v>165</v>
      </c>
      <c r="Q4" s="408" t="s">
        <v>1925</v>
      </c>
    </row>
    <row r="5" spans="1:19" x14ac:dyDescent="0.25">
      <c r="A5" s="45"/>
      <c r="B5" s="1725" t="s">
        <v>1018</v>
      </c>
      <c r="C5" s="1727" t="s">
        <v>1019</v>
      </c>
      <c r="D5" s="1729" t="s">
        <v>1020</v>
      </c>
      <c r="E5" s="1730"/>
      <c r="F5" s="1729" t="s">
        <v>1021</v>
      </c>
      <c r="G5" s="1731"/>
      <c r="H5" s="45"/>
      <c r="I5" s="45"/>
      <c r="K5" s="408" t="s">
        <v>163</v>
      </c>
      <c r="L5" s="408" t="s">
        <v>164</v>
      </c>
      <c r="P5" s="408" t="s">
        <v>163</v>
      </c>
      <c r="Q5" s="408" t="s">
        <v>1925</v>
      </c>
    </row>
    <row r="6" spans="1:19" ht="15.75" thickBot="1" x14ac:dyDescent="0.3">
      <c r="A6" s="45"/>
      <c r="B6" s="1726"/>
      <c r="C6" s="1728"/>
      <c r="D6" s="1052" t="s">
        <v>1022</v>
      </c>
      <c r="E6" s="1052" t="s">
        <v>1023</v>
      </c>
      <c r="F6" s="1052" t="s">
        <v>1024</v>
      </c>
      <c r="G6" s="1053" t="s">
        <v>1025</v>
      </c>
      <c r="H6" s="45"/>
      <c r="I6" s="45"/>
      <c r="K6" s="408" t="s">
        <v>328</v>
      </c>
      <c r="L6" s="408" t="s">
        <v>317</v>
      </c>
      <c r="P6" s="408" t="s">
        <v>328</v>
      </c>
      <c r="Q6" s="408" t="s">
        <v>1925</v>
      </c>
    </row>
    <row r="7" spans="1:19" x14ac:dyDescent="0.25">
      <c r="A7" s="45"/>
      <c r="B7" s="130" t="s">
        <v>56</v>
      </c>
      <c r="C7" s="132" t="s">
        <v>515</v>
      </c>
      <c r="D7" s="133">
        <v>798</v>
      </c>
      <c r="E7" s="134">
        <f>+D7*100/$K$2</f>
        <v>5.0636117816413213</v>
      </c>
      <c r="F7" s="135">
        <v>5126.4847450000007</v>
      </c>
      <c r="G7" s="136">
        <f>+F7*100/$L$2</f>
        <v>8.5852684030393558</v>
      </c>
      <c r="H7" s="45"/>
      <c r="I7" s="137"/>
      <c r="K7" s="408" t="s">
        <v>1056</v>
      </c>
      <c r="L7" s="408" t="s">
        <v>1057</v>
      </c>
    </row>
    <row r="8" spans="1:19" x14ac:dyDescent="0.25">
      <c r="A8" s="45"/>
      <c r="B8" s="130" t="s">
        <v>56</v>
      </c>
      <c r="C8" s="132" t="s">
        <v>517</v>
      </c>
      <c r="D8" s="133">
        <v>210.36</v>
      </c>
      <c r="E8" s="134">
        <f>+D8*100/$K$2</f>
        <v>1.3348137523634942</v>
      </c>
      <c r="F8" s="135">
        <v>1628.4810250000003</v>
      </c>
      <c r="G8" s="136">
        <f>+F8*100/$L$2</f>
        <v>2.7271995108378388</v>
      </c>
      <c r="H8" s="45"/>
      <c r="I8" s="137"/>
      <c r="P8" s="408" t="s">
        <v>167</v>
      </c>
      <c r="Q8" s="408" t="s">
        <v>329</v>
      </c>
      <c r="R8" s="408" t="s">
        <v>1026</v>
      </c>
      <c r="S8" s="408" t="s">
        <v>1994</v>
      </c>
    </row>
    <row r="9" spans="1:19" x14ac:dyDescent="0.25">
      <c r="A9" s="45"/>
      <c r="B9" s="130"/>
      <c r="C9" s="132"/>
      <c r="D9" s="133"/>
      <c r="E9" s="134"/>
      <c r="F9" s="135"/>
      <c r="G9" s="136"/>
      <c r="H9" s="45"/>
      <c r="I9" s="137"/>
      <c r="K9" s="408" t="s">
        <v>167</v>
      </c>
      <c r="L9" s="408" t="s">
        <v>329</v>
      </c>
      <c r="M9" s="408" t="s">
        <v>1026</v>
      </c>
      <c r="N9" s="408" t="s">
        <v>1994</v>
      </c>
      <c r="P9" s="408" t="s">
        <v>6</v>
      </c>
      <c r="Q9" s="408" t="s">
        <v>330</v>
      </c>
      <c r="R9" s="408">
        <v>23.000000000000004</v>
      </c>
      <c r="S9" s="408">
        <v>99.012585000000016</v>
      </c>
    </row>
    <row r="10" spans="1:19" x14ac:dyDescent="0.25">
      <c r="A10" s="45"/>
      <c r="B10" s="130" t="s">
        <v>119</v>
      </c>
      <c r="C10" s="132" t="s">
        <v>637</v>
      </c>
      <c r="D10" s="133">
        <v>524.59999999999957</v>
      </c>
      <c r="E10" s="134">
        <f>+D10*100/$K$2</f>
        <v>3.328785389284505</v>
      </c>
      <c r="F10" s="135">
        <v>2805.4559759999997</v>
      </c>
      <c r="G10" s="136">
        <f>+F10*100/$L$2</f>
        <v>4.6982666963677326</v>
      </c>
      <c r="H10" s="45"/>
      <c r="I10" s="137"/>
      <c r="K10" s="408" t="s">
        <v>56</v>
      </c>
      <c r="L10" s="408" t="s">
        <v>515</v>
      </c>
      <c r="M10" s="408">
        <v>798</v>
      </c>
      <c r="N10" s="408">
        <v>5126.4847450000007</v>
      </c>
      <c r="P10" s="408" t="s">
        <v>8</v>
      </c>
      <c r="Q10" s="408" t="s">
        <v>332</v>
      </c>
      <c r="R10" s="408">
        <v>37.5</v>
      </c>
      <c r="S10" s="408">
        <v>62.401728999999996</v>
      </c>
    </row>
    <row r="11" spans="1:19" x14ac:dyDescent="0.25">
      <c r="A11" s="45"/>
      <c r="B11" s="130"/>
      <c r="C11" s="132"/>
      <c r="D11" s="133"/>
      <c r="E11" s="134"/>
      <c r="F11" s="135"/>
      <c r="G11" s="136"/>
      <c r="H11" s="45"/>
      <c r="I11" s="137"/>
      <c r="K11" s="408" t="s">
        <v>56</v>
      </c>
      <c r="L11" s="408" t="s">
        <v>517</v>
      </c>
      <c r="M11" s="408">
        <v>210.36</v>
      </c>
      <c r="N11" s="408">
        <v>1628.4810250000003</v>
      </c>
      <c r="P11" s="408" t="s">
        <v>169</v>
      </c>
      <c r="Q11" s="408" t="s">
        <v>808</v>
      </c>
      <c r="R11" s="408">
        <v>1.25</v>
      </c>
      <c r="S11" s="408">
        <v>1.5039999999999999E-3</v>
      </c>
    </row>
    <row r="12" spans="1:19" x14ac:dyDescent="0.25">
      <c r="A12" s="45"/>
      <c r="B12" s="130" t="s">
        <v>76</v>
      </c>
      <c r="C12" s="132" t="s">
        <v>561</v>
      </c>
      <c r="D12" s="133">
        <v>456</v>
      </c>
      <c r="E12" s="134">
        <f>+D12*100/$K$2</f>
        <v>2.8934924466521839</v>
      </c>
      <c r="F12" s="135">
        <v>1695.9217750000003</v>
      </c>
      <c r="G12" s="136">
        <f>+F12*100/$L$2</f>
        <v>2.8401418034325814</v>
      </c>
      <c r="H12" s="45"/>
      <c r="I12" s="137"/>
      <c r="P12" s="408" t="s">
        <v>169</v>
      </c>
      <c r="Q12" s="408" t="s">
        <v>809</v>
      </c>
      <c r="R12" s="408">
        <v>1.25</v>
      </c>
      <c r="S12" s="408">
        <v>0</v>
      </c>
    </row>
    <row r="13" spans="1:19" x14ac:dyDescent="0.25">
      <c r="A13" s="45"/>
      <c r="B13" s="130"/>
      <c r="C13" s="132"/>
      <c r="D13" s="133"/>
      <c r="E13" s="134"/>
      <c r="F13" s="135"/>
      <c r="G13" s="136"/>
      <c r="H13" s="45"/>
      <c r="I13" s="137"/>
      <c r="K13" s="408" t="s">
        <v>119</v>
      </c>
      <c r="L13" s="408" t="s">
        <v>637</v>
      </c>
      <c r="M13" s="408">
        <v>524.59999999999957</v>
      </c>
      <c r="N13" s="408">
        <v>2805.4559759999997</v>
      </c>
      <c r="P13" s="408" t="s">
        <v>169</v>
      </c>
      <c r="Q13" s="408" t="s">
        <v>810</v>
      </c>
      <c r="R13" s="408">
        <v>3</v>
      </c>
      <c r="S13" s="408">
        <v>0</v>
      </c>
    </row>
    <row r="14" spans="1:19" x14ac:dyDescent="0.25">
      <c r="A14" s="45"/>
      <c r="B14" s="130" t="s">
        <v>88</v>
      </c>
      <c r="C14" s="132" t="s">
        <v>576</v>
      </c>
      <c r="D14" s="133">
        <v>258.39999999999975</v>
      </c>
      <c r="E14" s="134">
        <f>+D14*100/$K$2</f>
        <v>1.6396457197695691</v>
      </c>
      <c r="F14" s="135">
        <v>1127.7564319999999</v>
      </c>
      <c r="G14" s="136">
        <f t="shared" ref="G14:G15" si="0">+F14*100/$L$2</f>
        <v>1.8886414655612125</v>
      </c>
      <c r="H14" s="45"/>
      <c r="I14" s="137"/>
      <c r="P14" s="408" t="s">
        <v>169</v>
      </c>
      <c r="Q14" s="408" t="s">
        <v>811</v>
      </c>
      <c r="R14" s="408">
        <v>3</v>
      </c>
      <c r="S14" s="408">
        <v>1E-4</v>
      </c>
    </row>
    <row r="15" spans="1:19" x14ac:dyDescent="0.25">
      <c r="A15" s="45"/>
      <c r="B15" s="130" t="s">
        <v>88</v>
      </c>
      <c r="C15" s="132" t="s">
        <v>577</v>
      </c>
      <c r="D15" s="133">
        <v>120</v>
      </c>
      <c r="E15" s="134">
        <f>+D15*100/$K$2</f>
        <v>0.7614453806979431</v>
      </c>
      <c r="F15" s="135">
        <v>828.80016000000012</v>
      </c>
      <c r="G15" s="136">
        <f t="shared" si="0"/>
        <v>1.3879826391801664</v>
      </c>
      <c r="H15" s="45"/>
      <c r="I15" s="137"/>
      <c r="K15" s="408" t="s">
        <v>76</v>
      </c>
      <c r="L15" s="408" t="s">
        <v>561</v>
      </c>
      <c r="M15" s="408">
        <v>456</v>
      </c>
      <c r="N15" s="408">
        <v>1695.9217750000003</v>
      </c>
      <c r="P15" s="408" t="s">
        <v>169</v>
      </c>
      <c r="Q15" s="408" t="s">
        <v>812</v>
      </c>
      <c r="R15" s="408">
        <v>10</v>
      </c>
      <c r="S15" s="408">
        <v>29.158359999999998</v>
      </c>
    </row>
    <row r="16" spans="1:19" x14ac:dyDescent="0.25">
      <c r="A16" s="45"/>
      <c r="B16" s="130"/>
      <c r="C16" s="132"/>
      <c r="D16" s="133"/>
      <c r="E16" s="134"/>
      <c r="F16" s="135"/>
      <c r="G16" s="136"/>
      <c r="H16" s="45"/>
      <c r="I16" s="137"/>
      <c r="P16" s="408" t="s">
        <v>169</v>
      </c>
      <c r="Q16" s="408" t="s">
        <v>813</v>
      </c>
      <c r="R16" s="408">
        <v>0.79999999999999993</v>
      </c>
      <c r="S16" s="408">
        <v>0.64658300000000013</v>
      </c>
    </row>
    <row r="17" spans="1:19" x14ac:dyDescent="0.25">
      <c r="A17" s="45"/>
      <c r="B17" s="130" t="s">
        <v>151</v>
      </c>
      <c r="C17" s="132" t="s">
        <v>692</v>
      </c>
      <c r="D17" s="133">
        <v>171.68000000000004</v>
      </c>
      <c r="E17" s="134">
        <f>+D17*100/$K$2</f>
        <v>1.0893745246518576</v>
      </c>
      <c r="F17" s="135">
        <v>709.23988299999996</v>
      </c>
      <c r="G17" s="136">
        <f t="shared" ref="G17:G18" si="1">+F17*100/$L$2</f>
        <v>1.1877563399820918</v>
      </c>
      <c r="H17" s="45"/>
      <c r="I17" s="137"/>
      <c r="K17" s="408" t="s">
        <v>88</v>
      </c>
      <c r="L17" s="408" t="s">
        <v>576</v>
      </c>
      <c r="M17" s="408">
        <v>258.39999999999975</v>
      </c>
      <c r="N17" s="408">
        <v>1127.7564319999999</v>
      </c>
      <c r="P17" s="408" t="s">
        <v>160</v>
      </c>
      <c r="Q17" s="408" t="s">
        <v>334</v>
      </c>
      <c r="R17" s="408">
        <v>21.709999999999997</v>
      </c>
      <c r="S17" s="408">
        <v>47.73545</v>
      </c>
    </row>
    <row r="18" spans="1:19" x14ac:dyDescent="0.25">
      <c r="A18" s="45"/>
      <c r="B18" s="138" t="s">
        <v>151</v>
      </c>
      <c r="C18" s="139" t="s">
        <v>710</v>
      </c>
      <c r="D18" s="133">
        <v>113.68600000000006</v>
      </c>
      <c r="E18" s="134">
        <f>+D18*100/$K$2</f>
        <v>0.72138066291688674</v>
      </c>
      <c r="F18" s="135">
        <v>782.56842999999981</v>
      </c>
      <c r="G18" s="136">
        <f t="shared" si="1"/>
        <v>1.3105588623564923</v>
      </c>
      <c r="H18" s="45"/>
      <c r="I18" s="137"/>
      <c r="K18" s="408" t="s">
        <v>88</v>
      </c>
      <c r="L18" s="408" t="s">
        <v>577</v>
      </c>
      <c r="M18" s="408">
        <v>120</v>
      </c>
      <c r="N18" s="408">
        <v>828.80016000000012</v>
      </c>
      <c r="P18" s="408" t="s">
        <v>171</v>
      </c>
      <c r="Q18" s="408" t="s">
        <v>814</v>
      </c>
      <c r="R18" s="408">
        <v>1</v>
      </c>
      <c r="S18" s="408">
        <v>1.9515309999999997</v>
      </c>
    </row>
    <row r="19" spans="1:19" x14ac:dyDescent="0.25">
      <c r="A19" s="45"/>
      <c r="B19" s="130"/>
      <c r="C19" s="132"/>
      <c r="D19" s="133"/>
      <c r="E19" s="134"/>
      <c r="F19" s="135"/>
      <c r="G19" s="136"/>
      <c r="H19" s="45"/>
      <c r="I19" s="137"/>
      <c r="P19" s="408" t="s">
        <v>2089</v>
      </c>
      <c r="Q19" s="408" t="s">
        <v>2090</v>
      </c>
      <c r="R19" s="408">
        <v>6.5000000000000009</v>
      </c>
      <c r="S19" s="408">
        <v>5.0380470000000006</v>
      </c>
    </row>
    <row r="20" spans="1:19" x14ac:dyDescent="0.25">
      <c r="A20" s="43"/>
      <c r="B20" s="130" t="s">
        <v>125</v>
      </c>
      <c r="C20" s="132" t="s">
        <v>644</v>
      </c>
      <c r="D20" s="140">
        <v>246.58199999999971</v>
      </c>
      <c r="E20" s="134">
        <f>+D20*100/$K$2</f>
        <v>1.5646560405271666</v>
      </c>
      <c r="F20" s="141">
        <v>1342.5002050000001</v>
      </c>
      <c r="G20" s="136">
        <f>+F20*100/$L$2</f>
        <v>2.248270533195619</v>
      </c>
      <c r="H20" s="43"/>
      <c r="I20" s="142"/>
      <c r="K20" s="408" t="s">
        <v>151</v>
      </c>
      <c r="L20" s="408" t="s">
        <v>692</v>
      </c>
      <c r="M20" s="408">
        <v>171.68000000000004</v>
      </c>
      <c r="N20" s="408">
        <v>709.23988299999996</v>
      </c>
      <c r="P20" s="408" t="s">
        <v>2091</v>
      </c>
      <c r="Q20" s="408" t="s">
        <v>2092</v>
      </c>
      <c r="R20" s="408">
        <v>1.2199999999999998</v>
      </c>
      <c r="S20" s="408">
        <v>1.1999999999999999E-3</v>
      </c>
    </row>
    <row r="21" spans="1:19" x14ac:dyDescent="0.25">
      <c r="A21" s="45"/>
      <c r="B21" s="130"/>
      <c r="C21" s="132"/>
      <c r="D21" s="133"/>
      <c r="E21" s="134"/>
      <c r="F21" s="135"/>
      <c r="G21" s="136"/>
      <c r="H21" s="45"/>
      <c r="I21" s="137"/>
      <c r="K21" s="408" t="s">
        <v>151</v>
      </c>
      <c r="L21" s="408" t="s">
        <v>710</v>
      </c>
      <c r="M21" s="408">
        <v>113.68600000000006</v>
      </c>
      <c r="N21" s="408">
        <v>782.56842999999981</v>
      </c>
      <c r="P21" s="408" t="s">
        <v>173</v>
      </c>
      <c r="Q21" s="408" t="s">
        <v>815</v>
      </c>
      <c r="R21" s="408">
        <v>1.0600000000000003</v>
      </c>
      <c r="S21" s="408">
        <v>0</v>
      </c>
    </row>
    <row r="22" spans="1:19" x14ac:dyDescent="0.25">
      <c r="A22" s="45"/>
      <c r="B22" s="130" t="s">
        <v>96</v>
      </c>
      <c r="C22" s="132" t="s">
        <v>591</v>
      </c>
      <c r="D22" s="133">
        <v>115.00000000000004</v>
      </c>
      <c r="E22" s="134">
        <f t="shared" ref="E22:E23" si="2">+D22*100/$K$2</f>
        <v>0.72971848983552901</v>
      </c>
      <c r="F22" s="135">
        <v>448.77809500000001</v>
      </c>
      <c r="G22" s="136">
        <f t="shared" ref="G22:G23" si="3">+F22*100/$L$2</f>
        <v>0.7515638084630043</v>
      </c>
      <c r="H22" s="45"/>
      <c r="I22" s="137"/>
      <c r="P22" s="408" t="s">
        <v>173</v>
      </c>
      <c r="Q22" s="408" t="s">
        <v>816</v>
      </c>
      <c r="R22" s="408">
        <v>3</v>
      </c>
      <c r="S22" s="408">
        <v>0</v>
      </c>
    </row>
    <row r="23" spans="1:19" x14ac:dyDescent="0.25">
      <c r="A23" s="45"/>
      <c r="B23" s="130" t="s">
        <v>96</v>
      </c>
      <c r="C23" s="132" t="s">
        <v>593</v>
      </c>
      <c r="D23" s="133">
        <v>130.13999999999993</v>
      </c>
      <c r="E23" s="134">
        <f t="shared" si="2"/>
        <v>0.82578751536691886</v>
      </c>
      <c r="F23" s="135">
        <v>788.90146699999991</v>
      </c>
      <c r="G23" s="136">
        <f t="shared" si="3"/>
        <v>1.3211647307352894</v>
      </c>
      <c r="H23" s="45"/>
      <c r="I23" s="137"/>
      <c r="K23" s="408" t="s">
        <v>125</v>
      </c>
      <c r="L23" s="408" t="s">
        <v>644</v>
      </c>
      <c r="M23" s="408">
        <v>246.58199999999971</v>
      </c>
      <c r="N23" s="408">
        <v>1342.5002050000001</v>
      </c>
      <c r="P23" s="408" t="s">
        <v>173</v>
      </c>
      <c r="Q23" s="408" t="s">
        <v>817</v>
      </c>
      <c r="R23" s="408">
        <v>1.89</v>
      </c>
      <c r="S23" s="408">
        <v>0</v>
      </c>
    </row>
    <row r="24" spans="1:19" x14ac:dyDescent="0.25">
      <c r="A24" s="45"/>
      <c r="B24" s="130"/>
      <c r="C24" s="132"/>
      <c r="D24" s="133"/>
      <c r="E24" s="134"/>
      <c r="F24" s="135"/>
      <c r="G24" s="136"/>
      <c r="H24" s="45"/>
      <c r="I24" s="137"/>
      <c r="P24" s="408" t="s">
        <v>173</v>
      </c>
      <c r="Q24" s="408" t="s">
        <v>818</v>
      </c>
      <c r="R24" s="408">
        <v>0.79999999999999993</v>
      </c>
      <c r="S24" s="408">
        <v>5.1838499999999996</v>
      </c>
    </row>
    <row r="25" spans="1:19" x14ac:dyDescent="0.25">
      <c r="A25" s="45"/>
      <c r="B25" s="130" t="s">
        <v>28</v>
      </c>
      <c r="C25" s="132" t="s">
        <v>353</v>
      </c>
      <c r="D25" s="133">
        <v>219.99999999999991</v>
      </c>
      <c r="E25" s="134">
        <f>+D25*100/$K$2</f>
        <v>1.3959831979462285</v>
      </c>
      <c r="F25" s="135">
        <v>1041.3134870000004</v>
      </c>
      <c r="G25" s="136">
        <f>+F25*100/$L$2</f>
        <v>1.7438764030887277</v>
      </c>
      <c r="H25" s="45"/>
      <c r="I25" s="137"/>
      <c r="K25" s="408" t="s">
        <v>96</v>
      </c>
      <c r="L25" s="408" t="s">
        <v>591</v>
      </c>
      <c r="M25" s="408">
        <v>115.00000000000004</v>
      </c>
      <c r="N25" s="408">
        <v>448.77809500000001</v>
      </c>
      <c r="P25" s="408" t="s">
        <v>173</v>
      </c>
      <c r="Q25" s="408" t="s">
        <v>819</v>
      </c>
      <c r="R25" s="408">
        <v>2.4</v>
      </c>
      <c r="S25" s="408">
        <v>1.1796709999999999</v>
      </c>
    </row>
    <row r="26" spans="1:19" x14ac:dyDescent="0.25">
      <c r="A26" s="45"/>
      <c r="B26" s="130"/>
      <c r="C26" s="132"/>
      <c r="D26" s="133"/>
      <c r="E26" s="134"/>
      <c r="F26" s="135"/>
      <c r="G26" s="136"/>
      <c r="H26" s="45"/>
      <c r="I26" s="137"/>
      <c r="K26" s="408" t="s">
        <v>96</v>
      </c>
      <c r="L26" s="408" t="s">
        <v>593</v>
      </c>
      <c r="M26" s="408">
        <v>130.13999999999993</v>
      </c>
      <c r="N26" s="408">
        <v>788.90146699999991</v>
      </c>
      <c r="P26" s="408" t="s">
        <v>173</v>
      </c>
      <c r="Q26" s="408" t="s">
        <v>1113</v>
      </c>
      <c r="R26" s="408">
        <v>3.9700000000000011</v>
      </c>
      <c r="S26" s="408">
        <v>0.14220000000000002</v>
      </c>
    </row>
    <row r="27" spans="1:19" x14ac:dyDescent="0.25">
      <c r="A27" s="45"/>
      <c r="B27" s="130" t="s">
        <v>68</v>
      </c>
      <c r="C27" s="132" t="s">
        <v>550</v>
      </c>
      <c r="D27" s="133">
        <v>192.4499999999999</v>
      </c>
      <c r="E27" s="134">
        <f>+D27*100/$K$2</f>
        <v>1.2211680292943254</v>
      </c>
      <c r="F27" s="135">
        <v>1172.6831800000004</v>
      </c>
      <c r="G27" s="136">
        <f>+F27*100/$L$2</f>
        <v>1.9638798031827003</v>
      </c>
      <c r="H27" s="45"/>
      <c r="I27" s="137"/>
      <c r="P27" s="408" t="s">
        <v>1986</v>
      </c>
      <c r="Q27" s="408" t="s">
        <v>839</v>
      </c>
      <c r="R27" s="408">
        <v>2.625</v>
      </c>
      <c r="S27" s="408">
        <v>9.5221000000000014E-2</v>
      </c>
    </row>
    <row r="28" spans="1:19" x14ac:dyDescent="0.25">
      <c r="A28" s="45"/>
      <c r="B28" s="130"/>
      <c r="C28" s="132"/>
      <c r="D28" s="133"/>
      <c r="E28" s="134"/>
      <c r="F28" s="135"/>
      <c r="G28" s="136"/>
      <c r="H28" s="45"/>
      <c r="I28" s="137"/>
      <c r="K28" s="408" t="s">
        <v>28</v>
      </c>
      <c r="L28" s="408" t="s">
        <v>353</v>
      </c>
      <c r="M28" s="408">
        <v>219.99999999999991</v>
      </c>
      <c r="N28" s="408">
        <v>1041.3134870000004</v>
      </c>
      <c r="P28" s="408" t="s">
        <v>1986</v>
      </c>
      <c r="Q28" s="408" t="s">
        <v>840</v>
      </c>
      <c r="R28" s="408">
        <v>0.54500000000000004</v>
      </c>
      <c r="S28" s="408">
        <v>0</v>
      </c>
    </row>
    <row r="29" spans="1:19" x14ac:dyDescent="0.25">
      <c r="A29" s="45"/>
      <c r="B29" s="130" t="s">
        <v>58</v>
      </c>
      <c r="C29" s="132" t="s">
        <v>526</v>
      </c>
      <c r="D29" s="133">
        <v>146.85999999999996</v>
      </c>
      <c r="E29" s="134">
        <f>+D29*100/$K$2</f>
        <v>0.93188223841083251</v>
      </c>
      <c r="F29" s="135">
        <v>691.71886800000004</v>
      </c>
      <c r="G29" s="136">
        <f>+F29*100/$L$2</f>
        <v>1.1584140861861767</v>
      </c>
      <c r="H29" s="45"/>
      <c r="I29" s="137"/>
      <c r="P29" s="408" t="s">
        <v>175</v>
      </c>
      <c r="Q29" s="408" t="s">
        <v>820</v>
      </c>
      <c r="R29" s="408">
        <v>3.359999999999999</v>
      </c>
      <c r="S29" s="408">
        <v>1.8404119999999999</v>
      </c>
    </row>
    <row r="30" spans="1:19" x14ac:dyDescent="0.25">
      <c r="A30" s="45"/>
      <c r="B30" s="130"/>
      <c r="C30" s="132"/>
      <c r="D30" s="133"/>
      <c r="E30" s="134"/>
      <c r="F30" s="135"/>
      <c r="G30" s="136"/>
      <c r="H30" s="45"/>
      <c r="I30" s="137"/>
      <c r="K30" s="408" t="s">
        <v>68</v>
      </c>
      <c r="L30" s="408" t="s">
        <v>550</v>
      </c>
      <c r="M30" s="408">
        <v>192.4499999999999</v>
      </c>
      <c r="N30" s="408">
        <v>1172.6831800000004</v>
      </c>
      <c r="P30" s="408" t="s">
        <v>175</v>
      </c>
      <c r="Q30" s="408" t="s">
        <v>821</v>
      </c>
      <c r="R30" s="408">
        <v>3.359999999999999</v>
      </c>
      <c r="S30" s="408">
        <v>0.36901300000000004</v>
      </c>
    </row>
    <row r="31" spans="1:19" x14ac:dyDescent="0.25">
      <c r="A31" s="45"/>
      <c r="B31" s="130" t="s">
        <v>24</v>
      </c>
      <c r="C31" s="132" t="s">
        <v>349</v>
      </c>
      <c r="D31" s="133">
        <v>142.80000000000001</v>
      </c>
      <c r="E31" s="134">
        <f>+D31*100/$K$2</f>
        <v>0.9061200030305524</v>
      </c>
      <c r="F31" s="135">
        <v>718.92523199999994</v>
      </c>
      <c r="G31" s="136">
        <f>+F31*100/$L$2</f>
        <v>1.2039762889097092</v>
      </c>
      <c r="H31" s="45"/>
      <c r="I31" s="137"/>
      <c r="P31" s="408" t="s">
        <v>11</v>
      </c>
      <c r="Q31" s="408" t="s">
        <v>336</v>
      </c>
      <c r="R31" s="408">
        <v>20</v>
      </c>
      <c r="S31" s="408">
        <v>118.52279200000001</v>
      </c>
    </row>
    <row r="32" spans="1:19" x14ac:dyDescent="0.25">
      <c r="A32" s="45"/>
      <c r="B32" s="130"/>
      <c r="C32" s="132"/>
      <c r="D32" s="133"/>
      <c r="E32" s="134"/>
      <c r="F32" s="135"/>
      <c r="G32" s="136"/>
      <c r="H32" s="45"/>
      <c r="I32" s="137"/>
      <c r="K32" s="408" t="s">
        <v>58</v>
      </c>
      <c r="L32" s="408" t="s">
        <v>526</v>
      </c>
      <c r="M32" s="408">
        <v>146.85999999999996</v>
      </c>
      <c r="N32" s="408">
        <v>691.71886800000004</v>
      </c>
      <c r="P32" s="408" t="s">
        <v>177</v>
      </c>
      <c r="Q32" s="408" t="s">
        <v>824</v>
      </c>
      <c r="R32" s="408">
        <v>1.6400000000000003</v>
      </c>
      <c r="S32" s="408">
        <v>2.2680009999999999</v>
      </c>
    </row>
    <row r="33" spans="1:19" x14ac:dyDescent="0.25">
      <c r="A33" s="45"/>
      <c r="B33" s="130" t="s">
        <v>72</v>
      </c>
      <c r="C33" s="132" t="s">
        <v>556</v>
      </c>
      <c r="D33" s="133">
        <v>114</v>
      </c>
      <c r="E33" s="134">
        <f>+D33*100/$K$2</f>
        <v>0.72337311166304596</v>
      </c>
      <c r="F33" s="135">
        <v>742.20625500000017</v>
      </c>
      <c r="G33" s="136">
        <f>+F33*100/$L$2</f>
        <v>1.2429647656329212</v>
      </c>
      <c r="H33" s="45"/>
      <c r="I33" s="137"/>
      <c r="P33" s="408" t="s">
        <v>177</v>
      </c>
      <c r="Q33" s="408" t="s">
        <v>822</v>
      </c>
      <c r="R33" s="408">
        <v>2.6400000000000006</v>
      </c>
      <c r="S33" s="408">
        <v>2.501509</v>
      </c>
    </row>
    <row r="34" spans="1:19" x14ac:dyDescent="0.25">
      <c r="A34" s="45"/>
      <c r="B34" s="130"/>
      <c r="C34" s="132"/>
      <c r="D34" s="133"/>
      <c r="E34" s="134"/>
      <c r="F34" s="135"/>
      <c r="G34" s="136"/>
      <c r="H34" s="45"/>
      <c r="I34" s="137"/>
      <c r="K34" s="408" t="s">
        <v>24</v>
      </c>
      <c r="L34" s="408" t="s">
        <v>349</v>
      </c>
      <c r="M34" s="408">
        <v>142.80000000000001</v>
      </c>
      <c r="N34" s="408">
        <v>718.92523199999994</v>
      </c>
      <c r="P34" s="408" t="s">
        <v>177</v>
      </c>
      <c r="Q34" s="408" t="s">
        <v>823</v>
      </c>
      <c r="R34" s="408">
        <v>5</v>
      </c>
      <c r="S34" s="408">
        <v>0</v>
      </c>
    </row>
    <row r="35" spans="1:19" x14ac:dyDescent="0.25">
      <c r="A35" s="45"/>
      <c r="B35" s="130" t="s">
        <v>117</v>
      </c>
      <c r="C35" s="132" t="s">
        <v>636</v>
      </c>
      <c r="D35" s="133">
        <v>100.00000000000003</v>
      </c>
      <c r="E35" s="134">
        <f>+D35*100/$K$2</f>
        <v>0.63453781724828617</v>
      </c>
      <c r="F35" s="135">
        <v>638.44922099999985</v>
      </c>
      <c r="G35" s="136">
        <f>+F35*100/$L$2</f>
        <v>1.0692039860924989</v>
      </c>
      <c r="H35" s="45"/>
      <c r="I35" s="137"/>
      <c r="P35" s="408" t="s">
        <v>177</v>
      </c>
      <c r="Q35" s="408" t="s">
        <v>1985</v>
      </c>
      <c r="R35" s="408">
        <v>4.0799999999999992</v>
      </c>
      <c r="S35" s="408">
        <v>0.186194</v>
      </c>
    </row>
    <row r="36" spans="1:19" ht="15.75" thickBot="1" x14ac:dyDescent="0.3">
      <c r="A36" s="45"/>
      <c r="B36" s="143"/>
      <c r="C36" s="144"/>
      <c r="D36" s="145"/>
      <c r="E36" s="146"/>
      <c r="F36" s="147"/>
      <c r="G36" s="148"/>
      <c r="H36" s="45"/>
      <c r="I36" s="45"/>
      <c r="K36" s="408" t="s">
        <v>72</v>
      </c>
      <c r="L36" s="408" t="s">
        <v>556</v>
      </c>
      <c r="M36" s="408">
        <v>114</v>
      </c>
      <c r="N36" s="408">
        <v>742.20625500000017</v>
      </c>
      <c r="P36" s="408" t="s">
        <v>177</v>
      </c>
      <c r="Q36" s="408" t="s">
        <v>2088</v>
      </c>
      <c r="R36" s="408">
        <v>9.6</v>
      </c>
      <c r="S36" s="408">
        <v>0</v>
      </c>
    </row>
    <row r="37" spans="1:19" x14ac:dyDescent="0.25">
      <c r="A37" s="45"/>
      <c r="B37" s="149"/>
      <c r="C37" s="45"/>
      <c r="D37" s="46"/>
      <c r="E37" s="46"/>
      <c r="F37" s="46"/>
      <c r="G37" s="150"/>
      <c r="H37" s="45"/>
      <c r="I37" s="45"/>
      <c r="P37" s="408" t="s">
        <v>2128</v>
      </c>
      <c r="Q37" s="408" t="s">
        <v>2129</v>
      </c>
      <c r="R37" s="408">
        <v>12.949999999999996</v>
      </c>
      <c r="S37" s="408">
        <v>0.50969999999999993</v>
      </c>
    </row>
    <row r="38" spans="1:19" x14ac:dyDescent="0.25">
      <c r="A38" s="45"/>
      <c r="B38" s="151" t="s">
        <v>2135</v>
      </c>
      <c r="C38" s="45"/>
      <c r="D38" s="152"/>
      <c r="E38" s="46"/>
      <c r="F38" s="152"/>
      <c r="G38" s="46"/>
      <c r="H38" s="45"/>
      <c r="I38" s="45"/>
      <c r="K38" s="408" t="s">
        <v>117</v>
      </c>
      <c r="L38" s="408" t="s">
        <v>636</v>
      </c>
      <c r="M38" s="408">
        <v>100.00000000000003</v>
      </c>
      <c r="N38" s="408">
        <v>638.44922099999985</v>
      </c>
      <c r="P38" s="408" t="s">
        <v>179</v>
      </c>
      <c r="Q38" s="408" t="s">
        <v>825</v>
      </c>
      <c r="R38" s="408">
        <v>4</v>
      </c>
      <c r="S38" s="408">
        <v>0.38958899999999996</v>
      </c>
    </row>
    <row r="39" spans="1:19" x14ac:dyDescent="0.25">
      <c r="A39" s="45"/>
      <c r="B39" s="151" t="s">
        <v>2136</v>
      </c>
      <c r="C39" s="45"/>
      <c r="D39" s="46"/>
      <c r="E39" s="46"/>
      <c r="F39" s="46"/>
      <c r="G39" s="46"/>
      <c r="H39" s="45"/>
      <c r="I39" s="45"/>
      <c r="P39" s="408" t="s">
        <v>181</v>
      </c>
      <c r="Q39" s="408" t="s">
        <v>826</v>
      </c>
      <c r="R39" s="408">
        <v>1.8500000000000005</v>
      </c>
      <c r="S39" s="408">
        <v>0.11089</v>
      </c>
    </row>
    <row r="40" spans="1:19" x14ac:dyDescent="0.25">
      <c r="A40" s="45"/>
      <c r="B40" s="45"/>
      <c r="C40" s="45"/>
      <c r="D40" s="46"/>
      <c r="E40" s="46"/>
      <c r="F40" s="46"/>
      <c r="G40" s="46"/>
      <c r="H40" s="45"/>
      <c r="I40" s="45"/>
      <c r="K40" s="408" t="s">
        <v>302</v>
      </c>
      <c r="M40" s="408">
        <v>4060.5579999999986</v>
      </c>
      <c r="N40" s="408">
        <v>22290.184436</v>
      </c>
      <c r="P40" s="408" t="s">
        <v>181</v>
      </c>
      <c r="Q40" s="408" t="s">
        <v>827</v>
      </c>
      <c r="R40" s="408">
        <v>5.142999999999998</v>
      </c>
      <c r="S40" s="408">
        <v>0.11717399999999999</v>
      </c>
    </row>
    <row r="41" spans="1:19" x14ac:dyDescent="0.25">
      <c r="A41" s="45"/>
      <c r="B41" s="129" t="s">
        <v>1027</v>
      </c>
      <c r="C41" s="45"/>
      <c r="D41" s="46"/>
      <c r="E41" s="46"/>
      <c r="F41" s="46"/>
      <c r="G41" s="46"/>
      <c r="H41" s="45"/>
      <c r="I41" s="45"/>
      <c r="P41" s="408" t="s">
        <v>13</v>
      </c>
      <c r="Q41" s="408" t="s">
        <v>337</v>
      </c>
      <c r="R41" s="408">
        <v>3</v>
      </c>
      <c r="S41" s="408">
        <v>9.5844079999999998</v>
      </c>
    </row>
    <row r="42" spans="1:19" ht="15.75" thickBot="1" x14ac:dyDescent="0.3">
      <c r="A42" s="45"/>
      <c r="B42" s="153"/>
      <c r="C42" s="45"/>
      <c r="D42" s="46"/>
      <c r="E42" s="46"/>
      <c r="F42" s="46"/>
      <c r="G42" s="145"/>
      <c r="H42" s="45"/>
      <c r="I42" s="43"/>
      <c r="K42" s="408" t="s">
        <v>165</v>
      </c>
      <c r="L42" s="408" t="s">
        <v>304</v>
      </c>
      <c r="P42" s="408" t="s">
        <v>161</v>
      </c>
      <c r="Q42" s="408" t="s">
        <v>338</v>
      </c>
      <c r="R42" s="408">
        <v>1.7999999999999996</v>
      </c>
      <c r="S42" s="408">
        <v>2.6796029999999997</v>
      </c>
    </row>
    <row r="43" spans="1:19" x14ac:dyDescent="0.25">
      <c r="A43" s="72"/>
      <c r="B43" s="1054" t="s">
        <v>1018</v>
      </c>
      <c r="C43" s="1055" t="s">
        <v>1019</v>
      </c>
      <c r="D43" s="1732" t="s">
        <v>1020</v>
      </c>
      <c r="E43" s="1733"/>
      <c r="F43" s="1732" t="s">
        <v>1021</v>
      </c>
      <c r="G43" s="1734"/>
      <c r="H43" s="72"/>
      <c r="I43" s="108"/>
      <c r="K43" s="408" t="s">
        <v>313</v>
      </c>
      <c r="L43" s="408" t="s">
        <v>1028</v>
      </c>
      <c r="P43" s="408" t="s">
        <v>183</v>
      </c>
      <c r="Q43" s="408" t="s">
        <v>828</v>
      </c>
      <c r="R43" s="408">
        <v>3.03</v>
      </c>
      <c r="S43" s="408">
        <v>4.1199999999999999E-4</v>
      </c>
    </row>
    <row r="44" spans="1:19" ht="15.75" thickBot="1" x14ac:dyDescent="0.3">
      <c r="A44" s="45"/>
      <c r="B44" s="1056"/>
      <c r="C44" s="1057"/>
      <c r="D44" s="1058" t="s">
        <v>1022</v>
      </c>
      <c r="E44" s="1059" t="s">
        <v>1023</v>
      </c>
      <c r="F44" s="1058" t="s">
        <v>1024</v>
      </c>
      <c r="G44" s="1060" t="s">
        <v>1025</v>
      </c>
      <c r="H44" s="45"/>
      <c r="I44" s="43"/>
      <c r="K44" s="408" t="s">
        <v>1383</v>
      </c>
      <c r="L44" s="408" t="s">
        <v>326</v>
      </c>
      <c r="P44" s="408" t="s">
        <v>183</v>
      </c>
      <c r="Q44" s="408" t="s">
        <v>829</v>
      </c>
      <c r="R44" s="408">
        <v>4.05</v>
      </c>
      <c r="S44" s="408">
        <v>4.7275999999999999E-2</v>
      </c>
    </row>
    <row r="45" spans="1:19" ht="15.75" thickBot="1" x14ac:dyDescent="0.3">
      <c r="A45" s="45"/>
      <c r="B45" s="154" t="s">
        <v>1029</v>
      </c>
      <c r="C45" s="155"/>
      <c r="D45" s="155"/>
      <c r="E45" s="155"/>
      <c r="F45" s="155"/>
      <c r="G45" s="156"/>
      <c r="H45" s="45"/>
      <c r="I45" s="43"/>
      <c r="K45" s="408" t="s">
        <v>163</v>
      </c>
      <c r="L45" s="408" t="s">
        <v>164</v>
      </c>
      <c r="P45" s="408" t="s">
        <v>16</v>
      </c>
      <c r="Q45" s="408" t="s">
        <v>339</v>
      </c>
      <c r="R45" s="408">
        <v>14.000000000000005</v>
      </c>
      <c r="S45" s="408">
        <v>67.227294999999998</v>
      </c>
    </row>
    <row r="46" spans="1:19" x14ac:dyDescent="0.25">
      <c r="A46" s="45"/>
      <c r="B46" s="157"/>
      <c r="C46" s="158"/>
      <c r="D46" s="159"/>
      <c r="E46" s="160"/>
      <c r="F46" s="46"/>
      <c r="G46" s="131"/>
      <c r="H46" s="45"/>
      <c r="I46" s="43"/>
      <c r="K46" s="408" t="s">
        <v>328</v>
      </c>
      <c r="L46" s="408" t="s">
        <v>318</v>
      </c>
      <c r="P46" s="408" t="s">
        <v>16</v>
      </c>
      <c r="Q46" s="408" t="s">
        <v>340</v>
      </c>
      <c r="R46" s="408">
        <v>1.8200000000000007</v>
      </c>
      <c r="S46" s="408">
        <v>0</v>
      </c>
    </row>
    <row r="47" spans="1:19" x14ac:dyDescent="0.25">
      <c r="A47" s="45"/>
      <c r="B47" s="157" t="s">
        <v>119</v>
      </c>
      <c r="C47" s="161" t="s">
        <v>638</v>
      </c>
      <c r="D47" s="133">
        <v>978.99999999999966</v>
      </c>
      <c r="E47" s="134">
        <f>+D47*100/$K$2</f>
        <v>6.2121252308607176</v>
      </c>
      <c r="F47" s="135">
        <v>5701.3931650000004</v>
      </c>
      <c r="G47" s="136">
        <f>+F47*100/$L$2</f>
        <v>9.5480612988304223</v>
      </c>
      <c r="H47" s="45"/>
      <c r="I47" s="142"/>
      <c r="K47" s="408" t="s">
        <v>1056</v>
      </c>
      <c r="L47" s="408" t="s">
        <v>1057</v>
      </c>
      <c r="P47" s="408" t="s">
        <v>2095</v>
      </c>
      <c r="Q47" s="408" t="s">
        <v>2096</v>
      </c>
      <c r="R47" s="408">
        <v>4</v>
      </c>
      <c r="S47" s="408">
        <v>18.884179999999997</v>
      </c>
    </row>
    <row r="48" spans="1:19" x14ac:dyDescent="0.25">
      <c r="A48" s="45"/>
      <c r="B48" s="157"/>
      <c r="C48" s="161"/>
      <c r="D48" s="162"/>
      <c r="E48" s="134"/>
      <c r="F48" s="163"/>
      <c r="G48" s="136"/>
      <c r="H48" s="45"/>
      <c r="I48" s="142"/>
      <c r="P48" s="408" t="s">
        <v>185</v>
      </c>
      <c r="Q48" s="408" t="s">
        <v>830</v>
      </c>
      <c r="R48" s="408">
        <v>9.7999999999999989</v>
      </c>
      <c r="S48" s="408">
        <v>62.792155000000001</v>
      </c>
    </row>
    <row r="49" spans="1:19" x14ac:dyDescent="0.25">
      <c r="A49" s="45"/>
      <c r="B49" s="157" t="s">
        <v>96</v>
      </c>
      <c r="C49" s="161" t="s">
        <v>597</v>
      </c>
      <c r="D49" s="133">
        <v>962.68999999999971</v>
      </c>
      <c r="E49" s="134">
        <f>+D49*100/$K$2</f>
        <v>6.1086321128675216</v>
      </c>
      <c r="F49" s="135">
        <v>5448.53557</v>
      </c>
      <c r="G49" s="136">
        <f>+F49*100/$L$2</f>
        <v>9.1246034268569769</v>
      </c>
      <c r="H49" s="45"/>
      <c r="I49" s="142"/>
      <c r="K49" s="408" t="s">
        <v>167</v>
      </c>
      <c r="L49" s="408" t="s">
        <v>329</v>
      </c>
      <c r="M49" s="408" t="s">
        <v>1026</v>
      </c>
      <c r="N49" s="408" t="s">
        <v>1994</v>
      </c>
      <c r="P49" s="408" t="s">
        <v>187</v>
      </c>
      <c r="Q49" s="408" t="s">
        <v>831</v>
      </c>
      <c r="R49" s="408">
        <v>37</v>
      </c>
      <c r="S49" s="408">
        <v>111.34400500000001</v>
      </c>
    </row>
    <row r="50" spans="1:19" x14ac:dyDescent="0.25">
      <c r="A50" s="45"/>
      <c r="B50" s="157"/>
      <c r="C50" s="161"/>
      <c r="D50" s="133"/>
      <c r="E50" s="134"/>
      <c r="F50" s="135"/>
      <c r="G50" s="136"/>
      <c r="H50" s="45"/>
      <c r="I50" s="142"/>
      <c r="K50" s="408" t="s">
        <v>119</v>
      </c>
      <c r="L50" s="408" t="s">
        <v>638</v>
      </c>
      <c r="M50" s="408">
        <v>978.99999999999966</v>
      </c>
      <c r="N50" s="408">
        <v>5701.3931650000004</v>
      </c>
      <c r="P50" s="408" t="s">
        <v>18</v>
      </c>
      <c r="Q50" s="408" t="s">
        <v>342</v>
      </c>
      <c r="R50" s="408">
        <v>19.859999999999985</v>
      </c>
      <c r="S50" s="408">
        <v>139.07462899999999</v>
      </c>
    </row>
    <row r="51" spans="1:19" x14ac:dyDescent="0.25">
      <c r="A51" s="45"/>
      <c r="B51" s="157" t="s">
        <v>98</v>
      </c>
      <c r="C51" s="161" t="s">
        <v>602</v>
      </c>
      <c r="D51" s="133">
        <v>578.80000000000018</v>
      </c>
      <c r="E51" s="134">
        <f>+D51*100/$K$2</f>
        <v>3.6727048862330798</v>
      </c>
      <c r="F51" s="135">
        <v>4321.2774639999998</v>
      </c>
      <c r="G51" s="136">
        <f>+F51*100/$L$2</f>
        <v>7.236796502443358</v>
      </c>
      <c r="H51" s="45"/>
      <c r="I51" s="142"/>
      <c r="K51" s="408" t="s">
        <v>119</v>
      </c>
      <c r="L51" s="408" t="s">
        <v>639</v>
      </c>
      <c r="M51" s="408">
        <v>330.51699999999994</v>
      </c>
      <c r="N51" s="408">
        <v>1798.0267599999997</v>
      </c>
      <c r="P51" s="408" t="s">
        <v>189</v>
      </c>
      <c r="Q51" s="408" t="s">
        <v>832</v>
      </c>
      <c r="R51" s="408">
        <v>6.5999999999999988</v>
      </c>
      <c r="S51" s="408">
        <v>0</v>
      </c>
    </row>
    <row r="52" spans="1:19" x14ac:dyDescent="0.25">
      <c r="A52" s="45"/>
      <c r="B52" s="157"/>
      <c r="C52" s="161"/>
      <c r="D52" s="133"/>
      <c r="E52" s="134"/>
      <c r="F52" s="135"/>
      <c r="G52" s="136"/>
      <c r="H52" s="45"/>
      <c r="I52" s="142"/>
      <c r="P52" s="408" t="s">
        <v>191</v>
      </c>
      <c r="Q52" s="408" t="s">
        <v>833</v>
      </c>
      <c r="R52" s="408">
        <v>2</v>
      </c>
      <c r="S52" s="408">
        <v>0</v>
      </c>
    </row>
    <row r="53" spans="1:19" x14ac:dyDescent="0.25">
      <c r="A53" s="45"/>
      <c r="B53" s="157" t="s">
        <v>88</v>
      </c>
      <c r="C53" s="161" t="s">
        <v>581</v>
      </c>
      <c r="D53" s="133">
        <v>524.00000000000011</v>
      </c>
      <c r="E53" s="134">
        <f>+D53*100/$K$2</f>
        <v>3.3249781623810191</v>
      </c>
      <c r="F53" s="135">
        <v>3235.8467690000007</v>
      </c>
      <c r="G53" s="136">
        <f>+F53*100/$L$2</f>
        <v>5.4190374895912594</v>
      </c>
      <c r="H53" s="45"/>
      <c r="I53" s="142"/>
      <c r="K53" s="408" t="s">
        <v>96</v>
      </c>
      <c r="L53" s="408" t="s">
        <v>597</v>
      </c>
      <c r="M53" s="408">
        <v>962.68999999999971</v>
      </c>
      <c r="N53" s="408">
        <v>5448.53557</v>
      </c>
      <c r="P53" s="408" t="s">
        <v>20</v>
      </c>
      <c r="Q53" s="408" t="s">
        <v>344</v>
      </c>
      <c r="R53" s="408">
        <v>6.4200000000000008</v>
      </c>
      <c r="S53" s="408">
        <v>27.466247000000003</v>
      </c>
    </row>
    <row r="54" spans="1:19" x14ac:dyDescent="0.25">
      <c r="A54" s="45"/>
      <c r="B54" s="157"/>
      <c r="C54" s="161"/>
      <c r="D54" s="133"/>
      <c r="E54" s="134"/>
      <c r="F54" s="135"/>
      <c r="G54" s="136"/>
      <c r="H54" s="45"/>
      <c r="I54" s="142"/>
      <c r="P54" s="408" t="s">
        <v>22</v>
      </c>
      <c r="Q54" s="408" t="s">
        <v>346</v>
      </c>
      <c r="R54" s="408">
        <v>1.2</v>
      </c>
      <c r="S54" s="408">
        <v>6.1536269999999993</v>
      </c>
    </row>
    <row r="55" spans="1:19" x14ac:dyDescent="0.25">
      <c r="A55" s="45"/>
      <c r="B55" s="157" t="s">
        <v>155</v>
      </c>
      <c r="C55" s="161" t="s">
        <v>714</v>
      </c>
      <c r="D55" s="133">
        <v>300</v>
      </c>
      <c r="E55" s="134">
        <f>+D55*100/$K$2</f>
        <v>1.9036134517448577</v>
      </c>
      <c r="F55" s="135">
        <v>1715.4355009999999</v>
      </c>
      <c r="G55" s="136">
        <f>+F55*100/$L$2</f>
        <v>2.8728212287282022</v>
      </c>
      <c r="H55" s="45"/>
      <c r="I55" s="142"/>
      <c r="K55" s="408" t="s">
        <v>98</v>
      </c>
      <c r="L55" s="408" t="s">
        <v>602</v>
      </c>
      <c r="M55" s="408">
        <v>578.80000000000018</v>
      </c>
      <c r="N55" s="408">
        <v>4321.2774639999998</v>
      </c>
      <c r="P55" s="408" t="s">
        <v>22</v>
      </c>
      <c r="Q55" s="408" t="s">
        <v>348</v>
      </c>
      <c r="R55" s="408">
        <v>1.6999999999999995</v>
      </c>
      <c r="S55" s="408">
        <v>9.9051760000000009</v>
      </c>
    </row>
    <row r="56" spans="1:19" x14ac:dyDescent="0.25">
      <c r="A56" s="45"/>
      <c r="B56" s="157"/>
      <c r="C56" s="161"/>
      <c r="D56" s="133"/>
      <c r="E56" s="134"/>
      <c r="F56" s="135"/>
      <c r="G56" s="136"/>
      <c r="H56" s="45"/>
      <c r="I56" s="142"/>
      <c r="P56" s="408" t="s">
        <v>193</v>
      </c>
      <c r="Q56" s="408" t="s">
        <v>834</v>
      </c>
      <c r="R56" s="408">
        <v>3.3089999999999997</v>
      </c>
      <c r="S56" s="408">
        <v>5.4935999999999992E-2</v>
      </c>
    </row>
    <row r="57" spans="1:19" x14ac:dyDescent="0.25">
      <c r="A57" s="45"/>
      <c r="B57" s="157" t="s">
        <v>58</v>
      </c>
      <c r="C57" s="161" t="s">
        <v>530</v>
      </c>
      <c r="D57" s="133">
        <v>20.350000000000005</v>
      </c>
      <c r="E57" s="134">
        <f>+D57*100/$K$2</f>
        <v>0.12912844581002622</v>
      </c>
      <c r="F57" s="1061">
        <v>0.149835</v>
      </c>
      <c r="G57" s="136">
        <f>+F57*100/$L$2</f>
        <v>2.5092704946094626E-4</v>
      </c>
      <c r="H57" s="45"/>
      <c r="I57" s="142"/>
      <c r="K57" s="408" t="s">
        <v>88</v>
      </c>
      <c r="L57" s="408" t="s">
        <v>581</v>
      </c>
      <c r="M57" s="408">
        <v>524.00000000000011</v>
      </c>
      <c r="N57" s="408">
        <v>3235.8467690000007</v>
      </c>
      <c r="P57" s="408" t="s">
        <v>193</v>
      </c>
      <c r="Q57" s="408" t="s">
        <v>835</v>
      </c>
      <c r="R57" s="408">
        <v>2.4750000000000005</v>
      </c>
      <c r="S57" s="408">
        <v>5.1911999999999986E-2</v>
      </c>
    </row>
    <row r="58" spans="1:19" ht="15.75" thickBot="1" x14ac:dyDescent="0.3">
      <c r="A58" s="45"/>
      <c r="B58" s="157"/>
      <c r="C58" s="164"/>
      <c r="D58" s="165"/>
      <c r="E58" s="166"/>
      <c r="F58" s="167"/>
      <c r="G58" s="168"/>
      <c r="H58" s="45"/>
      <c r="I58" s="142"/>
      <c r="P58" s="408" t="s">
        <v>193</v>
      </c>
      <c r="Q58" s="408" t="s">
        <v>836</v>
      </c>
      <c r="R58" s="408">
        <v>3.5219999999999989</v>
      </c>
      <c r="S58" s="408">
        <v>2.7408000000000005E-2</v>
      </c>
    </row>
    <row r="59" spans="1:19" ht="15.75" thickBot="1" x14ac:dyDescent="0.3">
      <c r="A59" s="45"/>
      <c r="B59" s="154" t="s">
        <v>1030</v>
      </c>
      <c r="C59" s="155"/>
      <c r="D59" s="155"/>
      <c r="E59" s="155"/>
      <c r="F59" s="155"/>
      <c r="G59" s="156"/>
      <c r="H59" s="45"/>
      <c r="I59" s="142"/>
      <c r="K59" s="408" t="s">
        <v>155</v>
      </c>
      <c r="L59" s="408" t="s">
        <v>714</v>
      </c>
      <c r="M59" s="408">
        <v>300</v>
      </c>
      <c r="N59" s="408">
        <v>1715.4355009999999</v>
      </c>
      <c r="P59" s="408" t="s">
        <v>195</v>
      </c>
      <c r="Q59" s="408" t="s">
        <v>837</v>
      </c>
      <c r="R59" s="408">
        <v>2.6</v>
      </c>
      <c r="S59" s="408">
        <v>0</v>
      </c>
    </row>
    <row r="60" spans="1:19" x14ac:dyDescent="0.25">
      <c r="A60" s="45"/>
      <c r="B60" s="157" t="s">
        <v>96</v>
      </c>
      <c r="C60" s="161" t="s">
        <v>600</v>
      </c>
      <c r="D60" s="133">
        <v>719.0100000000001</v>
      </c>
      <c r="E60" s="134">
        <f>+D60*100/$K$2</f>
        <v>4.5623903597969013</v>
      </c>
      <c r="F60" s="135">
        <v>207.21752299999997</v>
      </c>
      <c r="G60" s="136">
        <f>+F60*100/$L$2</f>
        <v>0.34702493838552917</v>
      </c>
      <c r="H60" s="45"/>
      <c r="I60" s="169"/>
      <c r="P60" s="408" t="s">
        <v>24</v>
      </c>
      <c r="Q60" s="408" t="s">
        <v>349</v>
      </c>
      <c r="R60" s="408">
        <v>142.80000000000001</v>
      </c>
      <c r="S60" s="408">
        <v>718.92523199999982</v>
      </c>
    </row>
    <row r="61" spans="1:19" x14ac:dyDescent="0.25">
      <c r="A61" s="45"/>
      <c r="B61" s="157" t="s">
        <v>96</v>
      </c>
      <c r="C61" s="161" t="s">
        <v>599</v>
      </c>
      <c r="D61" s="133">
        <v>135</v>
      </c>
      <c r="E61" s="134">
        <f>+D61*100/$K$2</f>
        <v>0.85662605328518593</v>
      </c>
      <c r="F61" s="135">
        <v>89.693381999999986</v>
      </c>
      <c r="G61" s="136">
        <f>+F61*100/$L$2</f>
        <v>0.15020853406369369</v>
      </c>
      <c r="H61" s="45"/>
      <c r="I61" s="169"/>
      <c r="K61" s="408" t="s">
        <v>58</v>
      </c>
      <c r="L61" s="408" t="s">
        <v>530</v>
      </c>
      <c r="M61" s="408">
        <v>20.350000000000005</v>
      </c>
      <c r="N61" s="408">
        <v>0.149835</v>
      </c>
      <c r="P61" s="408" t="s">
        <v>24</v>
      </c>
      <c r="Q61" s="408" t="s">
        <v>350</v>
      </c>
      <c r="R61" s="408">
        <v>42.29999999999999</v>
      </c>
      <c r="S61" s="408">
        <v>200.59416899999999</v>
      </c>
    </row>
    <row r="62" spans="1:19" x14ac:dyDescent="0.25">
      <c r="A62" s="45"/>
      <c r="B62" s="157"/>
      <c r="C62" s="161"/>
      <c r="D62" s="133"/>
      <c r="E62" s="134"/>
      <c r="F62" s="135"/>
      <c r="G62" s="136"/>
      <c r="H62" s="45"/>
      <c r="I62" s="169"/>
      <c r="P62" s="408" t="s">
        <v>26</v>
      </c>
      <c r="Q62" s="408" t="s">
        <v>351</v>
      </c>
      <c r="R62" s="408">
        <v>0.6</v>
      </c>
      <c r="S62" s="408">
        <v>0.47761000000000003</v>
      </c>
    </row>
    <row r="63" spans="1:19" x14ac:dyDescent="0.25">
      <c r="A63" s="45"/>
      <c r="B63" s="170" t="s">
        <v>139</v>
      </c>
      <c r="C63" s="171" t="s">
        <v>663</v>
      </c>
      <c r="D63" s="133">
        <v>616</v>
      </c>
      <c r="E63" s="134">
        <f>+D63*100/$K$2</f>
        <v>3.908752954249441</v>
      </c>
      <c r="F63" s="135">
        <v>52.655461999999993</v>
      </c>
      <c r="G63" s="136">
        <f>+F63*100/$L$2</f>
        <v>8.8181531135335361E-2</v>
      </c>
      <c r="H63" s="45"/>
      <c r="I63" s="169"/>
      <c r="K63" s="408" t="s">
        <v>302</v>
      </c>
      <c r="M63" s="408">
        <v>3695.3569999999995</v>
      </c>
      <c r="N63" s="408">
        <v>22220.665064000001</v>
      </c>
      <c r="P63" s="408" t="s">
        <v>197</v>
      </c>
      <c r="Q63" s="408" t="s">
        <v>838</v>
      </c>
      <c r="R63" s="408">
        <v>1.45</v>
      </c>
      <c r="S63" s="408">
        <v>8.9130000000000008E-3</v>
      </c>
    </row>
    <row r="64" spans="1:19" x14ac:dyDescent="0.25">
      <c r="A64" s="45"/>
      <c r="B64" s="157"/>
      <c r="C64" s="161"/>
      <c r="D64" s="133"/>
      <c r="E64" s="134"/>
      <c r="F64" s="135"/>
      <c r="G64" s="136"/>
      <c r="H64" s="45"/>
      <c r="I64" s="169"/>
      <c r="P64" s="408" t="s">
        <v>199</v>
      </c>
      <c r="Q64" s="408" t="s">
        <v>841</v>
      </c>
      <c r="R64" s="408">
        <v>1.72</v>
      </c>
      <c r="S64" s="408">
        <v>7.2916020000000001</v>
      </c>
    </row>
    <row r="65" spans="1:19" x14ac:dyDescent="0.25">
      <c r="A65" s="45"/>
      <c r="B65" s="157" t="s">
        <v>88</v>
      </c>
      <c r="C65" s="161" t="s">
        <v>580</v>
      </c>
      <c r="D65" s="133">
        <v>446.69999999999982</v>
      </c>
      <c r="E65" s="134">
        <f>+D65*100/$K$2</f>
        <v>2.8344804296480923</v>
      </c>
      <c r="F65" s="135">
        <v>583.86378300000001</v>
      </c>
      <c r="G65" s="136">
        <f>+F65*100/$L$2</f>
        <v>0.97779034508156448</v>
      </c>
      <c r="H65" s="45"/>
      <c r="I65" s="169"/>
      <c r="P65" s="408" t="s">
        <v>199</v>
      </c>
      <c r="Q65" s="408" t="s">
        <v>842</v>
      </c>
      <c r="R65" s="408">
        <v>6.915</v>
      </c>
      <c r="S65" s="408">
        <v>1.5815380000000001</v>
      </c>
    </row>
    <row r="66" spans="1:19" x14ac:dyDescent="0.25">
      <c r="A66" s="45"/>
      <c r="B66" s="157"/>
      <c r="C66" s="161"/>
      <c r="D66" s="133"/>
      <c r="E66" s="134"/>
      <c r="F66" s="135"/>
      <c r="G66" s="136"/>
      <c r="H66" s="45"/>
      <c r="I66" s="169"/>
      <c r="K66" s="408" t="s">
        <v>165</v>
      </c>
      <c r="L66" s="408" t="s">
        <v>304</v>
      </c>
      <c r="P66" s="408" t="s">
        <v>199</v>
      </c>
      <c r="Q66" s="408" t="s">
        <v>843</v>
      </c>
      <c r="R66" s="408">
        <v>1.45</v>
      </c>
      <c r="S66" s="408">
        <v>5.93926</v>
      </c>
    </row>
    <row r="67" spans="1:19" x14ac:dyDescent="0.25">
      <c r="A67" s="45"/>
      <c r="B67" s="157" t="s">
        <v>119</v>
      </c>
      <c r="C67" s="161" t="s">
        <v>639</v>
      </c>
      <c r="D67" s="133">
        <v>330.51699999999994</v>
      </c>
      <c r="E67" s="134">
        <f>+D67*100/$K$2</f>
        <v>2.0972553574345167</v>
      </c>
      <c r="F67" s="135">
        <v>1798.02676</v>
      </c>
      <c r="G67" s="136">
        <f>+F67*100/$L$2</f>
        <v>3.0111359144300396</v>
      </c>
      <c r="H67" s="45"/>
      <c r="I67" s="169"/>
      <c r="K67" s="408" t="s">
        <v>313</v>
      </c>
      <c r="L67" s="408" t="s">
        <v>1028</v>
      </c>
      <c r="P67" s="408" t="s">
        <v>201</v>
      </c>
      <c r="Q67" s="408" t="s">
        <v>844</v>
      </c>
      <c r="R67" s="408">
        <v>4.1399999999999988</v>
      </c>
      <c r="S67" s="408">
        <v>23.087196999999996</v>
      </c>
    </row>
    <row r="68" spans="1:19" x14ac:dyDescent="0.25">
      <c r="A68" s="45"/>
      <c r="B68" s="157"/>
      <c r="C68" s="161"/>
      <c r="D68" s="133"/>
      <c r="E68" s="134"/>
      <c r="F68" s="135"/>
      <c r="G68" s="136"/>
      <c r="H68" s="45"/>
      <c r="I68" s="169"/>
      <c r="K68" s="408" t="s">
        <v>1383</v>
      </c>
      <c r="L68" s="408" t="s">
        <v>1925</v>
      </c>
      <c r="P68" s="408" t="s">
        <v>203</v>
      </c>
      <c r="Q68" s="408" t="s">
        <v>845</v>
      </c>
      <c r="R68" s="408">
        <v>4.3</v>
      </c>
      <c r="S68" s="408">
        <v>22.794019999999996</v>
      </c>
    </row>
    <row r="69" spans="1:19" x14ac:dyDescent="0.25">
      <c r="A69" s="45"/>
      <c r="B69" s="157" t="s">
        <v>157</v>
      </c>
      <c r="C69" s="161" t="s">
        <v>716</v>
      </c>
      <c r="D69" s="133">
        <v>202.63999999999993</v>
      </c>
      <c r="E69" s="134">
        <f>+D69*100/$K$2</f>
        <v>1.2858274328719261</v>
      </c>
      <c r="F69" s="135">
        <v>306.47829899999999</v>
      </c>
      <c r="G69" s="136">
        <f>+F69*100/$L$2</f>
        <v>0.51325588341762396</v>
      </c>
      <c r="H69" s="45"/>
      <c r="I69" s="169"/>
      <c r="K69" s="408" t="s">
        <v>163</v>
      </c>
      <c r="L69" s="408" t="s">
        <v>164</v>
      </c>
      <c r="P69" s="408" t="s">
        <v>203</v>
      </c>
      <c r="Q69" s="408" t="s">
        <v>846</v>
      </c>
      <c r="R69" s="408">
        <v>1</v>
      </c>
      <c r="S69" s="408">
        <v>2.8260000000000001</v>
      </c>
    </row>
    <row r="70" spans="1:19" x14ac:dyDescent="0.25">
      <c r="A70" s="45"/>
      <c r="B70" s="157"/>
      <c r="C70" s="161"/>
      <c r="D70" s="133"/>
      <c r="E70" s="134"/>
      <c r="F70" s="135"/>
      <c r="G70" s="136"/>
      <c r="H70" s="45"/>
      <c r="I70" s="169"/>
      <c r="K70" s="408" t="s">
        <v>328</v>
      </c>
      <c r="L70" s="408" t="s">
        <v>318</v>
      </c>
      <c r="P70" s="408" t="s">
        <v>203</v>
      </c>
      <c r="Q70" s="408" t="s">
        <v>438</v>
      </c>
      <c r="R70" s="408">
        <v>0.54500000000000004</v>
      </c>
      <c r="S70" s="408">
        <v>9.879700000000001E-2</v>
      </c>
    </row>
    <row r="71" spans="1:19" x14ac:dyDescent="0.25">
      <c r="A71" s="45"/>
      <c r="B71" s="157" t="s">
        <v>149</v>
      </c>
      <c r="C71" s="161" t="s">
        <v>688</v>
      </c>
      <c r="D71" s="133">
        <v>181.30000000000007</v>
      </c>
      <c r="E71" s="134">
        <f>+D71*100/$K$2</f>
        <v>1.1504170626711427</v>
      </c>
      <c r="F71" s="135">
        <v>5.1771500000000001</v>
      </c>
      <c r="G71" s="136">
        <f>+F71*100/$L$2</f>
        <v>8.6701169560966275E-3</v>
      </c>
      <c r="H71" s="45"/>
      <c r="I71" s="169"/>
      <c r="K71" s="408" t="s">
        <v>2023</v>
      </c>
      <c r="L71" s="408" t="s">
        <v>1057</v>
      </c>
      <c r="P71" s="408" t="s">
        <v>203</v>
      </c>
      <c r="Q71" s="408" t="s">
        <v>847</v>
      </c>
      <c r="R71" s="408">
        <v>2.1900000000000004</v>
      </c>
      <c r="S71" s="408">
        <v>7.6800000000000002E-3</v>
      </c>
    </row>
    <row r="72" spans="1:19" x14ac:dyDescent="0.25">
      <c r="A72" s="45"/>
      <c r="B72" s="157"/>
      <c r="C72" s="161"/>
      <c r="D72" s="133"/>
      <c r="E72" s="134"/>
      <c r="F72" s="135"/>
      <c r="G72" s="136"/>
      <c r="H72" s="45"/>
      <c r="I72" s="169"/>
      <c r="K72" s="408" t="s">
        <v>1056</v>
      </c>
      <c r="L72" s="408" t="s">
        <v>1057</v>
      </c>
      <c r="P72" s="408" t="s">
        <v>203</v>
      </c>
      <c r="Q72" s="408" t="s">
        <v>848</v>
      </c>
      <c r="R72" s="408">
        <v>4.5650000000000004</v>
      </c>
      <c r="S72" s="408">
        <v>0.17899999999999999</v>
      </c>
    </row>
    <row r="73" spans="1:19" x14ac:dyDescent="0.25">
      <c r="A73" s="45"/>
      <c r="B73" s="157" t="s">
        <v>274</v>
      </c>
      <c r="C73" s="161" t="s">
        <v>2085</v>
      </c>
      <c r="D73" s="133">
        <v>102.34</v>
      </c>
      <c r="E73" s="134">
        <f>+D73*100/$K$2</f>
        <v>0.64938600217189579</v>
      </c>
      <c r="F73" s="1061">
        <v>2.4829819999999999E-2</v>
      </c>
      <c r="G73" s="136">
        <f>+F73*100/$L$2</f>
        <v>4.1582230261597044E-5</v>
      </c>
      <c r="H73" s="45"/>
      <c r="I73" s="169"/>
      <c r="P73" s="408" t="s">
        <v>205</v>
      </c>
      <c r="Q73" s="408" t="s">
        <v>849</v>
      </c>
      <c r="R73" s="408">
        <v>8.5500000000000025</v>
      </c>
      <c r="S73" s="408">
        <v>36.672813000000005</v>
      </c>
    </row>
    <row r="74" spans="1:19" x14ac:dyDescent="0.25">
      <c r="A74" s="45"/>
      <c r="B74" s="157"/>
      <c r="C74" s="161"/>
      <c r="D74" s="133"/>
      <c r="E74" s="134"/>
      <c r="F74" s="135"/>
      <c r="G74" s="136"/>
      <c r="H74" s="45"/>
      <c r="I74" s="169"/>
      <c r="K74" s="408" t="s">
        <v>167</v>
      </c>
      <c r="L74" s="408" t="s">
        <v>329</v>
      </c>
      <c r="M74" s="408" t="s">
        <v>1026</v>
      </c>
      <c r="N74" s="408" t="s">
        <v>1994</v>
      </c>
      <c r="P74" s="408" t="s">
        <v>1956</v>
      </c>
      <c r="Q74" s="408" t="s">
        <v>1958</v>
      </c>
      <c r="R74" s="408">
        <v>1.2</v>
      </c>
      <c r="S74" s="408">
        <v>2.1185800000000001</v>
      </c>
    </row>
    <row r="75" spans="1:19" x14ac:dyDescent="0.25">
      <c r="A75" s="45"/>
      <c r="B75" s="157" t="s">
        <v>90</v>
      </c>
      <c r="C75" s="161" t="s">
        <v>583</v>
      </c>
      <c r="D75" s="133">
        <v>101.29999999999997</v>
      </c>
      <c r="E75" s="134">
        <f>+D75*100/$K$2</f>
        <v>0.64278680887251338</v>
      </c>
      <c r="F75" s="135">
        <v>357.01609500000001</v>
      </c>
      <c r="G75" s="136">
        <f>+F75*100/$L$2</f>
        <v>0.59789098226995629</v>
      </c>
      <c r="H75" s="45"/>
      <c r="I75" s="142"/>
      <c r="K75" s="408" t="s">
        <v>96</v>
      </c>
      <c r="L75" s="408" t="s">
        <v>600</v>
      </c>
      <c r="M75" s="408">
        <v>719.0100000000001</v>
      </c>
      <c r="N75" s="408">
        <v>207.21752299999997</v>
      </c>
      <c r="P75" s="408" t="s">
        <v>207</v>
      </c>
      <c r="Q75" s="408" t="s">
        <v>850</v>
      </c>
      <c r="R75" s="408">
        <v>3.9000000000000008</v>
      </c>
      <c r="S75" s="408">
        <v>7.1389547332642813</v>
      </c>
    </row>
    <row r="76" spans="1:19" ht="15.75" thickBot="1" x14ac:dyDescent="0.3">
      <c r="A76" s="45"/>
      <c r="B76" s="172"/>
      <c r="C76" s="164"/>
      <c r="D76" s="173"/>
      <c r="E76" s="166"/>
      <c r="F76" s="174"/>
      <c r="G76" s="168"/>
      <c r="H76" s="45"/>
      <c r="I76" s="142"/>
      <c r="K76" s="408" t="s">
        <v>96</v>
      </c>
      <c r="L76" s="408" t="s">
        <v>599</v>
      </c>
      <c r="M76" s="408">
        <v>135</v>
      </c>
      <c r="N76" s="408">
        <v>89.693381999999986</v>
      </c>
      <c r="P76" s="408" t="s">
        <v>207</v>
      </c>
      <c r="Q76" s="408" t="s">
        <v>851</v>
      </c>
      <c r="R76" s="408">
        <v>0.88799999999999979</v>
      </c>
      <c r="S76" s="408">
        <v>2.9860401961317669</v>
      </c>
    </row>
    <row r="77" spans="1:19" ht="15.75" thickBot="1" x14ac:dyDescent="0.3">
      <c r="A77" s="45"/>
      <c r="B77" s="154" t="s">
        <v>1031</v>
      </c>
      <c r="C77" s="155"/>
      <c r="D77" s="155"/>
      <c r="E77" s="155"/>
      <c r="F77" s="155"/>
      <c r="G77" s="156"/>
      <c r="H77" s="45"/>
      <c r="I77" s="142"/>
      <c r="P77" s="408" t="s">
        <v>207</v>
      </c>
      <c r="Q77" s="408" t="s">
        <v>454</v>
      </c>
      <c r="R77" s="408">
        <v>1.26</v>
      </c>
      <c r="S77" s="408">
        <v>4.3283386871269656</v>
      </c>
    </row>
    <row r="78" spans="1:19" x14ac:dyDescent="0.25">
      <c r="A78" s="45"/>
      <c r="B78" s="130" t="s">
        <v>96</v>
      </c>
      <c r="C78" s="45" t="s">
        <v>1929</v>
      </c>
      <c r="D78" s="133">
        <v>568.65000000000009</v>
      </c>
      <c r="E78" s="134">
        <f>+D78*100/$K$2</f>
        <v>3.6082992977823785</v>
      </c>
      <c r="F78" s="135">
        <v>7.671055</v>
      </c>
      <c r="G78" s="136">
        <f>+F78*100/$L$2</f>
        <v>1.2846632611890675E-2</v>
      </c>
      <c r="H78" s="45"/>
      <c r="I78" s="43"/>
      <c r="K78" s="408" t="s">
        <v>139</v>
      </c>
      <c r="L78" s="408" t="s">
        <v>663</v>
      </c>
      <c r="M78" s="408">
        <v>616</v>
      </c>
      <c r="N78" s="408">
        <v>52.655461999999993</v>
      </c>
      <c r="P78" s="408" t="s">
        <v>207</v>
      </c>
      <c r="Q78" s="408" t="s">
        <v>852</v>
      </c>
      <c r="R78" s="408">
        <v>3.460999999999999</v>
      </c>
      <c r="S78" s="408">
        <v>8.7587145193281728</v>
      </c>
    </row>
    <row r="79" spans="1:19" x14ac:dyDescent="0.25">
      <c r="A79" s="45"/>
      <c r="B79" s="130"/>
      <c r="C79" s="45"/>
      <c r="D79" s="133"/>
      <c r="E79" s="134"/>
      <c r="F79" s="135"/>
      <c r="G79" s="136"/>
      <c r="H79" s="45"/>
      <c r="I79" s="43"/>
      <c r="P79" s="408" t="s">
        <v>207</v>
      </c>
      <c r="Q79" s="408" t="s">
        <v>853</v>
      </c>
      <c r="R79" s="408">
        <v>1.3440000000000003</v>
      </c>
      <c r="S79" s="408">
        <v>0</v>
      </c>
    </row>
    <row r="80" spans="1:19" x14ac:dyDescent="0.25">
      <c r="A80" s="45"/>
      <c r="B80" s="130" t="s">
        <v>135</v>
      </c>
      <c r="C80" s="45" t="s">
        <v>657</v>
      </c>
      <c r="D80" s="133">
        <v>235.63000000000008</v>
      </c>
      <c r="E80" s="134">
        <f>+D80*100/$K$2</f>
        <v>1.4951614587821365</v>
      </c>
      <c r="F80" s="135">
        <v>3.2563550000000006</v>
      </c>
      <c r="G80" s="136">
        <f>+F80*100/$L$2</f>
        <v>5.4533824016244521E-3</v>
      </c>
      <c r="H80" s="45"/>
      <c r="I80" s="43"/>
      <c r="K80" s="408" t="s">
        <v>88</v>
      </c>
      <c r="L80" s="408" t="s">
        <v>580</v>
      </c>
      <c r="M80" s="408">
        <v>446.69999999999982</v>
      </c>
      <c r="N80" s="408">
        <v>583.86378300000001</v>
      </c>
      <c r="P80" s="408" t="s">
        <v>207</v>
      </c>
      <c r="Q80" s="408" t="s">
        <v>854</v>
      </c>
      <c r="R80" s="408">
        <v>2.13</v>
      </c>
      <c r="S80" s="408">
        <v>0</v>
      </c>
    </row>
    <row r="81" spans="1:19" x14ac:dyDescent="0.25">
      <c r="A81" s="45"/>
      <c r="B81" s="130"/>
      <c r="C81" s="45"/>
      <c r="D81" s="133"/>
      <c r="E81" s="134"/>
      <c r="F81" s="135"/>
      <c r="G81" s="136"/>
      <c r="H81" s="45"/>
      <c r="I81" s="43"/>
      <c r="P81" s="408" t="s">
        <v>207</v>
      </c>
      <c r="Q81" s="408" t="s">
        <v>855</v>
      </c>
      <c r="R81" s="408">
        <v>1.45</v>
      </c>
      <c r="S81" s="408">
        <v>0</v>
      </c>
    </row>
    <row r="82" spans="1:19" x14ac:dyDescent="0.25">
      <c r="A82" s="45"/>
      <c r="B82" s="130" t="s">
        <v>90</v>
      </c>
      <c r="C82" s="45" t="s">
        <v>584</v>
      </c>
      <c r="D82" s="133">
        <v>177.65000000000006</v>
      </c>
      <c r="E82" s="134">
        <f>+D82*100/$K$2</f>
        <v>1.1272564323415803</v>
      </c>
      <c r="F82" s="135">
        <v>260.45174900000001</v>
      </c>
      <c r="G82" s="136">
        <f>+F82*100/$L$2</f>
        <v>0.43617571931466592</v>
      </c>
      <c r="H82" s="45"/>
      <c r="I82" s="43"/>
      <c r="K82" s="408" t="s">
        <v>119</v>
      </c>
      <c r="L82" s="408" t="s">
        <v>639</v>
      </c>
      <c r="M82" s="408">
        <v>330.51699999999994</v>
      </c>
      <c r="N82" s="408">
        <v>1798.02676</v>
      </c>
      <c r="P82" s="408" t="s">
        <v>207</v>
      </c>
      <c r="Q82" s="408" t="s">
        <v>856</v>
      </c>
      <c r="R82" s="408">
        <v>5.3550000000000004</v>
      </c>
      <c r="S82" s="408">
        <v>0</v>
      </c>
    </row>
    <row r="83" spans="1:19" x14ac:dyDescent="0.25">
      <c r="A83" s="45"/>
      <c r="B83" s="130"/>
      <c r="C83" s="45"/>
      <c r="D83" s="133"/>
      <c r="E83" s="134"/>
      <c r="F83" s="135"/>
      <c r="G83" s="136"/>
      <c r="H83" s="45"/>
      <c r="I83" s="43"/>
      <c r="P83" s="408" t="s">
        <v>207</v>
      </c>
      <c r="Q83" s="408" t="s">
        <v>685</v>
      </c>
      <c r="R83" s="408">
        <v>6.1099999999999985</v>
      </c>
      <c r="S83" s="408">
        <v>0</v>
      </c>
    </row>
    <row r="84" spans="1:19" x14ac:dyDescent="0.25">
      <c r="A84" s="45"/>
      <c r="B84" s="130" t="s">
        <v>104</v>
      </c>
      <c r="C84" s="45" t="s">
        <v>611</v>
      </c>
      <c r="D84" s="133">
        <v>81.20000000000006</v>
      </c>
      <c r="E84" s="134">
        <f>+D84*100/$K$2</f>
        <v>0.51524470760560859</v>
      </c>
      <c r="F84" s="135">
        <v>362.05057900000003</v>
      </c>
      <c r="G84" s="136">
        <f>+F84*100/$L$2</f>
        <v>0.60632217802314037</v>
      </c>
      <c r="H84" s="45"/>
      <c r="I84" s="43"/>
      <c r="K84" s="408" t="s">
        <v>157</v>
      </c>
      <c r="L84" s="408" t="s">
        <v>716</v>
      </c>
      <c r="M84" s="408">
        <v>202.63999999999993</v>
      </c>
      <c r="N84" s="408">
        <v>306.47829899999999</v>
      </c>
      <c r="P84" s="408" t="s">
        <v>207</v>
      </c>
      <c r="Q84" s="408" t="s">
        <v>857</v>
      </c>
      <c r="R84" s="408">
        <v>3.4999999999999996</v>
      </c>
      <c r="S84" s="408">
        <v>0</v>
      </c>
    </row>
    <row r="85" spans="1:19" x14ac:dyDescent="0.25">
      <c r="A85" s="45"/>
      <c r="B85" s="130"/>
      <c r="C85" s="45"/>
      <c r="D85" s="133"/>
      <c r="E85" s="134"/>
      <c r="F85" s="135"/>
      <c r="G85" s="136"/>
      <c r="H85" s="45"/>
      <c r="I85" s="43"/>
      <c r="P85" s="408" t="s">
        <v>28</v>
      </c>
      <c r="Q85" s="408" t="s">
        <v>353</v>
      </c>
      <c r="R85" s="408">
        <v>219.99999999999991</v>
      </c>
      <c r="S85" s="408">
        <v>1041.3134869999999</v>
      </c>
    </row>
    <row r="86" spans="1:19" x14ac:dyDescent="0.25">
      <c r="A86" s="45"/>
      <c r="B86" s="130" t="s">
        <v>115</v>
      </c>
      <c r="C86" s="45" t="s">
        <v>634</v>
      </c>
      <c r="D86" s="133">
        <v>45.630000000000017</v>
      </c>
      <c r="E86" s="134">
        <f>+D86*100/$K$2</f>
        <v>0.28953960601039297</v>
      </c>
      <c r="F86" s="135">
        <v>2.41038</v>
      </c>
      <c r="G86" s="136">
        <f t="shared" ref="G86:G87" si="4">+F86*100/$L$2</f>
        <v>4.0366372441664215E-3</v>
      </c>
      <c r="H86" s="45"/>
      <c r="I86" s="43"/>
      <c r="K86" s="408" t="s">
        <v>149</v>
      </c>
      <c r="L86" s="408" t="s">
        <v>688</v>
      </c>
      <c r="M86" s="408">
        <v>181.30000000000007</v>
      </c>
      <c r="N86" s="408">
        <v>5.1771500000000001</v>
      </c>
      <c r="P86" s="408" t="s">
        <v>30</v>
      </c>
      <c r="Q86" s="408" t="s">
        <v>355</v>
      </c>
      <c r="R86" s="408">
        <v>1.6499999999999997</v>
      </c>
      <c r="S86" s="408">
        <v>6.700194999999999</v>
      </c>
    </row>
    <row r="87" spans="1:19" x14ac:dyDescent="0.25">
      <c r="A87" s="45"/>
      <c r="B87" s="130" t="s">
        <v>115</v>
      </c>
      <c r="C87" s="45" t="s">
        <v>635</v>
      </c>
      <c r="D87" s="133">
        <v>20.079999999999998</v>
      </c>
      <c r="E87" s="134">
        <f>+D87*100/$K$2</f>
        <v>0.1274151937034558</v>
      </c>
      <c r="F87" s="135">
        <v>0.73127000000000009</v>
      </c>
      <c r="G87" s="136">
        <f t="shared" si="4"/>
        <v>1.2246499379938347E-3</v>
      </c>
      <c r="H87" s="43"/>
      <c r="I87" s="43"/>
      <c r="P87" s="408" t="s">
        <v>209</v>
      </c>
      <c r="Q87" s="408" t="s">
        <v>858</v>
      </c>
      <c r="R87" s="408">
        <v>17.959999999999997</v>
      </c>
      <c r="S87" s="408">
        <v>0.125948</v>
      </c>
    </row>
    <row r="88" spans="1:19" ht="15.75" thickBot="1" x14ac:dyDescent="0.3">
      <c r="A88" s="45"/>
      <c r="B88" s="143"/>
      <c r="C88" s="153"/>
      <c r="D88" s="164"/>
      <c r="E88" s="175"/>
      <c r="F88" s="176"/>
      <c r="G88" s="177"/>
      <c r="H88" s="43"/>
      <c r="I88" s="43"/>
      <c r="K88" s="408" t="s">
        <v>274</v>
      </c>
      <c r="L88" s="408" t="s">
        <v>2085</v>
      </c>
      <c r="M88" s="408">
        <v>102.34</v>
      </c>
      <c r="N88" s="408">
        <v>2.4829819999999999E-2</v>
      </c>
      <c r="P88" s="408" t="s">
        <v>211</v>
      </c>
      <c r="Q88" s="408" t="s">
        <v>859</v>
      </c>
      <c r="R88" s="408">
        <v>9.6</v>
      </c>
      <c r="S88" s="408">
        <v>0</v>
      </c>
    </row>
    <row r="89" spans="1:19" x14ac:dyDescent="0.25">
      <c r="A89" s="45"/>
      <c r="B89" s="151" t="s">
        <v>2135</v>
      </c>
      <c r="C89" s="43"/>
      <c r="D89" s="43"/>
      <c r="E89" s="43"/>
      <c r="F89" s="43"/>
      <c r="G89" s="43"/>
      <c r="H89" s="43"/>
      <c r="I89" s="43"/>
      <c r="P89" s="408" t="s">
        <v>211</v>
      </c>
      <c r="Q89" s="408" t="s">
        <v>860</v>
      </c>
      <c r="R89" s="408">
        <v>2.5440000000000005</v>
      </c>
      <c r="S89" s="408">
        <v>0</v>
      </c>
    </row>
    <row r="90" spans="1:19" x14ac:dyDescent="0.25">
      <c r="A90" s="43"/>
      <c r="B90" s="151" t="s">
        <v>2136</v>
      </c>
      <c r="C90" s="45"/>
      <c r="D90" s="178"/>
      <c r="E90" s="45"/>
      <c r="F90" s="179"/>
      <c r="G90" s="45"/>
      <c r="H90" s="43"/>
      <c r="I90" s="43"/>
      <c r="K90" s="408" t="s">
        <v>90</v>
      </c>
      <c r="L90" s="408" t="s">
        <v>583</v>
      </c>
      <c r="M90" s="408">
        <v>101.29999999999997</v>
      </c>
      <c r="N90" s="408">
        <v>357.01609500000001</v>
      </c>
      <c r="P90" s="408" t="s">
        <v>211</v>
      </c>
      <c r="Q90" s="408" t="s">
        <v>861</v>
      </c>
      <c r="R90" s="408">
        <v>1.2</v>
      </c>
      <c r="S90" s="408">
        <v>5.8582999999999996E-2</v>
      </c>
    </row>
    <row r="91" spans="1:19" x14ac:dyDescent="0.25">
      <c r="A91" s="43"/>
      <c r="C91" s="45"/>
      <c r="D91" s="45"/>
      <c r="E91" s="45"/>
      <c r="F91" s="45"/>
      <c r="G91" s="45"/>
      <c r="H91" s="43"/>
      <c r="I91" s="43"/>
      <c r="P91" s="408" t="s">
        <v>211</v>
      </c>
      <c r="Q91" s="408" t="s">
        <v>862</v>
      </c>
      <c r="R91" s="408">
        <v>6</v>
      </c>
      <c r="S91" s="408">
        <v>0.227183</v>
      </c>
    </row>
    <row r="92" spans="1:19" x14ac:dyDescent="0.25">
      <c r="A92" s="43"/>
      <c r="H92" s="43"/>
      <c r="I92" s="43"/>
      <c r="K92" s="408" t="s">
        <v>302</v>
      </c>
      <c r="M92" s="408">
        <v>2834.8070000000002</v>
      </c>
      <c r="N92" s="408">
        <v>3400.1532838200001</v>
      </c>
      <c r="P92" s="408" t="s">
        <v>211</v>
      </c>
      <c r="Q92" s="408" t="s">
        <v>863</v>
      </c>
      <c r="R92" s="408">
        <v>0.57999999999999996</v>
      </c>
      <c r="S92" s="408">
        <v>1.8939999999999999E-2</v>
      </c>
    </row>
    <row r="93" spans="1:19" x14ac:dyDescent="0.25">
      <c r="A93" s="43"/>
      <c r="H93" s="43"/>
      <c r="I93" s="43"/>
      <c r="P93" s="408" t="s">
        <v>211</v>
      </c>
      <c r="Q93" s="408" t="s">
        <v>2093</v>
      </c>
      <c r="R93" s="408">
        <v>6</v>
      </c>
      <c r="S93" s="408">
        <v>0.42663299999999998</v>
      </c>
    </row>
    <row r="94" spans="1:19" x14ac:dyDescent="0.25">
      <c r="A94" s="43"/>
      <c r="H94" s="43"/>
      <c r="I94" s="43"/>
      <c r="P94" s="408" t="s">
        <v>213</v>
      </c>
      <c r="Q94" s="408" t="s">
        <v>864</v>
      </c>
      <c r="R94" s="408">
        <v>1.089</v>
      </c>
      <c r="S94" s="408">
        <v>2.7196220000000002</v>
      </c>
    </row>
    <row r="95" spans="1:19" x14ac:dyDescent="0.25">
      <c r="A95" s="43"/>
      <c r="H95" s="43"/>
      <c r="I95" s="43"/>
      <c r="P95" s="408" t="s">
        <v>213</v>
      </c>
      <c r="Q95" s="408" t="s">
        <v>865</v>
      </c>
      <c r="R95" s="408">
        <v>2.3449999999999998</v>
      </c>
      <c r="S95" s="408">
        <v>0.84505299999999994</v>
      </c>
    </row>
    <row r="96" spans="1:19" x14ac:dyDescent="0.25">
      <c r="A96" s="43"/>
      <c r="H96" s="43"/>
      <c r="I96" s="43"/>
      <c r="P96" s="408" t="s">
        <v>215</v>
      </c>
      <c r="Q96" s="408" t="s">
        <v>866</v>
      </c>
      <c r="R96" s="408">
        <v>1.2</v>
      </c>
      <c r="S96" s="408">
        <v>6.3416689999999996</v>
      </c>
    </row>
    <row r="97" spans="1:19" x14ac:dyDescent="0.25">
      <c r="A97" s="43"/>
      <c r="H97" s="43"/>
      <c r="I97" s="43"/>
      <c r="P97" s="408" t="s">
        <v>215</v>
      </c>
      <c r="Q97" s="408" t="s">
        <v>867</v>
      </c>
      <c r="R97" s="408">
        <v>0.94000000000000006</v>
      </c>
      <c r="S97" s="408">
        <v>6.1973050000000001</v>
      </c>
    </row>
    <row r="98" spans="1:19" x14ac:dyDescent="0.25">
      <c r="A98" s="43"/>
      <c r="H98" s="43"/>
      <c r="I98" s="43"/>
      <c r="P98" s="408" t="s">
        <v>215</v>
      </c>
      <c r="Q98" s="408" t="s">
        <v>868</v>
      </c>
      <c r="R98" s="408">
        <v>0.97600000000000009</v>
      </c>
      <c r="S98" s="408">
        <v>7.4721219999999997</v>
      </c>
    </row>
    <row r="99" spans="1:19" x14ac:dyDescent="0.25">
      <c r="A99" s="43"/>
      <c r="H99" s="43"/>
      <c r="I99" s="43"/>
      <c r="K99" s="408" t="s">
        <v>165</v>
      </c>
      <c r="L99" s="408" t="s">
        <v>304</v>
      </c>
      <c r="P99" s="408" t="s">
        <v>215</v>
      </c>
      <c r="Q99" s="408" t="s">
        <v>869</v>
      </c>
      <c r="R99" s="408">
        <v>4.8999999999999995</v>
      </c>
      <c r="S99" s="408">
        <v>32.507575000000003</v>
      </c>
    </row>
    <row r="100" spans="1:19" x14ac:dyDescent="0.25">
      <c r="A100" s="43"/>
      <c r="H100" s="43"/>
      <c r="I100" s="43"/>
      <c r="K100" s="408" t="s">
        <v>313</v>
      </c>
      <c r="L100" s="408" t="s">
        <v>1028</v>
      </c>
      <c r="P100" s="408" t="s">
        <v>215</v>
      </c>
      <c r="Q100" s="408" t="s">
        <v>870</v>
      </c>
      <c r="R100" s="408">
        <v>9.18</v>
      </c>
      <c r="S100" s="408">
        <v>67.164035999999996</v>
      </c>
    </row>
    <row r="101" spans="1:19" x14ac:dyDescent="0.25">
      <c r="A101" s="43"/>
      <c r="H101" s="43"/>
      <c r="I101" s="43"/>
      <c r="K101" s="408" t="s">
        <v>1383</v>
      </c>
      <c r="L101" s="408" t="s">
        <v>1925</v>
      </c>
      <c r="P101" s="408" t="s">
        <v>215</v>
      </c>
      <c r="Q101" s="408" t="s">
        <v>871</v>
      </c>
      <c r="R101" s="408">
        <v>0.224</v>
      </c>
      <c r="S101" s="408">
        <v>0</v>
      </c>
    </row>
    <row r="102" spans="1:19" x14ac:dyDescent="0.25">
      <c r="A102" s="43"/>
      <c r="H102" s="43"/>
      <c r="I102" s="43"/>
      <c r="K102" s="408" t="s">
        <v>163</v>
      </c>
      <c r="L102" s="408" t="s">
        <v>164</v>
      </c>
      <c r="P102" s="408" t="s">
        <v>215</v>
      </c>
      <c r="Q102" s="408" t="s">
        <v>872</v>
      </c>
      <c r="R102" s="408">
        <v>0.17599999999999996</v>
      </c>
      <c r="S102" s="408">
        <v>0</v>
      </c>
    </row>
    <row r="103" spans="1:19" x14ac:dyDescent="0.25">
      <c r="A103" s="43"/>
      <c r="B103" s="43"/>
      <c r="C103" s="43"/>
      <c r="D103" s="43"/>
      <c r="E103" s="43"/>
      <c r="F103" s="43"/>
      <c r="G103" s="43"/>
      <c r="H103" s="43"/>
      <c r="I103" s="43"/>
      <c r="K103" s="408" t="s">
        <v>328</v>
      </c>
      <c r="L103" s="408" t="s">
        <v>318</v>
      </c>
      <c r="P103" s="408" t="s">
        <v>215</v>
      </c>
      <c r="Q103" s="408" t="s">
        <v>873</v>
      </c>
      <c r="R103" s="408">
        <v>1.9520000000000002</v>
      </c>
      <c r="S103" s="408">
        <v>7.1986640000000008</v>
      </c>
    </row>
    <row r="104" spans="1:19" x14ac:dyDescent="0.25">
      <c r="A104" s="43"/>
      <c r="B104" s="43"/>
      <c r="C104" s="43"/>
      <c r="D104" s="43"/>
      <c r="E104" s="43"/>
      <c r="F104" s="43"/>
      <c r="G104" s="43"/>
      <c r="H104" s="43"/>
      <c r="I104" s="43"/>
      <c r="K104" s="408" t="s">
        <v>2023</v>
      </c>
      <c r="L104" s="408" t="s">
        <v>2023</v>
      </c>
      <c r="P104" s="408" t="s">
        <v>215</v>
      </c>
      <c r="Q104" s="408" t="s">
        <v>874</v>
      </c>
      <c r="R104" s="408">
        <v>2.2400000000000002</v>
      </c>
      <c r="S104" s="408">
        <v>8.9049440000000004</v>
      </c>
    </row>
    <row r="105" spans="1:19" x14ac:dyDescent="0.25">
      <c r="A105" s="43"/>
      <c r="B105" s="43"/>
      <c r="C105" s="43"/>
      <c r="D105" s="43"/>
      <c r="E105" s="43"/>
      <c r="F105" s="43"/>
      <c r="G105" s="43"/>
      <c r="H105" s="43"/>
      <c r="I105" s="43"/>
      <c r="K105" s="408" t="s">
        <v>1056</v>
      </c>
      <c r="L105" s="408" t="s">
        <v>1057</v>
      </c>
      <c r="P105" s="408" t="s">
        <v>215</v>
      </c>
      <c r="Q105" s="408" t="s">
        <v>876</v>
      </c>
      <c r="R105" s="408">
        <v>1.1000000000000001</v>
      </c>
      <c r="S105" s="408">
        <v>6.0245240000000004</v>
      </c>
    </row>
    <row r="106" spans="1:19" x14ac:dyDescent="0.25">
      <c r="B106" s="43"/>
      <c r="C106" s="43"/>
      <c r="P106" s="408" t="s">
        <v>215</v>
      </c>
      <c r="Q106" s="408" t="s">
        <v>877</v>
      </c>
      <c r="R106" s="408">
        <v>0.49599999999999989</v>
      </c>
      <c r="S106" s="408">
        <v>1.3214710000000001</v>
      </c>
    </row>
    <row r="107" spans="1:19" x14ac:dyDescent="0.25">
      <c r="B107" s="43"/>
      <c r="C107" s="43"/>
      <c r="K107" s="408" t="s">
        <v>167</v>
      </c>
      <c r="L107" s="408" t="s">
        <v>329</v>
      </c>
      <c r="M107" s="408" t="s">
        <v>1026</v>
      </c>
      <c r="N107" s="408" t="s">
        <v>1994</v>
      </c>
      <c r="P107" s="408" t="s">
        <v>215</v>
      </c>
      <c r="Q107" s="408" t="s">
        <v>878</v>
      </c>
      <c r="R107" s="408">
        <v>4.9900000000000011</v>
      </c>
      <c r="S107" s="408">
        <v>0</v>
      </c>
    </row>
    <row r="108" spans="1:19" x14ac:dyDescent="0.25">
      <c r="B108" s="43"/>
      <c r="C108" s="43"/>
      <c r="K108" s="408" t="s">
        <v>96</v>
      </c>
      <c r="L108" s="408" t="s">
        <v>1929</v>
      </c>
      <c r="M108" s="408">
        <v>568.65000000000009</v>
      </c>
      <c r="N108" s="408">
        <v>7.671055</v>
      </c>
      <c r="P108" s="408" t="s">
        <v>215</v>
      </c>
      <c r="Q108" s="408" t="s">
        <v>879</v>
      </c>
      <c r="R108" s="408">
        <v>0.33999999999999997</v>
      </c>
      <c r="S108" s="408">
        <v>0</v>
      </c>
    </row>
    <row r="109" spans="1:19" x14ac:dyDescent="0.25">
      <c r="C109" s="43"/>
      <c r="P109" s="408" t="s">
        <v>215</v>
      </c>
      <c r="Q109" s="408" t="s">
        <v>881</v>
      </c>
      <c r="R109" s="408">
        <v>0.20399999999999999</v>
      </c>
      <c r="S109" s="408">
        <v>0</v>
      </c>
    </row>
    <row r="110" spans="1:19" x14ac:dyDescent="0.25">
      <c r="C110" s="43"/>
      <c r="K110" s="408" t="s">
        <v>135</v>
      </c>
      <c r="L110" s="408" t="s">
        <v>657</v>
      </c>
      <c r="M110" s="408">
        <v>235.63000000000008</v>
      </c>
      <c r="N110" s="408">
        <v>3.2563550000000006</v>
      </c>
      <c r="P110" s="408" t="s">
        <v>217</v>
      </c>
      <c r="Q110" s="408" t="s">
        <v>883</v>
      </c>
      <c r="R110" s="408">
        <v>0.49900000000000011</v>
      </c>
      <c r="S110" s="408">
        <v>0.39564999999999995</v>
      </c>
    </row>
    <row r="111" spans="1:19" x14ac:dyDescent="0.25">
      <c r="C111" s="43"/>
      <c r="P111" s="408" t="s">
        <v>219</v>
      </c>
      <c r="Q111" s="408" t="s">
        <v>884</v>
      </c>
      <c r="R111" s="408">
        <v>11.500000000000002</v>
      </c>
      <c r="S111" s="408">
        <v>46.451532999999998</v>
      </c>
    </row>
    <row r="112" spans="1:19" x14ac:dyDescent="0.25">
      <c r="K112" s="408" t="s">
        <v>90</v>
      </c>
      <c r="L112" s="408" t="s">
        <v>584</v>
      </c>
      <c r="M112" s="408">
        <v>177.65000000000006</v>
      </c>
      <c r="N112" s="408">
        <v>260.45174900000001</v>
      </c>
      <c r="P112" s="408" t="s">
        <v>219</v>
      </c>
      <c r="Q112" s="408" t="s">
        <v>887</v>
      </c>
      <c r="R112" s="408">
        <v>12</v>
      </c>
      <c r="S112" s="408">
        <v>9.8122000000000001E-2</v>
      </c>
    </row>
    <row r="113" spans="11:19" x14ac:dyDescent="0.25">
      <c r="P113" s="408" t="s">
        <v>221</v>
      </c>
      <c r="Q113" s="408" t="s">
        <v>889</v>
      </c>
      <c r="R113" s="408">
        <v>0.04</v>
      </c>
      <c r="S113" s="408">
        <v>0</v>
      </c>
    </row>
    <row r="114" spans="11:19" x14ac:dyDescent="0.25">
      <c r="K114" s="408" t="s">
        <v>104</v>
      </c>
      <c r="L114" s="408" t="s">
        <v>611</v>
      </c>
      <c r="M114" s="408">
        <v>81.20000000000006</v>
      </c>
      <c r="N114" s="408">
        <v>362.05057900000003</v>
      </c>
      <c r="P114" s="408" t="s">
        <v>221</v>
      </c>
      <c r="Q114" s="408" t="s">
        <v>666</v>
      </c>
      <c r="R114" s="408">
        <v>1.135</v>
      </c>
      <c r="S114" s="408">
        <v>0</v>
      </c>
    </row>
    <row r="115" spans="11:19" x14ac:dyDescent="0.25">
      <c r="P115" s="408" t="s">
        <v>223</v>
      </c>
      <c r="Q115" s="408" t="s">
        <v>892</v>
      </c>
      <c r="R115" s="408">
        <v>3.78</v>
      </c>
      <c r="S115" s="408">
        <v>10.378879999999999</v>
      </c>
    </row>
    <row r="116" spans="11:19" x14ac:dyDescent="0.25">
      <c r="K116" s="408" t="s">
        <v>115</v>
      </c>
      <c r="L116" s="408" t="s">
        <v>634</v>
      </c>
      <c r="M116" s="408">
        <v>45.630000000000017</v>
      </c>
      <c r="N116" s="408">
        <v>2.41038</v>
      </c>
      <c r="P116" s="408" t="s">
        <v>225</v>
      </c>
      <c r="Q116" s="408" t="s">
        <v>893</v>
      </c>
      <c r="R116" s="408">
        <v>1.7999999999999996</v>
      </c>
      <c r="S116" s="408">
        <v>0.295821</v>
      </c>
    </row>
    <row r="117" spans="11:19" x14ac:dyDescent="0.25">
      <c r="K117" s="408" t="s">
        <v>115</v>
      </c>
      <c r="L117" s="408" t="s">
        <v>635</v>
      </c>
      <c r="M117" s="408">
        <v>20.079999999999998</v>
      </c>
      <c r="N117" s="408">
        <v>0.73127000000000009</v>
      </c>
      <c r="P117" s="408" t="s">
        <v>225</v>
      </c>
      <c r="Q117" s="408" t="s">
        <v>894</v>
      </c>
      <c r="R117" s="408">
        <v>2.0500000000000003</v>
      </c>
      <c r="S117" s="408">
        <v>0.19222499999999998</v>
      </c>
    </row>
    <row r="118" spans="11:19" x14ac:dyDescent="0.25">
      <c r="P118" s="408" t="s">
        <v>225</v>
      </c>
      <c r="Q118" s="408" t="s">
        <v>895</v>
      </c>
      <c r="R118" s="408">
        <v>3.0499999999999989</v>
      </c>
      <c r="S118" s="408">
        <v>0</v>
      </c>
    </row>
    <row r="119" spans="11:19" x14ac:dyDescent="0.25">
      <c r="K119" s="408" t="s">
        <v>302</v>
      </c>
      <c r="M119" s="408">
        <v>1128.8400000000004</v>
      </c>
      <c r="N119" s="408">
        <v>636.57138800000007</v>
      </c>
      <c r="P119" s="408" t="s">
        <v>2116</v>
      </c>
      <c r="Q119" s="408" t="s">
        <v>2117</v>
      </c>
      <c r="R119" s="408">
        <v>0.25</v>
      </c>
      <c r="S119" s="408">
        <v>0</v>
      </c>
    </row>
    <row r="120" spans="11:19" x14ac:dyDescent="0.25">
      <c r="P120" s="408" t="s">
        <v>32</v>
      </c>
      <c r="Q120" s="408" t="s">
        <v>357</v>
      </c>
      <c r="R120" s="408">
        <v>1.67</v>
      </c>
      <c r="S120" s="408">
        <v>7.4755979999999997</v>
      </c>
    </row>
    <row r="121" spans="11:19" x14ac:dyDescent="0.25">
      <c r="P121" s="408" t="s">
        <v>32</v>
      </c>
      <c r="Q121" s="408" t="s">
        <v>513</v>
      </c>
      <c r="R121" s="408">
        <v>9.9499999999999993</v>
      </c>
      <c r="S121" s="408">
        <v>0.32646499999999995</v>
      </c>
    </row>
    <row r="122" spans="11:19" x14ac:dyDescent="0.25">
      <c r="P122" s="408" t="s">
        <v>32</v>
      </c>
      <c r="Q122" s="408" t="s">
        <v>1934</v>
      </c>
      <c r="R122" s="408">
        <v>9.8999999999999986</v>
      </c>
      <c r="S122" s="408">
        <v>13.167328000000001</v>
      </c>
    </row>
    <row r="123" spans="11:19" x14ac:dyDescent="0.25">
      <c r="P123" s="408" t="s">
        <v>227</v>
      </c>
      <c r="Q123" s="408" t="s">
        <v>896</v>
      </c>
      <c r="R123" s="408">
        <v>12.600000000000003</v>
      </c>
      <c r="S123" s="408">
        <v>61.015300000000003</v>
      </c>
    </row>
    <row r="124" spans="11:19" x14ac:dyDescent="0.25">
      <c r="P124" s="408" t="s">
        <v>227</v>
      </c>
      <c r="Q124" s="408" t="s">
        <v>897</v>
      </c>
      <c r="R124" s="408">
        <v>5.9869999999999983</v>
      </c>
      <c r="S124" s="408">
        <v>0.67073999999999989</v>
      </c>
    </row>
    <row r="125" spans="11:19" x14ac:dyDescent="0.25">
      <c r="P125" s="408" t="s">
        <v>229</v>
      </c>
      <c r="Q125" s="408" t="s">
        <v>898</v>
      </c>
      <c r="R125" s="408">
        <v>1.25</v>
      </c>
      <c r="S125" s="408">
        <v>0</v>
      </c>
    </row>
    <row r="126" spans="11:19" x14ac:dyDescent="0.25">
      <c r="P126" s="408" t="s">
        <v>231</v>
      </c>
      <c r="Q126" s="408" t="s">
        <v>899</v>
      </c>
      <c r="R126" s="408">
        <v>1.4700000000000004</v>
      </c>
      <c r="S126" s="408">
        <v>5.8439999999999999E-2</v>
      </c>
    </row>
    <row r="127" spans="11:19" x14ac:dyDescent="0.25">
      <c r="P127" s="408" t="s">
        <v>231</v>
      </c>
      <c r="Q127" s="408" t="s">
        <v>900</v>
      </c>
      <c r="R127" s="408">
        <v>0.70399999999999985</v>
      </c>
      <c r="S127" s="408">
        <v>5.5224000000000016E-2</v>
      </c>
    </row>
    <row r="128" spans="11:19" x14ac:dyDescent="0.25">
      <c r="P128" s="408" t="s">
        <v>34</v>
      </c>
      <c r="Q128" s="408" t="s">
        <v>359</v>
      </c>
      <c r="R128" s="408">
        <v>0.59199999999999975</v>
      </c>
      <c r="S128" s="408">
        <v>4.0813439999999996</v>
      </c>
    </row>
    <row r="129" spans="16:19" x14ac:dyDescent="0.25">
      <c r="P129" s="408" t="s">
        <v>36</v>
      </c>
      <c r="Q129" s="408" t="s">
        <v>360</v>
      </c>
      <c r="R129" s="408">
        <v>4.1549999999999976</v>
      </c>
      <c r="S129" s="408">
        <v>24.445653999999994</v>
      </c>
    </row>
    <row r="130" spans="16:19" x14ac:dyDescent="0.25">
      <c r="P130" s="408" t="s">
        <v>38</v>
      </c>
      <c r="Q130" s="408" t="s">
        <v>361</v>
      </c>
      <c r="R130" s="408">
        <v>0.21999999999999992</v>
      </c>
      <c r="S130" s="408">
        <v>0.80156899999999998</v>
      </c>
    </row>
    <row r="131" spans="16:19" x14ac:dyDescent="0.25">
      <c r="P131" s="408" t="s">
        <v>38</v>
      </c>
      <c r="Q131" s="408" t="s">
        <v>363</v>
      </c>
      <c r="R131" s="408">
        <v>19.200000000000006</v>
      </c>
      <c r="S131" s="408">
        <v>109.40464</v>
      </c>
    </row>
    <row r="132" spans="16:19" x14ac:dyDescent="0.25">
      <c r="P132" s="408" t="s">
        <v>38</v>
      </c>
      <c r="Q132" s="408" t="s">
        <v>362</v>
      </c>
      <c r="R132" s="408">
        <v>19.200000000000006</v>
      </c>
      <c r="S132" s="408">
        <v>111.95229</v>
      </c>
    </row>
    <row r="133" spans="16:19" x14ac:dyDescent="0.25">
      <c r="P133" s="408" t="s">
        <v>40</v>
      </c>
      <c r="Q133" s="408" t="s">
        <v>364</v>
      </c>
      <c r="R133" s="408">
        <v>5.0119999999999996</v>
      </c>
      <c r="S133" s="408">
        <v>17.925781999999995</v>
      </c>
    </row>
    <row r="134" spans="16:19" x14ac:dyDescent="0.25">
      <c r="P134" s="408" t="s">
        <v>40</v>
      </c>
      <c r="Q134" s="408" t="s">
        <v>365</v>
      </c>
      <c r="R134" s="408">
        <v>9.1000000000000032</v>
      </c>
      <c r="S134" s="408">
        <v>32.941268000000008</v>
      </c>
    </row>
    <row r="135" spans="16:19" x14ac:dyDescent="0.25">
      <c r="P135" s="408" t="s">
        <v>40</v>
      </c>
      <c r="Q135" s="408" t="s">
        <v>366</v>
      </c>
      <c r="R135" s="408">
        <v>5.6740000000000013</v>
      </c>
      <c r="S135" s="408">
        <v>27.604742000000002</v>
      </c>
    </row>
    <row r="136" spans="16:19" x14ac:dyDescent="0.25">
      <c r="P136" s="408" t="s">
        <v>40</v>
      </c>
      <c r="Q136" s="408" t="s">
        <v>367</v>
      </c>
      <c r="R136" s="408">
        <v>3.1799999999999993</v>
      </c>
      <c r="S136" s="408">
        <v>19.484733999999996</v>
      </c>
    </row>
    <row r="137" spans="16:19" x14ac:dyDescent="0.25">
      <c r="P137" s="408" t="s">
        <v>40</v>
      </c>
      <c r="Q137" s="408" t="s">
        <v>373</v>
      </c>
      <c r="R137" s="408">
        <v>8.1999999999999976E-2</v>
      </c>
      <c r="S137" s="408">
        <v>0</v>
      </c>
    </row>
    <row r="138" spans="16:19" x14ac:dyDescent="0.25">
      <c r="P138" s="408" t="s">
        <v>40</v>
      </c>
      <c r="Q138" s="408" t="s">
        <v>372</v>
      </c>
      <c r="R138" s="408">
        <v>0.125</v>
      </c>
      <c r="S138" s="408">
        <v>0</v>
      </c>
    </row>
    <row r="139" spans="16:19" x14ac:dyDescent="0.25">
      <c r="P139" s="408" t="s">
        <v>40</v>
      </c>
      <c r="Q139" s="408" t="s">
        <v>368</v>
      </c>
      <c r="R139" s="408">
        <v>0.39999999999999997</v>
      </c>
      <c r="S139" s="408">
        <v>2.4007229999999997</v>
      </c>
    </row>
    <row r="140" spans="16:19" x14ac:dyDescent="0.25">
      <c r="P140" s="408" t="s">
        <v>40</v>
      </c>
      <c r="Q140" s="408" t="s">
        <v>369</v>
      </c>
      <c r="R140" s="408">
        <v>2.8759999999999986</v>
      </c>
      <c r="S140" s="408">
        <v>10.091208</v>
      </c>
    </row>
    <row r="141" spans="16:19" x14ac:dyDescent="0.25">
      <c r="P141" s="408" t="s">
        <v>40</v>
      </c>
      <c r="Q141" s="408" t="s">
        <v>370</v>
      </c>
      <c r="R141" s="408">
        <v>0.79999999999999993</v>
      </c>
      <c r="S141" s="408">
        <v>0.59137600000000001</v>
      </c>
    </row>
    <row r="142" spans="16:19" x14ac:dyDescent="0.25">
      <c r="P142" s="408" t="s">
        <v>40</v>
      </c>
      <c r="Q142" s="408" t="s">
        <v>371</v>
      </c>
      <c r="R142" s="408">
        <v>0.12000000000000004</v>
      </c>
      <c r="S142" s="408">
        <v>0</v>
      </c>
    </row>
    <row r="143" spans="16:19" x14ac:dyDescent="0.25">
      <c r="P143" s="408" t="s">
        <v>40</v>
      </c>
      <c r="Q143" s="408" t="s">
        <v>375</v>
      </c>
      <c r="R143" s="408">
        <v>3.4499999999999975</v>
      </c>
      <c r="S143" s="408">
        <v>1.046643</v>
      </c>
    </row>
    <row r="144" spans="16:19" x14ac:dyDescent="0.25">
      <c r="P144" s="408" t="s">
        <v>40</v>
      </c>
      <c r="Q144" s="408" t="s">
        <v>377</v>
      </c>
      <c r="R144" s="408">
        <v>2.4999999999999996</v>
      </c>
      <c r="S144" s="408">
        <v>0</v>
      </c>
    </row>
    <row r="145" spans="16:19" x14ac:dyDescent="0.25">
      <c r="P145" s="408" t="s">
        <v>40</v>
      </c>
      <c r="Q145" s="408" t="s">
        <v>378</v>
      </c>
      <c r="R145" s="408">
        <v>5.2450000000000001</v>
      </c>
      <c r="S145" s="408">
        <v>6.0300739999999982</v>
      </c>
    </row>
    <row r="146" spans="16:19" x14ac:dyDescent="0.25">
      <c r="P146" s="408" t="s">
        <v>40</v>
      </c>
      <c r="Q146" s="408" t="s">
        <v>379</v>
      </c>
      <c r="R146" s="408">
        <v>3.2499999999999982</v>
      </c>
      <c r="S146" s="408">
        <v>0</v>
      </c>
    </row>
    <row r="147" spans="16:19" x14ac:dyDescent="0.25">
      <c r="P147" s="408" t="s">
        <v>40</v>
      </c>
      <c r="Q147" s="408" t="s">
        <v>380</v>
      </c>
      <c r="R147" s="408">
        <v>6.0550000000000006</v>
      </c>
      <c r="S147" s="408">
        <v>7.3322620000000001</v>
      </c>
    </row>
    <row r="148" spans="16:19" x14ac:dyDescent="0.25">
      <c r="P148" s="408" t="s">
        <v>40</v>
      </c>
      <c r="Q148" s="408" t="s">
        <v>381</v>
      </c>
      <c r="R148" s="408">
        <v>0.86400000000000021</v>
      </c>
      <c r="S148" s="408">
        <v>1.0099879999999999</v>
      </c>
    </row>
    <row r="149" spans="16:19" x14ac:dyDescent="0.25">
      <c r="P149" s="408" t="s">
        <v>40</v>
      </c>
      <c r="Q149" s="408" t="s">
        <v>382</v>
      </c>
      <c r="R149" s="408">
        <v>0.04</v>
      </c>
      <c r="S149" s="408">
        <v>1.4558E-2</v>
      </c>
    </row>
    <row r="150" spans="16:19" x14ac:dyDescent="0.25">
      <c r="P150" s="408" t="s">
        <v>40</v>
      </c>
      <c r="Q150" s="408" t="s">
        <v>383</v>
      </c>
      <c r="R150" s="408">
        <v>2.6850000000000001</v>
      </c>
      <c r="S150" s="408">
        <v>2.6843810000000001</v>
      </c>
    </row>
    <row r="151" spans="16:19" x14ac:dyDescent="0.25">
      <c r="P151" s="408" t="s">
        <v>40</v>
      </c>
      <c r="Q151" s="408" t="s">
        <v>384</v>
      </c>
      <c r="R151" s="408">
        <v>0.56000000000000005</v>
      </c>
      <c r="S151" s="408">
        <v>2.5700000000000001E-4</v>
      </c>
    </row>
    <row r="152" spans="16:19" x14ac:dyDescent="0.25">
      <c r="P152" s="408" t="s">
        <v>40</v>
      </c>
      <c r="Q152" s="408" t="s">
        <v>385</v>
      </c>
      <c r="R152" s="408">
        <v>72.335999999999885</v>
      </c>
      <c r="S152" s="408">
        <v>4.9043229999999989</v>
      </c>
    </row>
    <row r="153" spans="16:19" x14ac:dyDescent="0.25">
      <c r="P153" s="408" t="s">
        <v>40</v>
      </c>
      <c r="Q153" s="408" t="s">
        <v>406</v>
      </c>
      <c r="R153" s="408">
        <v>0.43</v>
      </c>
      <c r="S153" s="408">
        <v>0.80039499999999997</v>
      </c>
    </row>
    <row r="154" spans="16:19" x14ac:dyDescent="0.25">
      <c r="P154" s="408" t="s">
        <v>40</v>
      </c>
      <c r="Q154" s="408" t="s">
        <v>412</v>
      </c>
      <c r="R154" s="408">
        <v>0.65400000000000003</v>
      </c>
      <c r="S154" s="408">
        <v>0.60983900000000002</v>
      </c>
    </row>
    <row r="155" spans="16:19" x14ac:dyDescent="0.25">
      <c r="P155" s="408" t="s">
        <v>40</v>
      </c>
      <c r="Q155" s="408" t="s">
        <v>386</v>
      </c>
      <c r="R155" s="408">
        <v>0.97199999999999964</v>
      </c>
      <c r="S155" s="408">
        <v>0.105657</v>
      </c>
    </row>
    <row r="156" spans="16:19" x14ac:dyDescent="0.25">
      <c r="P156" s="408" t="s">
        <v>40</v>
      </c>
      <c r="Q156" s="408" t="s">
        <v>404</v>
      </c>
      <c r="R156" s="408">
        <v>1.1000000000000001</v>
      </c>
      <c r="S156" s="408">
        <v>0.59946299999999997</v>
      </c>
    </row>
    <row r="157" spans="16:19" x14ac:dyDescent="0.25">
      <c r="P157" s="408" t="s">
        <v>40</v>
      </c>
      <c r="Q157" s="408" t="s">
        <v>387</v>
      </c>
      <c r="R157" s="408">
        <v>1.5000000000000004</v>
      </c>
      <c r="S157" s="408">
        <v>1.474842</v>
      </c>
    </row>
    <row r="158" spans="16:19" x14ac:dyDescent="0.25">
      <c r="P158" s="408" t="s">
        <v>40</v>
      </c>
      <c r="Q158" s="408" t="s">
        <v>408</v>
      </c>
      <c r="R158" s="408">
        <v>1.155</v>
      </c>
      <c r="S158" s="408">
        <v>1.1898710000000001</v>
      </c>
    </row>
    <row r="159" spans="16:19" x14ac:dyDescent="0.25">
      <c r="P159" s="408" t="s">
        <v>40</v>
      </c>
      <c r="Q159" s="408" t="s">
        <v>388</v>
      </c>
      <c r="R159" s="408">
        <v>8.5500000000000025</v>
      </c>
      <c r="S159" s="408">
        <v>8.4338210000000018</v>
      </c>
    </row>
    <row r="160" spans="16:19" x14ac:dyDescent="0.25">
      <c r="P160" s="408" t="s">
        <v>40</v>
      </c>
      <c r="Q160" s="408" t="s">
        <v>389</v>
      </c>
      <c r="R160" s="408">
        <v>1.7989999999999997</v>
      </c>
      <c r="S160" s="408">
        <v>1.299938</v>
      </c>
    </row>
    <row r="161" spans="16:19" x14ac:dyDescent="0.25">
      <c r="P161" s="408" t="s">
        <v>40</v>
      </c>
      <c r="Q161" s="408" t="s">
        <v>390</v>
      </c>
      <c r="R161" s="408">
        <v>6.0000000000000019E-2</v>
      </c>
      <c r="S161" s="408">
        <v>2.0387999999999996E-2</v>
      </c>
    </row>
    <row r="162" spans="16:19" x14ac:dyDescent="0.25">
      <c r="P162" s="408" t="s">
        <v>40</v>
      </c>
      <c r="Q162" s="408" t="s">
        <v>391</v>
      </c>
      <c r="R162" s="408">
        <v>6.8250000000000028</v>
      </c>
      <c r="S162" s="408">
        <v>8.4637039999999999</v>
      </c>
    </row>
    <row r="163" spans="16:19" x14ac:dyDescent="0.25">
      <c r="P163" s="408" t="s">
        <v>40</v>
      </c>
      <c r="Q163" s="408" t="s">
        <v>409</v>
      </c>
      <c r="R163" s="408">
        <v>1.0030000000000003</v>
      </c>
      <c r="S163" s="408">
        <v>0.54690099999999997</v>
      </c>
    </row>
    <row r="164" spans="16:19" x14ac:dyDescent="0.25">
      <c r="P164" s="408" t="s">
        <v>40</v>
      </c>
      <c r="Q164" s="408" t="s">
        <v>410</v>
      </c>
      <c r="R164" s="408">
        <v>2.9999999999999982</v>
      </c>
      <c r="S164" s="408">
        <v>0.5990319999999999</v>
      </c>
    </row>
    <row r="165" spans="16:19" x14ac:dyDescent="0.25">
      <c r="P165" s="408" t="s">
        <v>40</v>
      </c>
      <c r="Q165" s="408" t="s">
        <v>397</v>
      </c>
      <c r="R165" s="408">
        <v>1.0459999999999996</v>
      </c>
      <c r="S165" s="408">
        <v>1.7416399999999996</v>
      </c>
    </row>
    <row r="166" spans="16:19" x14ac:dyDescent="0.25">
      <c r="P166" s="408" t="s">
        <v>40</v>
      </c>
      <c r="Q166" s="408" t="s">
        <v>399</v>
      </c>
      <c r="R166" s="408">
        <v>12.999999999999991</v>
      </c>
      <c r="S166" s="408">
        <v>0</v>
      </c>
    </row>
    <row r="167" spans="16:19" x14ac:dyDescent="0.25">
      <c r="P167" s="408" t="s">
        <v>40</v>
      </c>
      <c r="Q167" s="408" t="s">
        <v>402</v>
      </c>
      <c r="R167" s="408">
        <v>6.4</v>
      </c>
      <c r="S167" s="408">
        <v>0.361402</v>
      </c>
    </row>
    <row r="168" spans="16:19" x14ac:dyDescent="0.25">
      <c r="P168" s="408" t="s">
        <v>40</v>
      </c>
      <c r="Q168" s="408" t="s">
        <v>1936</v>
      </c>
      <c r="R168" s="408">
        <v>1.4500000000000006</v>
      </c>
      <c r="S168" s="408">
        <v>2.9454330000000004</v>
      </c>
    </row>
    <row r="169" spans="16:19" x14ac:dyDescent="0.25">
      <c r="P169" s="408" t="s">
        <v>42</v>
      </c>
      <c r="Q169" s="408" t="s">
        <v>414</v>
      </c>
      <c r="R169" s="408">
        <v>4.5</v>
      </c>
      <c r="S169" s="408">
        <v>11.940640000000002</v>
      </c>
    </row>
    <row r="170" spans="16:19" x14ac:dyDescent="0.25">
      <c r="P170" s="408" t="s">
        <v>42</v>
      </c>
      <c r="Q170" s="408" t="s">
        <v>2021</v>
      </c>
      <c r="R170" s="408">
        <v>0.27500000000000002</v>
      </c>
      <c r="S170" s="408">
        <v>0.19270799999999999</v>
      </c>
    </row>
    <row r="171" spans="16:19" x14ac:dyDescent="0.25">
      <c r="P171" s="408" t="s">
        <v>42</v>
      </c>
      <c r="Q171" s="408" t="s">
        <v>2022</v>
      </c>
      <c r="R171" s="408">
        <v>0.25</v>
      </c>
      <c r="S171" s="408">
        <v>0</v>
      </c>
    </row>
    <row r="172" spans="16:19" x14ac:dyDescent="0.25">
      <c r="P172" s="408" t="s">
        <v>44</v>
      </c>
      <c r="Q172" s="408" t="s">
        <v>416</v>
      </c>
      <c r="R172" s="408">
        <v>1.9320000000000002</v>
      </c>
      <c r="S172" s="408">
        <v>11.650466999999997</v>
      </c>
    </row>
    <row r="173" spans="16:19" x14ac:dyDescent="0.25">
      <c r="P173" s="408" t="s">
        <v>44</v>
      </c>
      <c r="Q173" s="408" t="s">
        <v>417</v>
      </c>
      <c r="R173" s="408">
        <v>1.5000000000000004</v>
      </c>
      <c r="S173" s="408">
        <v>8.2749640000000007</v>
      </c>
    </row>
    <row r="174" spans="16:19" x14ac:dyDescent="0.25">
      <c r="P174" s="408" t="s">
        <v>44</v>
      </c>
      <c r="Q174" s="408" t="s">
        <v>419</v>
      </c>
      <c r="R174" s="408">
        <v>1.04</v>
      </c>
      <c r="S174" s="408">
        <v>7.7722639999999998</v>
      </c>
    </row>
    <row r="175" spans="16:19" x14ac:dyDescent="0.25">
      <c r="P175" s="408" t="s">
        <v>44</v>
      </c>
      <c r="Q175" s="408" t="s">
        <v>422</v>
      </c>
      <c r="R175" s="408">
        <v>0.57999999999999974</v>
      </c>
      <c r="S175" s="408">
        <v>3.7784200000000006</v>
      </c>
    </row>
    <row r="176" spans="16:19" x14ac:dyDescent="0.25">
      <c r="P176" s="408" t="s">
        <v>44</v>
      </c>
      <c r="Q176" s="408" t="s">
        <v>423</v>
      </c>
      <c r="R176" s="408">
        <v>3.1999999999999997</v>
      </c>
      <c r="S176" s="408">
        <v>12.699014000000002</v>
      </c>
    </row>
    <row r="177" spans="16:19" x14ac:dyDescent="0.25">
      <c r="P177" s="408" t="s">
        <v>44</v>
      </c>
      <c r="Q177" s="408" t="s">
        <v>426</v>
      </c>
      <c r="R177" s="408">
        <v>1.6039999999999988</v>
      </c>
      <c r="S177" s="408">
        <v>11.696432000000005</v>
      </c>
    </row>
    <row r="178" spans="16:19" x14ac:dyDescent="0.25">
      <c r="P178" s="408" t="s">
        <v>44</v>
      </c>
      <c r="Q178" s="408" t="s">
        <v>428</v>
      </c>
      <c r="R178" s="408">
        <v>0.19999999999999998</v>
      </c>
      <c r="S178" s="408">
        <v>0</v>
      </c>
    </row>
    <row r="179" spans="16:19" x14ac:dyDescent="0.25">
      <c r="P179" s="408" t="s">
        <v>44</v>
      </c>
      <c r="Q179" s="408" t="s">
        <v>430</v>
      </c>
      <c r="R179" s="408">
        <v>0.39999999999999997</v>
      </c>
      <c r="S179" s="408">
        <v>2.8366250000000002</v>
      </c>
    </row>
    <row r="180" spans="16:19" x14ac:dyDescent="0.25">
      <c r="P180" s="408" t="s">
        <v>44</v>
      </c>
      <c r="Q180" s="408" t="s">
        <v>431</v>
      </c>
      <c r="R180" s="408">
        <v>2.8249999999999997</v>
      </c>
      <c r="S180" s="408">
        <v>0.193741</v>
      </c>
    </row>
    <row r="181" spans="16:19" x14ac:dyDescent="0.25">
      <c r="P181" s="408" t="s">
        <v>44</v>
      </c>
      <c r="Q181" s="408" t="s">
        <v>433</v>
      </c>
      <c r="R181" s="408">
        <v>0.79999999999999993</v>
      </c>
      <c r="S181" s="408">
        <v>0</v>
      </c>
    </row>
    <row r="182" spans="16:19" x14ac:dyDescent="0.25">
      <c r="P182" s="408" t="s">
        <v>44</v>
      </c>
      <c r="Q182" s="408" t="s">
        <v>1941</v>
      </c>
      <c r="R182" s="408">
        <v>4.4000000000000004</v>
      </c>
      <c r="S182" s="408">
        <v>4.3643999999999995E-2</v>
      </c>
    </row>
    <row r="183" spans="16:19" x14ac:dyDescent="0.25">
      <c r="P183" s="408" t="s">
        <v>46</v>
      </c>
      <c r="Q183" s="408" t="s">
        <v>435</v>
      </c>
      <c r="R183" s="408">
        <v>0.87</v>
      </c>
      <c r="S183" s="408">
        <v>5.0852389999999996</v>
      </c>
    </row>
    <row r="184" spans="16:19" x14ac:dyDescent="0.25">
      <c r="P184" s="408" t="s">
        <v>46</v>
      </c>
      <c r="Q184" s="408" t="s">
        <v>437</v>
      </c>
      <c r="R184" s="408">
        <v>0.01</v>
      </c>
      <c r="S184" s="408">
        <v>7.7544000000000002E-2</v>
      </c>
    </row>
    <row r="185" spans="16:19" x14ac:dyDescent="0.25">
      <c r="P185" s="408" t="s">
        <v>46</v>
      </c>
      <c r="Q185" s="408" t="s">
        <v>438</v>
      </c>
      <c r="R185" s="408">
        <v>3.0019999999999989</v>
      </c>
      <c r="S185" s="408">
        <v>3.6605820000000007</v>
      </c>
    </row>
    <row r="186" spans="16:19" x14ac:dyDescent="0.25">
      <c r="P186" s="408" t="s">
        <v>46</v>
      </c>
      <c r="Q186" s="408" t="s">
        <v>440</v>
      </c>
      <c r="R186" s="408">
        <v>0.5159999999999999</v>
      </c>
      <c r="S186" s="408">
        <v>0.262156</v>
      </c>
    </row>
    <row r="187" spans="16:19" x14ac:dyDescent="0.25">
      <c r="P187" s="408" t="s">
        <v>48</v>
      </c>
      <c r="Q187" s="408" t="s">
        <v>441</v>
      </c>
      <c r="R187" s="408">
        <v>13.200000000000005</v>
      </c>
      <c r="S187" s="408">
        <v>86.472380999999999</v>
      </c>
    </row>
    <row r="188" spans="16:19" x14ac:dyDescent="0.25">
      <c r="P188" s="408" t="s">
        <v>50</v>
      </c>
      <c r="Q188" s="408" t="s">
        <v>443</v>
      </c>
      <c r="R188" s="408">
        <v>0.22000000000000006</v>
      </c>
      <c r="S188" s="408">
        <v>0.60114999999999985</v>
      </c>
    </row>
    <row r="189" spans="16:19" x14ac:dyDescent="0.25">
      <c r="P189" s="408" t="s">
        <v>50</v>
      </c>
      <c r="Q189" s="408" t="s">
        <v>446</v>
      </c>
      <c r="R189" s="408">
        <v>7.2000000000000064</v>
      </c>
      <c r="S189" s="408">
        <v>35.699457999999993</v>
      </c>
    </row>
    <row r="190" spans="16:19" x14ac:dyDescent="0.25">
      <c r="P190" s="408" t="s">
        <v>50</v>
      </c>
      <c r="Q190" s="408" t="s">
        <v>448</v>
      </c>
      <c r="R190" s="408">
        <v>0.25</v>
      </c>
      <c r="S190" s="408">
        <v>1.067531</v>
      </c>
    </row>
    <row r="191" spans="16:19" x14ac:dyDescent="0.25">
      <c r="P191" s="408" t="s">
        <v>50</v>
      </c>
      <c r="Q191" s="408" t="s">
        <v>450</v>
      </c>
      <c r="R191" s="408">
        <v>0.59999999999999987</v>
      </c>
      <c r="S191" s="408">
        <v>1.4147240000000001</v>
      </c>
    </row>
    <row r="192" spans="16:19" x14ac:dyDescent="0.25">
      <c r="P192" s="408" t="s">
        <v>50</v>
      </c>
      <c r="Q192" s="408" t="s">
        <v>452</v>
      </c>
      <c r="R192" s="408">
        <v>0.70000000000000007</v>
      </c>
      <c r="S192" s="408">
        <v>0.48286999999999997</v>
      </c>
    </row>
    <row r="193" spans="16:19" x14ac:dyDescent="0.25">
      <c r="P193" s="408" t="s">
        <v>50</v>
      </c>
      <c r="Q193" s="408" t="s">
        <v>454</v>
      </c>
      <c r="R193" s="408">
        <v>1.4599999999999997</v>
      </c>
      <c r="S193" s="408">
        <v>7.4306489999999998</v>
      </c>
    </row>
    <row r="194" spans="16:19" x14ac:dyDescent="0.25">
      <c r="P194" s="408" t="s">
        <v>50</v>
      </c>
      <c r="Q194" s="408" t="s">
        <v>456</v>
      </c>
      <c r="R194" s="408">
        <v>1.8240000000000005</v>
      </c>
      <c r="S194" s="408">
        <v>3.9799199999999999</v>
      </c>
    </row>
    <row r="195" spans="16:19" x14ac:dyDescent="0.25">
      <c r="P195" s="408" t="s">
        <v>50</v>
      </c>
      <c r="Q195" s="408" t="s">
        <v>458</v>
      </c>
      <c r="R195" s="408">
        <v>0.89999999999999969</v>
      </c>
      <c r="S195" s="408">
        <v>5.1251040000000003</v>
      </c>
    </row>
    <row r="196" spans="16:19" x14ac:dyDescent="0.25">
      <c r="P196" s="408" t="s">
        <v>50</v>
      </c>
      <c r="Q196" s="408" t="s">
        <v>460</v>
      </c>
      <c r="R196" s="408">
        <v>0.21999999999999992</v>
      </c>
      <c r="S196" s="408">
        <v>0.86371900000000001</v>
      </c>
    </row>
    <row r="197" spans="16:19" x14ac:dyDescent="0.25">
      <c r="P197" s="408" t="s">
        <v>50</v>
      </c>
      <c r="Q197" s="408" t="s">
        <v>462</v>
      </c>
      <c r="R197" s="408">
        <v>1.26</v>
      </c>
      <c r="S197" s="408">
        <v>5.1746190000000007</v>
      </c>
    </row>
    <row r="198" spans="16:19" x14ac:dyDescent="0.25">
      <c r="P198" s="408" t="s">
        <v>50</v>
      </c>
      <c r="Q198" s="408" t="s">
        <v>465</v>
      </c>
      <c r="R198" s="408">
        <v>1.04</v>
      </c>
      <c r="S198" s="408">
        <v>5.2663790000000015</v>
      </c>
    </row>
    <row r="199" spans="16:19" x14ac:dyDescent="0.25">
      <c r="P199" s="408" t="s">
        <v>50</v>
      </c>
      <c r="Q199" s="408" t="s">
        <v>467</v>
      </c>
      <c r="R199" s="408">
        <v>0.28000000000000014</v>
      </c>
      <c r="S199" s="408">
        <v>1.4503789999999999</v>
      </c>
    </row>
    <row r="200" spans="16:19" x14ac:dyDescent="0.25">
      <c r="P200" s="408" t="s">
        <v>50</v>
      </c>
      <c r="Q200" s="408" t="s">
        <v>469</v>
      </c>
      <c r="R200" s="408">
        <v>1.5360000000000009</v>
      </c>
      <c r="S200" s="408">
        <v>6.8941129999999999</v>
      </c>
    </row>
    <row r="201" spans="16:19" x14ac:dyDescent="0.25">
      <c r="P201" s="408" t="s">
        <v>50</v>
      </c>
      <c r="Q201" s="408" t="s">
        <v>470</v>
      </c>
      <c r="R201" s="408">
        <v>3.8400000000000012</v>
      </c>
      <c r="S201" s="408">
        <v>11.701869</v>
      </c>
    </row>
    <row r="202" spans="16:19" x14ac:dyDescent="0.25">
      <c r="P202" s="408" t="s">
        <v>50</v>
      </c>
      <c r="Q202" s="408" t="s">
        <v>471</v>
      </c>
      <c r="R202" s="408">
        <v>0.5</v>
      </c>
      <c r="S202" s="408">
        <v>2.7270000000000003E-3</v>
      </c>
    </row>
    <row r="203" spans="16:19" x14ac:dyDescent="0.25">
      <c r="P203" s="408" t="s">
        <v>50</v>
      </c>
      <c r="Q203" s="408" t="s">
        <v>473</v>
      </c>
      <c r="R203" s="408">
        <v>0.75</v>
      </c>
      <c r="S203" s="408">
        <v>0</v>
      </c>
    </row>
    <row r="204" spans="16:19" x14ac:dyDescent="0.25">
      <c r="P204" s="408" t="s">
        <v>50</v>
      </c>
      <c r="Q204" s="408" t="s">
        <v>475</v>
      </c>
      <c r="R204" s="408">
        <v>1.6000000000000005</v>
      </c>
      <c r="S204" s="408">
        <v>0.167846</v>
      </c>
    </row>
    <row r="205" spans="16:19" x14ac:dyDescent="0.25">
      <c r="P205" s="408" t="s">
        <v>50</v>
      </c>
      <c r="Q205" s="408" t="s">
        <v>477</v>
      </c>
      <c r="R205" s="408">
        <v>1.9999999999999996</v>
      </c>
      <c r="S205" s="408">
        <v>1.9742999999999997E-2</v>
      </c>
    </row>
    <row r="206" spans="16:19" x14ac:dyDescent="0.25">
      <c r="P206" s="408" t="s">
        <v>52</v>
      </c>
      <c r="Q206" s="408" t="s">
        <v>481</v>
      </c>
      <c r="R206" s="408">
        <v>0.15999999999999995</v>
      </c>
      <c r="S206" s="408">
        <v>0</v>
      </c>
    </row>
    <row r="207" spans="16:19" x14ac:dyDescent="0.25">
      <c r="P207" s="408" t="s">
        <v>52</v>
      </c>
      <c r="Q207" s="408" t="s">
        <v>483</v>
      </c>
      <c r="R207" s="408">
        <v>0.13999999999999996</v>
      </c>
      <c r="S207" s="408">
        <v>0</v>
      </c>
    </row>
    <row r="208" spans="16:19" x14ac:dyDescent="0.25">
      <c r="P208" s="408" t="s">
        <v>52</v>
      </c>
      <c r="Q208" s="408" t="s">
        <v>485</v>
      </c>
      <c r="R208" s="408">
        <v>1.6599999999999997</v>
      </c>
      <c r="S208" s="408">
        <v>8.5970530000000025</v>
      </c>
    </row>
    <row r="209" spans="16:19" x14ac:dyDescent="0.25">
      <c r="P209" s="408" t="s">
        <v>52</v>
      </c>
      <c r="Q209" s="408" t="s">
        <v>487</v>
      </c>
      <c r="R209" s="408">
        <v>0.50600000000000012</v>
      </c>
      <c r="S209" s="408">
        <v>1.3545970000000001</v>
      </c>
    </row>
    <row r="210" spans="16:19" x14ac:dyDescent="0.25">
      <c r="P210" s="408" t="s">
        <v>52</v>
      </c>
      <c r="Q210" s="408" t="s">
        <v>492</v>
      </c>
      <c r="R210" s="408">
        <v>4.4000000000000004</v>
      </c>
      <c r="S210" s="408">
        <v>0</v>
      </c>
    </row>
    <row r="211" spans="16:19" x14ac:dyDescent="0.25">
      <c r="P211" s="408" t="s">
        <v>52</v>
      </c>
      <c r="Q211" s="408" t="s">
        <v>496</v>
      </c>
      <c r="R211" s="408">
        <v>2.8200000000000003</v>
      </c>
      <c r="S211" s="408">
        <v>0</v>
      </c>
    </row>
    <row r="212" spans="16:19" x14ac:dyDescent="0.25">
      <c r="P212" s="408" t="s">
        <v>52</v>
      </c>
      <c r="Q212" s="408" t="s">
        <v>498</v>
      </c>
      <c r="R212" s="408">
        <v>31.47999999999999</v>
      </c>
      <c r="S212" s="408">
        <v>186.88649600000002</v>
      </c>
    </row>
    <row r="213" spans="16:19" x14ac:dyDescent="0.25">
      <c r="P213" s="408" t="s">
        <v>52</v>
      </c>
      <c r="Q213" s="408" t="s">
        <v>1960</v>
      </c>
      <c r="R213" s="408">
        <v>18.681999999999995</v>
      </c>
      <c r="S213" s="408">
        <v>158.303742</v>
      </c>
    </row>
    <row r="214" spans="16:19" x14ac:dyDescent="0.25">
      <c r="P214" s="408" t="s">
        <v>54</v>
      </c>
      <c r="Q214" s="408" t="s">
        <v>500</v>
      </c>
      <c r="R214" s="408">
        <v>0.99999999999999956</v>
      </c>
      <c r="S214" s="408">
        <v>6.7361499999999994</v>
      </c>
    </row>
    <row r="215" spans="16:19" x14ac:dyDescent="0.25">
      <c r="P215" s="408" t="s">
        <v>54</v>
      </c>
      <c r="Q215" s="408" t="s">
        <v>502</v>
      </c>
      <c r="R215" s="408">
        <v>1.9999999999999991</v>
      </c>
      <c r="S215" s="408">
        <v>0.28249299999999999</v>
      </c>
    </row>
    <row r="216" spans="16:19" x14ac:dyDescent="0.25">
      <c r="P216" s="408" t="s">
        <v>54</v>
      </c>
      <c r="Q216" s="408" t="s">
        <v>504</v>
      </c>
      <c r="R216" s="408">
        <v>1.3000000000000007</v>
      </c>
      <c r="S216" s="408">
        <v>5.4973860000000005</v>
      </c>
    </row>
    <row r="217" spans="16:19" x14ac:dyDescent="0.25">
      <c r="P217" s="408" t="s">
        <v>54</v>
      </c>
      <c r="Q217" s="408" t="s">
        <v>505</v>
      </c>
      <c r="R217" s="408">
        <v>0.73999999999999988</v>
      </c>
      <c r="S217" s="408">
        <v>0.34409000000000001</v>
      </c>
    </row>
    <row r="218" spans="16:19" x14ac:dyDescent="0.25">
      <c r="P218" s="408" t="s">
        <v>54</v>
      </c>
      <c r="Q218" s="408" t="s">
        <v>506</v>
      </c>
      <c r="R218" s="408">
        <v>0.5</v>
      </c>
      <c r="S218" s="408">
        <v>0</v>
      </c>
    </row>
    <row r="219" spans="16:19" x14ac:dyDescent="0.25">
      <c r="P219" s="408" t="s">
        <v>54</v>
      </c>
      <c r="Q219" s="408" t="s">
        <v>507</v>
      </c>
      <c r="R219" s="408">
        <v>1.25</v>
      </c>
      <c r="S219" s="408">
        <v>0</v>
      </c>
    </row>
    <row r="220" spans="16:19" x14ac:dyDescent="0.25">
      <c r="P220" s="408" t="s">
        <v>54</v>
      </c>
      <c r="Q220" s="408" t="s">
        <v>508</v>
      </c>
      <c r="R220" s="408">
        <v>0.5</v>
      </c>
      <c r="S220" s="408">
        <v>1.5519999999999999E-2</v>
      </c>
    </row>
    <row r="221" spans="16:19" x14ac:dyDescent="0.25">
      <c r="P221" s="408" t="s">
        <v>54</v>
      </c>
      <c r="Q221" s="408" t="s">
        <v>509</v>
      </c>
      <c r="R221" s="408">
        <v>0.70000000000000007</v>
      </c>
      <c r="S221" s="408">
        <v>3.0648000000000002E-2</v>
      </c>
    </row>
    <row r="222" spans="16:19" x14ac:dyDescent="0.25">
      <c r="P222" s="408" t="s">
        <v>54</v>
      </c>
      <c r="Q222" s="408" t="s">
        <v>512</v>
      </c>
      <c r="R222" s="408">
        <v>0.5</v>
      </c>
      <c r="S222" s="408">
        <v>0</v>
      </c>
    </row>
    <row r="223" spans="16:19" x14ac:dyDescent="0.25">
      <c r="P223" s="408" t="s">
        <v>56</v>
      </c>
      <c r="Q223" s="408" t="s">
        <v>515</v>
      </c>
      <c r="R223" s="408">
        <v>798</v>
      </c>
      <c r="S223" s="408">
        <v>5126.4847450000025</v>
      </c>
    </row>
    <row r="224" spans="16:19" x14ac:dyDescent="0.25">
      <c r="P224" s="408" t="s">
        <v>56</v>
      </c>
      <c r="Q224" s="408" t="s">
        <v>517</v>
      </c>
      <c r="R224" s="408">
        <v>210.36</v>
      </c>
      <c r="S224" s="408">
        <v>1628.481025</v>
      </c>
    </row>
    <row r="225" spans="16:19" x14ac:dyDescent="0.25">
      <c r="P225" s="408" t="s">
        <v>56</v>
      </c>
      <c r="Q225" s="408" t="s">
        <v>519</v>
      </c>
      <c r="R225" s="408">
        <v>18.679999999999989</v>
      </c>
      <c r="S225" s="408">
        <v>0</v>
      </c>
    </row>
    <row r="226" spans="16:19" x14ac:dyDescent="0.25">
      <c r="P226" s="408" t="s">
        <v>58</v>
      </c>
      <c r="Q226" s="408" t="s">
        <v>521</v>
      </c>
      <c r="R226" s="408">
        <v>1.7599999999999993</v>
      </c>
      <c r="S226" s="408">
        <v>14.374032999999999</v>
      </c>
    </row>
    <row r="227" spans="16:19" x14ac:dyDescent="0.25">
      <c r="P227" s="408" t="s">
        <v>58</v>
      </c>
      <c r="Q227" s="408" t="s">
        <v>523</v>
      </c>
      <c r="R227" s="408">
        <v>0.78000000000000069</v>
      </c>
      <c r="S227" s="408">
        <v>4.8052279999999996</v>
      </c>
    </row>
    <row r="228" spans="16:19" x14ac:dyDescent="0.25">
      <c r="P228" s="408" t="s">
        <v>58</v>
      </c>
      <c r="Q228" s="408" t="s">
        <v>524</v>
      </c>
      <c r="R228" s="408">
        <v>4.6600000000000019</v>
      </c>
      <c r="S228" s="408">
        <v>40.148685999999991</v>
      </c>
    </row>
    <row r="229" spans="16:19" x14ac:dyDescent="0.25">
      <c r="P229" s="408" t="s">
        <v>58</v>
      </c>
      <c r="Q229" s="408" t="s">
        <v>525</v>
      </c>
      <c r="R229" s="408">
        <v>15.600000000000007</v>
      </c>
      <c r="S229" s="408">
        <v>108.654224</v>
      </c>
    </row>
    <row r="230" spans="16:19" x14ac:dyDescent="0.25">
      <c r="P230" s="408" t="s">
        <v>58</v>
      </c>
      <c r="Q230" s="408" t="s">
        <v>526</v>
      </c>
      <c r="R230" s="408">
        <v>146.85999999999999</v>
      </c>
      <c r="S230" s="408">
        <v>691.71886799999982</v>
      </c>
    </row>
    <row r="231" spans="16:19" x14ac:dyDescent="0.25">
      <c r="P231" s="408" t="s">
        <v>58</v>
      </c>
      <c r="Q231" s="408" t="s">
        <v>528</v>
      </c>
      <c r="R231" s="408">
        <v>8.9600000000000009</v>
      </c>
      <c r="S231" s="408">
        <v>64.58707600000001</v>
      </c>
    </row>
    <row r="232" spans="16:19" x14ac:dyDescent="0.25">
      <c r="P232" s="408" t="s">
        <v>58</v>
      </c>
      <c r="Q232" s="408" t="s">
        <v>530</v>
      </c>
      <c r="R232" s="408">
        <v>30.809999999999995</v>
      </c>
      <c r="S232" s="408">
        <v>1.4724400000000002</v>
      </c>
    </row>
    <row r="233" spans="16:19" x14ac:dyDescent="0.25">
      <c r="P233" s="408" t="s">
        <v>58</v>
      </c>
      <c r="Q233" s="408" t="s">
        <v>532</v>
      </c>
      <c r="R233" s="408">
        <v>31.709999999999997</v>
      </c>
      <c r="S233" s="408">
        <v>2.7433739999999998</v>
      </c>
    </row>
    <row r="234" spans="16:19" x14ac:dyDescent="0.25">
      <c r="P234" s="408" t="s">
        <v>60</v>
      </c>
      <c r="Q234" s="408" t="s">
        <v>534</v>
      </c>
      <c r="R234" s="408">
        <v>23.800000000000008</v>
      </c>
      <c r="S234" s="408">
        <v>55.861696000000002</v>
      </c>
    </row>
    <row r="235" spans="16:19" x14ac:dyDescent="0.25">
      <c r="P235" s="408" t="s">
        <v>60</v>
      </c>
      <c r="Q235" s="408" t="s">
        <v>535</v>
      </c>
      <c r="R235" s="408">
        <v>11.900000000000004</v>
      </c>
      <c r="S235" s="408">
        <v>35.021470000000001</v>
      </c>
    </row>
    <row r="236" spans="16:19" x14ac:dyDescent="0.25">
      <c r="P236" s="408" t="s">
        <v>60</v>
      </c>
      <c r="Q236" s="408" t="s">
        <v>536</v>
      </c>
      <c r="R236" s="408">
        <v>22.928000000000008</v>
      </c>
      <c r="S236" s="408">
        <v>138.811172</v>
      </c>
    </row>
    <row r="237" spans="16:19" x14ac:dyDescent="0.25">
      <c r="P237" s="408" t="s">
        <v>1157</v>
      </c>
      <c r="Q237" s="408" t="s">
        <v>1565</v>
      </c>
      <c r="R237" s="408">
        <v>1.677</v>
      </c>
      <c r="S237" s="408">
        <v>5.8762080000000001</v>
      </c>
    </row>
    <row r="238" spans="16:19" x14ac:dyDescent="0.25">
      <c r="P238" s="408" t="s">
        <v>1157</v>
      </c>
      <c r="Q238" s="408" t="s">
        <v>1698</v>
      </c>
      <c r="R238" s="408">
        <v>3.5000000000000003E-2</v>
      </c>
      <c r="S238" s="408">
        <v>0.12264</v>
      </c>
    </row>
    <row r="239" spans="16:19" x14ac:dyDescent="0.25">
      <c r="P239" s="408" t="s">
        <v>1157</v>
      </c>
      <c r="Q239" s="408" t="s">
        <v>1568</v>
      </c>
      <c r="R239" s="408">
        <v>0.13600000000000001</v>
      </c>
      <c r="S239" s="408">
        <v>0.47654400000000002</v>
      </c>
    </row>
    <row r="240" spans="16:19" x14ac:dyDescent="0.25">
      <c r="P240" s="408" t="s">
        <v>1157</v>
      </c>
      <c r="Q240" s="408" t="s">
        <v>1699</v>
      </c>
      <c r="R240" s="408">
        <v>1.4E-2</v>
      </c>
      <c r="S240" s="408">
        <v>4.9056000000000002E-2</v>
      </c>
    </row>
    <row r="241" spans="16:19" x14ac:dyDescent="0.25">
      <c r="P241" s="408" t="s">
        <v>1157</v>
      </c>
      <c r="Q241" s="408" t="s">
        <v>1810</v>
      </c>
      <c r="R241" s="408">
        <v>0.33900000000000002</v>
      </c>
      <c r="S241" s="408">
        <v>1.1878560000000002</v>
      </c>
    </row>
    <row r="242" spans="16:19" x14ac:dyDescent="0.25">
      <c r="P242" s="408" t="s">
        <v>1157</v>
      </c>
      <c r="Q242" s="408" t="s">
        <v>1697</v>
      </c>
      <c r="R242" s="408">
        <v>1.4999999999999999E-2</v>
      </c>
      <c r="S242" s="408">
        <v>5.2560000000000003E-2</v>
      </c>
    </row>
    <row r="243" spans="16:19" x14ac:dyDescent="0.25">
      <c r="P243" s="408" t="s">
        <v>1157</v>
      </c>
      <c r="Q243" s="408" t="s">
        <v>565</v>
      </c>
      <c r="R243" s="408">
        <v>0.05</v>
      </c>
      <c r="S243" s="408">
        <v>0.17519999999999999</v>
      </c>
    </row>
    <row r="244" spans="16:19" x14ac:dyDescent="0.25">
      <c r="P244" s="408" t="s">
        <v>1157</v>
      </c>
      <c r="Q244" s="408" t="s">
        <v>1553</v>
      </c>
      <c r="R244" s="408">
        <v>0.12</v>
      </c>
      <c r="S244" s="408">
        <v>0.42048000000000002</v>
      </c>
    </row>
    <row r="245" spans="16:19" x14ac:dyDescent="0.25">
      <c r="P245" s="408" t="s">
        <v>1157</v>
      </c>
      <c r="Q245" s="408" t="s">
        <v>1562</v>
      </c>
      <c r="R245" s="408">
        <v>0.06</v>
      </c>
      <c r="S245" s="408">
        <v>0.21024000000000001</v>
      </c>
    </row>
    <row r="246" spans="16:19" x14ac:dyDescent="0.25">
      <c r="P246" s="408" t="s">
        <v>1157</v>
      </c>
      <c r="Q246" s="408" t="s">
        <v>1566</v>
      </c>
      <c r="R246" s="408">
        <v>1.7999999999999999E-2</v>
      </c>
      <c r="S246" s="408">
        <v>6.3071999999999989E-2</v>
      </c>
    </row>
    <row r="247" spans="16:19" x14ac:dyDescent="0.25">
      <c r="P247" s="408" t="s">
        <v>1157</v>
      </c>
      <c r="Q247" s="408" t="s">
        <v>1569</v>
      </c>
      <c r="R247" s="408">
        <v>0.52</v>
      </c>
      <c r="S247" s="408">
        <v>1.8220799999999999</v>
      </c>
    </row>
    <row r="248" spans="16:19" x14ac:dyDescent="0.25">
      <c r="P248" s="408" t="s">
        <v>1157</v>
      </c>
      <c r="Q248" s="408" t="s">
        <v>1567</v>
      </c>
      <c r="R248" s="408">
        <v>5.0000000000000001E-3</v>
      </c>
      <c r="S248" s="408">
        <v>1.7520000000000001E-2</v>
      </c>
    </row>
    <row r="249" spans="16:19" x14ac:dyDescent="0.25">
      <c r="P249" s="408" t="s">
        <v>1157</v>
      </c>
      <c r="Q249" s="408" t="s">
        <v>1696</v>
      </c>
      <c r="R249" s="408">
        <v>1.0999999999999999E-2</v>
      </c>
      <c r="S249" s="408">
        <v>3.8544000000000002E-2</v>
      </c>
    </row>
    <row r="250" spans="16:19" x14ac:dyDescent="0.25">
      <c r="P250" s="408" t="s">
        <v>1157</v>
      </c>
      <c r="Q250" s="408" t="s">
        <v>1878</v>
      </c>
      <c r="R250" s="408">
        <v>1.9350000000000001</v>
      </c>
      <c r="S250" s="408">
        <v>2.1672E-2</v>
      </c>
    </row>
    <row r="251" spans="16:19" x14ac:dyDescent="0.25">
      <c r="P251" s="408" t="s">
        <v>1157</v>
      </c>
      <c r="Q251" s="408" t="s">
        <v>1830</v>
      </c>
      <c r="R251" s="408">
        <v>0.3</v>
      </c>
      <c r="S251" s="408">
        <v>3.3599999999999997E-3</v>
      </c>
    </row>
    <row r="252" spans="16:19" x14ac:dyDescent="0.25">
      <c r="P252" s="408" t="s">
        <v>1157</v>
      </c>
      <c r="Q252" s="408" t="s">
        <v>1761</v>
      </c>
      <c r="R252" s="408">
        <v>0.8</v>
      </c>
      <c r="S252" s="408">
        <v>8.9600000000000009E-3</v>
      </c>
    </row>
    <row r="253" spans="16:19" x14ac:dyDescent="0.25">
      <c r="P253" s="408" t="s">
        <v>1157</v>
      </c>
      <c r="Q253" s="408" t="s">
        <v>1644</v>
      </c>
      <c r="R253" s="408">
        <v>1.89</v>
      </c>
      <c r="S253" s="408">
        <v>3.31128</v>
      </c>
    </row>
    <row r="254" spans="16:19" x14ac:dyDescent="0.25">
      <c r="P254" s="408" t="s">
        <v>1157</v>
      </c>
      <c r="Q254" s="408" t="s">
        <v>1645</v>
      </c>
      <c r="R254" s="408">
        <v>0.59499999999999997</v>
      </c>
      <c r="S254" s="408">
        <v>1.04244</v>
      </c>
    </row>
    <row r="255" spans="16:19" x14ac:dyDescent="0.25">
      <c r="P255" s="408" t="s">
        <v>1157</v>
      </c>
      <c r="Q255" s="408" t="s">
        <v>1543</v>
      </c>
      <c r="R255" s="408">
        <v>0.46100000000000002</v>
      </c>
      <c r="S255" s="408">
        <v>0.80767200000000006</v>
      </c>
    </row>
    <row r="256" spans="16:19" x14ac:dyDescent="0.25">
      <c r="P256" s="408" t="s">
        <v>1157</v>
      </c>
      <c r="Q256" s="408" t="s">
        <v>1762</v>
      </c>
      <c r="R256" s="408">
        <v>0.05</v>
      </c>
      <c r="S256" s="408">
        <v>5.6000000000000006E-4</v>
      </c>
    </row>
    <row r="257" spans="16:19" x14ac:dyDescent="0.25">
      <c r="P257" s="408" t="s">
        <v>1157</v>
      </c>
      <c r="Q257" s="408" t="s">
        <v>1763</v>
      </c>
      <c r="R257" s="408">
        <v>0.113</v>
      </c>
      <c r="S257" s="408">
        <v>1.2656E-3</v>
      </c>
    </row>
    <row r="258" spans="16:19" x14ac:dyDescent="0.25">
      <c r="P258" s="408" t="s">
        <v>1157</v>
      </c>
      <c r="Q258" s="408" t="s">
        <v>1599</v>
      </c>
      <c r="R258" s="408">
        <v>0.27500000000000002</v>
      </c>
      <c r="S258" s="408">
        <v>0.48180000000000001</v>
      </c>
    </row>
    <row r="259" spans="16:19" x14ac:dyDescent="0.25">
      <c r="P259" s="408" t="s">
        <v>1157</v>
      </c>
      <c r="Q259" s="408" t="s">
        <v>1660</v>
      </c>
      <c r="R259" s="408">
        <v>0.28999999999999998</v>
      </c>
      <c r="S259" s="408">
        <v>3.2479999999999996E-3</v>
      </c>
    </row>
    <row r="260" spans="16:19" x14ac:dyDescent="0.25">
      <c r="P260" s="408" t="s">
        <v>1157</v>
      </c>
      <c r="Q260" s="408" t="s">
        <v>1587</v>
      </c>
      <c r="R260" s="408">
        <v>0.59399999999999997</v>
      </c>
      <c r="S260" s="408">
        <v>1.0406880000000001</v>
      </c>
    </row>
    <row r="261" spans="16:19" x14ac:dyDescent="0.25">
      <c r="P261" s="408" t="s">
        <v>1157</v>
      </c>
      <c r="Q261" s="408" t="s">
        <v>1576</v>
      </c>
      <c r="R261" s="408">
        <v>0.16800000000000001</v>
      </c>
      <c r="S261" s="408">
        <v>0.29433600000000004</v>
      </c>
    </row>
    <row r="262" spans="16:19" x14ac:dyDescent="0.25">
      <c r="P262" s="408" t="s">
        <v>1157</v>
      </c>
      <c r="Q262" s="408" t="s">
        <v>1577</v>
      </c>
      <c r="R262" s="408">
        <v>0.16800000000000001</v>
      </c>
      <c r="S262" s="408">
        <v>0.29433600000000004</v>
      </c>
    </row>
    <row r="263" spans="16:19" x14ac:dyDescent="0.25">
      <c r="P263" s="408" t="s">
        <v>1157</v>
      </c>
      <c r="Q263" s="408" t="s">
        <v>1578</v>
      </c>
      <c r="R263" s="408">
        <v>0.12</v>
      </c>
      <c r="S263" s="408">
        <v>0.21024000000000001</v>
      </c>
    </row>
    <row r="264" spans="16:19" x14ac:dyDescent="0.25">
      <c r="P264" s="408" t="s">
        <v>1157</v>
      </c>
      <c r="Q264" s="408" t="s">
        <v>1579</v>
      </c>
      <c r="R264" s="408">
        <v>0.35</v>
      </c>
      <c r="S264" s="408">
        <v>0.61320000000000008</v>
      </c>
    </row>
    <row r="265" spans="16:19" x14ac:dyDescent="0.25">
      <c r="P265" s="408" t="s">
        <v>1157</v>
      </c>
      <c r="Q265" s="408" t="s">
        <v>1600</v>
      </c>
      <c r="R265" s="408">
        <v>0.02</v>
      </c>
      <c r="S265" s="408">
        <v>3.5040000000000002E-2</v>
      </c>
    </row>
    <row r="266" spans="16:19" x14ac:dyDescent="0.25">
      <c r="P266" s="408" t="s">
        <v>1157</v>
      </c>
      <c r="Q266" s="408" t="s">
        <v>1588</v>
      </c>
      <c r="R266" s="408">
        <v>3.7999999999999999E-2</v>
      </c>
      <c r="S266" s="408">
        <v>6.6575999999999996E-2</v>
      </c>
    </row>
    <row r="267" spans="16:19" x14ac:dyDescent="0.25">
      <c r="P267" s="408" t="s">
        <v>1157</v>
      </c>
      <c r="Q267" s="408" t="s">
        <v>1661</v>
      </c>
      <c r="R267" s="408">
        <v>0.2</v>
      </c>
      <c r="S267" s="408">
        <v>2.2400000000000002E-3</v>
      </c>
    </row>
    <row r="268" spans="16:19" x14ac:dyDescent="0.25">
      <c r="P268" s="408" t="s">
        <v>1157</v>
      </c>
      <c r="Q268" s="408" t="s">
        <v>1662</v>
      </c>
      <c r="R268" s="408">
        <v>0.22500000000000001</v>
      </c>
      <c r="S268" s="408">
        <v>2.5200000000000001E-3</v>
      </c>
    </row>
    <row r="269" spans="16:19" x14ac:dyDescent="0.25">
      <c r="P269" s="408" t="s">
        <v>1157</v>
      </c>
      <c r="Q269" s="408" t="s">
        <v>1601</v>
      </c>
      <c r="R269" s="408">
        <v>1.0900000000000001</v>
      </c>
      <c r="S269" s="408">
        <v>1.90968</v>
      </c>
    </row>
    <row r="270" spans="16:19" x14ac:dyDescent="0.25">
      <c r="P270" s="408" t="s">
        <v>1157</v>
      </c>
      <c r="Q270" s="408" t="s">
        <v>1838</v>
      </c>
      <c r="R270" s="408">
        <v>0.442</v>
      </c>
      <c r="S270" s="408">
        <v>4.9503999999999998E-3</v>
      </c>
    </row>
    <row r="271" spans="16:19" x14ac:dyDescent="0.25">
      <c r="P271" s="408" t="s">
        <v>1157</v>
      </c>
      <c r="Q271" s="408" t="s">
        <v>1526</v>
      </c>
      <c r="R271" s="408">
        <v>0.436</v>
      </c>
      <c r="S271" s="408">
        <v>0.763872</v>
      </c>
    </row>
    <row r="272" spans="16:19" x14ac:dyDescent="0.25">
      <c r="P272" s="408" t="s">
        <v>1157</v>
      </c>
      <c r="Q272" s="408" t="s">
        <v>1764</v>
      </c>
      <c r="R272" s="408">
        <v>4.8000000000000001E-2</v>
      </c>
      <c r="S272" s="408">
        <v>5.3760000000000006E-4</v>
      </c>
    </row>
    <row r="273" spans="16:19" x14ac:dyDescent="0.25">
      <c r="P273" s="408" t="s">
        <v>1157</v>
      </c>
      <c r="Q273" s="408" t="s">
        <v>1684</v>
      </c>
      <c r="R273" s="408">
        <v>1.306</v>
      </c>
      <c r="S273" s="408">
        <v>1.4627200000000002E-2</v>
      </c>
    </row>
    <row r="274" spans="16:19" x14ac:dyDescent="0.25">
      <c r="P274" s="408" t="s">
        <v>1157</v>
      </c>
      <c r="Q274" s="408" t="s">
        <v>1685</v>
      </c>
      <c r="R274" s="408">
        <v>0.75</v>
      </c>
      <c r="S274" s="408">
        <v>8.4000000000000012E-3</v>
      </c>
    </row>
    <row r="275" spans="16:19" x14ac:dyDescent="0.25">
      <c r="P275" s="408" t="s">
        <v>1157</v>
      </c>
      <c r="Q275" s="408" t="s">
        <v>1686</v>
      </c>
      <c r="R275" s="408">
        <v>0.25</v>
      </c>
      <c r="S275" s="408">
        <v>2.8E-3</v>
      </c>
    </row>
    <row r="276" spans="16:19" x14ac:dyDescent="0.25">
      <c r="P276" s="408" t="s">
        <v>1157</v>
      </c>
      <c r="Q276" s="408" t="s">
        <v>1817</v>
      </c>
      <c r="R276" s="408">
        <v>0.7</v>
      </c>
      <c r="S276" s="408">
        <v>7.8399999999999997E-3</v>
      </c>
    </row>
    <row r="277" spans="16:19" x14ac:dyDescent="0.25">
      <c r="P277" s="408" t="s">
        <v>1157</v>
      </c>
      <c r="Q277" s="408" t="s">
        <v>1765</v>
      </c>
      <c r="R277" s="408">
        <v>0.31</v>
      </c>
      <c r="S277" s="408">
        <v>3.4719999999999998E-3</v>
      </c>
    </row>
    <row r="278" spans="16:19" x14ac:dyDescent="0.25">
      <c r="P278" s="408" t="s">
        <v>1157</v>
      </c>
      <c r="Q278" s="408" t="s">
        <v>1766</v>
      </c>
      <c r="R278" s="408">
        <v>0.32</v>
      </c>
      <c r="S278" s="408">
        <v>3.5839999999999999E-3</v>
      </c>
    </row>
    <row r="279" spans="16:19" x14ac:dyDescent="0.25">
      <c r="P279" s="408" t="s">
        <v>1157</v>
      </c>
      <c r="Q279" s="408" t="s">
        <v>1732</v>
      </c>
      <c r="R279" s="408">
        <v>8.7999999999999995E-2</v>
      </c>
      <c r="S279" s="408">
        <v>9.856000000000001E-4</v>
      </c>
    </row>
    <row r="280" spans="16:19" x14ac:dyDescent="0.25">
      <c r="P280" s="408" t="s">
        <v>1157</v>
      </c>
      <c r="Q280" s="408" t="s">
        <v>1709</v>
      </c>
      <c r="R280" s="408">
        <v>0.124</v>
      </c>
      <c r="S280" s="408">
        <v>1.3888000000000004E-3</v>
      </c>
    </row>
    <row r="281" spans="16:19" x14ac:dyDescent="0.25">
      <c r="P281" s="408" t="s">
        <v>1157</v>
      </c>
      <c r="Q281" s="408" t="s">
        <v>1646</v>
      </c>
      <c r="R281" s="408">
        <v>0.65</v>
      </c>
      <c r="S281" s="408">
        <v>1.1388</v>
      </c>
    </row>
    <row r="282" spans="16:19" x14ac:dyDescent="0.25">
      <c r="P282" s="408" t="s">
        <v>1157</v>
      </c>
      <c r="Q282" s="408" t="s">
        <v>1880</v>
      </c>
      <c r="R282" s="408">
        <v>2.2000000000000002</v>
      </c>
      <c r="S282" s="408">
        <v>2.4640000000000002E-2</v>
      </c>
    </row>
    <row r="283" spans="16:19" x14ac:dyDescent="0.25">
      <c r="P283" s="408" t="s">
        <v>1157</v>
      </c>
      <c r="Q283" s="408" t="s">
        <v>1768</v>
      </c>
      <c r="R283" s="408">
        <v>0.125</v>
      </c>
      <c r="S283" s="408">
        <v>1.4E-3</v>
      </c>
    </row>
    <row r="284" spans="16:19" x14ac:dyDescent="0.25">
      <c r="P284" s="408" t="s">
        <v>1157</v>
      </c>
      <c r="Q284" s="408" t="s">
        <v>1881</v>
      </c>
      <c r="R284" s="408">
        <v>0.77500000000000002</v>
      </c>
      <c r="S284" s="408">
        <v>8.6800000000000002E-3</v>
      </c>
    </row>
    <row r="285" spans="16:19" x14ac:dyDescent="0.25">
      <c r="P285" s="408" t="s">
        <v>1157</v>
      </c>
      <c r="Q285" s="408" t="s">
        <v>1625</v>
      </c>
      <c r="R285" s="408">
        <v>4.3650000000000002</v>
      </c>
      <c r="S285" s="408">
        <v>7.6474799999999998</v>
      </c>
    </row>
    <row r="286" spans="16:19" x14ac:dyDescent="0.25">
      <c r="P286" s="408" t="s">
        <v>1157</v>
      </c>
      <c r="Q286" s="408" t="s">
        <v>1720</v>
      </c>
      <c r="R286" s="408">
        <v>0.12</v>
      </c>
      <c r="S286" s="408">
        <v>1.3440000000000001E-3</v>
      </c>
    </row>
    <row r="287" spans="16:19" x14ac:dyDescent="0.25">
      <c r="P287" s="408" t="s">
        <v>1157</v>
      </c>
      <c r="Q287" s="408" t="s">
        <v>1721</v>
      </c>
      <c r="R287" s="408">
        <v>0.11</v>
      </c>
      <c r="S287" s="408">
        <v>1.2320000000000002E-3</v>
      </c>
    </row>
    <row r="288" spans="16:19" x14ac:dyDescent="0.25">
      <c r="P288" s="408" t="s">
        <v>1157</v>
      </c>
      <c r="Q288" s="408" t="s">
        <v>1722</v>
      </c>
      <c r="R288" s="408">
        <v>0.27500000000000002</v>
      </c>
      <c r="S288" s="408">
        <v>3.0800000000000003E-3</v>
      </c>
    </row>
    <row r="289" spans="16:19" x14ac:dyDescent="0.25">
      <c r="P289" s="408" t="s">
        <v>1157</v>
      </c>
      <c r="Q289" s="408" t="s">
        <v>1723</v>
      </c>
      <c r="R289" s="408">
        <v>9.5000000000000001E-2</v>
      </c>
      <c r="S289" s="408">
        <v>1.0640000000000001E-3</v>
      </c>
    </row>
    <row r="290" spans="16:19" x14ac:dyDescent="0.25">
      <c r="P290" s="408" t="s">
        <v>1157</v>
      </c>
      <c r="Q290" s="408" t="s">
        <v>1621</v>
      </c>
      <c r="R290" s="408">
        <v>0.20499999999999999</v>
      </c>
      <c r="S290" s="408">
        <v>0.35916000000000003</v>
      </c>
    </row>
    <row r="291" spans="16:19" x14ac:dyDescent="0.25">
      <c r="P291" s="408" t="s">
        <v>1157</v>
      </c>
      <c r="Q291" s="408" t="s">
        <v>1888</v>
      </c>
      <c r="R291" s="408">
        <v>0.06</v>
      </c>
      <c r="S291" s="408">
        <v>6.7200000000000007E-4</v>
      </c>
    </row>
    <row r="292" spans="16:19" x14ac:dyDescent="0.25">
      <c r="P292" s="408" t="s">
        <v>1157</v>
      </c>
      <c r="Q292" s="408" t="s">
        <v>1889</v>
      </c>
      <c r="R292" s="408">
        <v>0.22500000000000001</v>
      </c>
      <c r="S292" s="408">
        <v>2.5200000000000001E-3</v>
      </c>
    </row>
    <row r="293" spans="16:19" x14ac:dyDescent="0.25">
      <c r="P293" s="408" t="s">
        <v>1157</v>
      </c>
      <c r="Q293" s="408" t="s">
        <v>1890</v>
      </c>
      <c r="R293" s="408">
        <v>0.5</v>
      </c>
      <c r="S293" s="408">
        <v>5.5999999999999999E-3</v>
      </c>
    </row>
    <row r="294" spans="16:19" x14ac:dyDescent="0.25">
      <c r="P294" s="408" t="s">
        <v>1157</v>
      </c>
      <c r="Q294" s="408" t="s">
        <v>1891</v>
      </c>
      <c r="R294" s="408">
        <v>0.17499999999999999</v>
      </c>
      <c r="S294" s="408">
        <v>1.9599999999999999E-3</v>
      </c>
    </row>
    <row r="295" spans="16:19" x14ac:dyDescent="0.25">
      <c r="P295" s="408" t="s">
        <v>1157</v>
      </c>
      <c r="Q295" s="408" t="s">
        <v>1892</v>
      </c>
      <c r="R295" s="408">
        <v>0.25</v>
      </c>
      <c r="S295" s="408">
        <v>2.8E-3</v>
      </c>
    </row>
    <row r="296" spans="16:19" x14ac:dyDescent="0.25">
      <c r="P296" s="408" t="s">
        <v>1157</v>
      </c>
      <c r="Q296" s="408" t="s">
        <v>1769</v>
      </c>
      <c r="R296" s="408">
        <v>0.94</v>
      </c>
      <c r="S296" s="408">
        <v>1.0528000000000001E-2</v>
      </c>
    </row>
    <row r="297" spans="16:19" x14ac:dyDescent="0.25">
      <c r="P297" s="408" t="s">
        <v>1157</v>
      </c>
      <c r="Q297" s="408" t="s">
        <v>1633</v>
      </c>
      <c r="R297" s="408">
        <v>0.435</v>
      </c>
      <c r="S297" s="408">
        <v>0.76212000000000002</v>
      </c>
    </row>
    <row r="298" spans="16:19" x14ac:dyDescent="0.25">
      <c r="P298" s="408" t="s">
        <v>1157</v>
      </c>
      <c r="Q298" s="408" t="s">
        <v>951</v>
      </c>
      <c r="R298" s="408">
        <v>2.6360000000000001</v>
      </c>
      <c r="S298" s="408">
        <v>0.8391753800639199</v>
      </c>
    </row>
    <row r="299" spans="16:19" x14ac:dyDescent="0.25">
      <c r="P299" s="408" t="s">
        <v>1157</v>
      </c>
      <c r="Q299" s="408" t="s">
        <v>1770</v>
      </c>
      <c r="R299" s="408">
        <v>0.05</v>
      </c>
      <c r="S299" s="408">
        <v>5.6000000000000006E-4</v>
      </c>
    </row>
    <row r="300" spans="16:19" x14ac:dyDescent="0.25">
      <c r="P300" s="408" t="s">
        <v>1157</v>
      </c>
      <c r="Q300" s="408" t="s">
        <v>1647</v>
      </c>
      <c r="R300" s="408">
        <v>0.1</v>
      </c>
      <c r="S300" s="408">
        <v>0.17519999999999999</v>
      </c>
    </row>
    <row r="301" spans="16:19" x14ac:dyDescent="0.25">
      <c r="P301" s="408" t="s">
        <v>1157</v>
      </c>
      <c r="Q301" s="408" t="s">
        <v>1648</v>
      </c>
      <c r="R301" s="408">
        <v>0.15</v>
      </c>
      <c r="S301" s="408">
        <v>0.26280000000000003</v>
      </c>
    </row>
    <row r="302" spans="16:19" x14ac:dyDescent="0.25">
      <c r="P302" s="408" t="s">
        <v>1157</v>
      </c>
      <c r="Q302" s="408" t="s">
        <v>1649</v>
      </c>
      <c r="R302" s="408">
        <v>0.23</v>
      </c>
      <c r="S302" s="408">
        <v>0.40295999999999998</v>
      </c>
    </row>
    <row r="303" spans="16:19" x14ac:dyDescent="0.25">
      <c r="P303" s="408" t="s">
        <v>1157</v>
      </c>
      <c r="Q303" s="408" t="s">
        <v>1771</v>
      </c>
      <c r="R303" s="408">
        <v>0.1</v>
      </c>
      <c r="S303" s="408">
        <v>1.1200000000000001E-3</v>
      </c>
    </row>
    <row r="304" spans="16:19" x14ac:dyDescent="0.25">
      <c r="P304" s="408" t="s">
        <v>1157</v>
      </c>
      <c r="Q304" s="408" t="s">
        <v>1818</v>
      </c>
      <c r="R304" s="408">
        <v>0.20499999999999999</v>
      </c>
      <c r="S304" s="408">
        <v>2.2960000000000003E-3</v>
      </c>
    </row>
    <row r="305" spans="16:19" x14ac:dyDescent="0.25">
      <c r="P305" s="408" t="s">
        <v>1157</v>
      </c>
      <c r="Q305" s="408" t="s">
        <v>1700</v>
      </c>
      <c r="R305" s="408">
        <v>0.192</v>
      </c>
      <c r="S305" s="408">
        <v>2.1504000000000002E-3</v>
      </c>
    </row>
    <row r="306" spans="16:19" x14ac:dyDescent="0.25">
      <c r="P306" s="408" t="s">
        <v>1157</v>
      </c>
      <c r="Q306" s="408" t="s">
        <v>1724</v>
      </c>
      <c r="R306" s="408">
        <v>0.09</v>
      </c>
      <c r="S306" s="408">
        <v>1.008E-3</v>
      </c>
    </row>
    <row r="307" spans="16:19" x14ac:dyDescent="0.25">
      <c r="P307" s="408" t="s">
        <v>1157</v>
      </c>
      <c r="Q307" s="408" t="s">
        <v>1663</v>
      </c>
      <c r="R307" s="408">
        <v>0.25</v>
      </c>
      <c r="S307" s="408">
        <v>2.8E-3</v>
      </c>
    </row>
    <row r="308" spans="16:19" x14ac:dyDescent="0.25">
      <c r="P308" s="408" t="s">
        <v>1157</v>
      </c>
      <c r="Q308" s="408" t="s">
        <v>1874</v>
      </c>
      <c r="R308" s="408">
        <v>7.0000000000000007E-2</v>
      </c>
      <c r="S308" s="408">
        <v>7.8400000000000019E-4</v>
      </c>
    </row>
    <row r="309" spans="16:19" x14ac:dyDescent="0.25">
      <c r="P309" s="408" t="s">
        <v>1157</v>
      </c>
      <c r="Q309" s="408" t="s">
        <v>1561</v>
      </c>
      <c r="R309" s="408">
        <v>2.2000000000000002</v>
      </c>
      <c r="S309" s="408">
        <v>3.8544</v>
      </c>
    </row>
    <row r="310" spans="16:19" x14ac:dyDescent="0.25">
      <c r="P310" s="408" t="s">
        <v>1157</v>
      </c>
      <c r="Q310" s="408" t="s">
        <v>1592</v>
      </c>
      <c r="R310" s="408">
        <v>10.76</v>
      </c>
      <c r="S310" s="408">
        <v>18.851520000000001</v>
      </c>
    </row>
    <row r="311" spans="16:19" x14ac:dyDescent="0.25">
      <c r="P311" s="408" t="s">
        <v>1157</v>
      </c>
      <c r="Q311" s="408" t="s">
        <v>1638</v>
      </c>
      <c r="R311" s="408">
        <v>0.12</v>
      </c>
      <c r="S311" s="408">
        <v>0.21024000000000001</v>
      </c>
    </row>
    <row r="312" spans="16:19" x14ac:dyDescent="0.25">
      <c r="P312" s="408" t="s">
        <v>1157</v>
      </c>
      <c r="Q312" s="408" t="s">
        <v>1639</v>
      </c>
      <c r="R312" s="408">
        <v>3.55</v>
      </c>
      <c r="S312" s="408">
        <v>6.2196000000000007</v>
      </c>
    </row>
    <row r="313" spans="16:19" x14ac:dyDescent="0.25">
      <c r="P313" s="408" t="s">
        <v>1157</v>
      </c>
      <c r="Q313" s="408" t="s">
        <v>1608</v>
      </c>
      <c r="R313" s="408">
        <v>0.32</v>
      </c>
      <c r="S313" s="408">
        <v>0.56064000000000003</v>
      </c>
    </row>
    <row r="314" spans="16:19" x14ac:dyDescent="0.25">
      <c r="P314" s="408" t="s">
        <v>1157</v>
      </c>
      <c r="Q314" s="408" t="s">
        <v>1602</v>
      </c>
      <c r="R314" s="408">
        <v>1</v>
      </c>
      <c r="S314" s="408">
        <v>1.752</v>
      </c>
    </row>
    <row r="315" spans="16:19" x14ac:dyDescent="0.25">
      <c r="P315" s="408" t="s">
        <v>1157</v>
      </c>
      <c r="Q315" s="408" t="s">
        <v>1603</v>
      </c>
      <c r="R315" s="408">
        <v>1.34</v>
      </c>
      <c r="S315" s="408">
        <v>2.34768</v>
      </c>
    </row>
    <row r="316" spans="16:19" x14ac:dyDescent="0.25">
      <c r="P316" s="408" t="s">
        <v>1157</v>
      </c>
      <c r="Q316" s="408" t="s">
        <v>1913</v>
      </c>
      <c r="R316" s="408">
        <v>3.1749999999999998</v>
      </c>
      <c r="S316" s="408">
        <v>0</v>
      </c>
    </row>
    <row r="317" spans="16:19" x14ac:dyDescent="0.25">
      <c r="P317" s="408" t="s">
        <v>1157</v>
      </c>
      <c r="Q317" s="408" t="s">
        <v>1911</v>
      </c>
      <c r="R317" s="408">
        <v>2.6360000000000001</v>
      </c>
      <c r="S317" s="408">
        <v>0.56412318160746999</v>
      </c>
    </row>
    <row r="318" spans="16:19" x14ac:dyDescent="0.25">
      <c r="P318" s="408" t="s">
        <v>1157</v>
      </c>
      <c r="Q318" s="408" t="s">
        <v>1756</v>
      </c>
      <c r="R318" s="408">
        <v>1.575</v>
      </c>
      <c r="S318" s="408">
        <v>1.7639999999999999E-2</v>
      </c>
    </row>
    <row r="319" spans="16:19" x14ac:dyDescent="0.25">
      <c r="P319" s="408" t="s">
        <v>1157</v>
      </c>
      <c r="Q319" s="408" t="s">
        <v>1912</v>
      </c>
      <c r="R319" s="408">
        <v>1.9550000000000001</v>
      </c>
      <c r="S319" s="408">
        <v>0</v>
      </c>
    </row>
    <row r="320" spans="16:19" x14ac:dyDescent="0.25">
      <c r="P320" s="408" t="s">
        <v>1157</v>
      </c>
      <c r="Q320" s="408" t="s">
        <v>1882</v>
      </c>
      <c r="R320" s="408">
        <v>8.5000000000000006E-2</v>
      </c>
      <c r="S320" s="408">
        <v>9.5200000000000005E-4</v>
      </c>
    </row>
    <row r="321" spans="16:19" x14ac:dyDescent="0.25">
      <c r="P321" s="408" t="s">
        <v>1157</v>
      </c>
      <c r="Q321" s="408" t="s">
        <v>1779</v>
      </c>
      <c r="R321" s="408">
        <v>0.28799999999999998</v>
      </c>
      <c r="S321" s="408">
        <v>3.2255999999999999E-3</v>
      </c>
    </row>
    <row r="322" spans="16:19" x14ac:dyDescent="0.25">
      <c r="P322" s="408" t="s">
        <v>1157</v>
      </c>
      <c r="Q322" s="408" t="s">
        <v>1790</v>
      </c>
      <c r="R322" s="408">
        <v>0.68</v>
      </c>
      <c r="S322" s="408">
        <v>7.6160000000000004E-3</v>
      </c>
    </row>
    <row r="323" spans="16:19" x14ac:dyDescent="0.25">
      <c r="P323" s="408" t="s">
        <v>1157</v>
      </c>
      <c r="Q323" s="408" t="s">
        <v>1701</v>
      </c>
      <c r="R323" s="408">
        <v>0.28999999999999998</v>
      </c>
      <c r="S323" s="408">
        <v>3.2479999999999996E-3</v>
      </c>
    </row>
    <row r="324" spans="16:19" x14ac:dyDescent="0.25">
      <c r="P324" s="408" t="s">
        <v>1157</v>
      </c>
      <c r="Q324" s="408" t="s">
        <v>1589</v>
      </c>
      <c r="R324" s="408">
        <v>8.5000000000000006E-2</v>
      </c>
      <c r="S324" s="408">
        <v>0.14892</v>
      </c>
    </row>
    <row r="325" spans="16:19" x14ac:dyDescent="0.25">
      <c r="P325" s="408" t="s">
        <v>1157</v>
      </c>
      <c r="Q325" s="408" t="s">
        <v>1791</v>
      </c>
      <c r="R325" s="408">
        <v>1.2</v>
      </c>
      <c r="S325" s="408">
        <v>1.3439999999999999E-2</v>
      </c>
    </row>
    <row r="326" spans="16:19" x14ac:dyDescent="0.25">
      <c r="P326" s="408" t="s">
        <v>1157</v>
      </c>
      <c r="Q326" s="408" t="s">
        <v>1729</v>
      </c>
      <c r="R326" s="408">
        <v>0.27</v>
      </c>
      <c r="S326" s="408">
        <v>3.0240000000000006E-3</v>
      </c>
    </row>
    <row r="327" spans="16:19" x14ac:dyDescent="0.25">
      <c r="P327" s="408" t="s">
        <v>1157</v>
      </c>
      <c r="Q327" s="408" t="s">
        <v>1780</v>
      </c>
      <c r="R327" s="408">
        <v>0.7</v>
      </c>
      <c r="S327" s="408">
        <v>7.8399999999999997E-3</v>
      </c>
    </row>
    <row r="328" spans="16:19" x14ac:dyDescent="0.25">
      <c r="P328" s="408" t="s">
        <v>1157</v>
      </c>
      <c r="Q328" s="408" t="s">
        <v>1590</v>
      </c>
      <c r="R328" s="408">
        <v>0.11</v>
      </c>
      <c r="S328" s="408">
        <v>0.19272</v>
      </c>
    </row>
    <row r="329" spans="16:19" x14ac:dyDescent="0.25">
      <c r="P329" s="408" t="s">
        <v>1157</v>
      </c>
      <c r="Q329" s="408" t="s">
        <v>1826</v>
      </c>
      <c r="R329" s="408">
        <v>0.125</v>
      </c>
      <c r="S329" s="408">
        <v>1.4E-3</v>
      </c>
    </row>
    <row r="330" spans="16:19" x14ac:dyDescent="0.25">
      <c r="P330" s="408" t="s">
        <v>1157</v>
      </c>
      <c r="Q330" s="408" t="s">
        <v>1529</v>
      </c>
      <c r="R330" s="408">
        <v>3.65</v>
      </c>
      <c r="S330" s="408">
        <v>6.3948</v>
      </c>
    </row>
    <row r="331" spans="16:19" x14ac:dyDescent="0.25">
      <c r="P331" s="408" t="s">
        <v>1157</v>
      </c>
      <c r="Q331" s="408" t="s">
        <v>1820</v>
      </c>
      <c r="R331" s="408">
        <v>0.55000000000000004</v>
      </c>
      <c r="S331" s="408">
        <v>6.1600000000000005E-3</v>
      </c>
    </row>
    <row r="332" spans="16:19" x14ac:dyDescent="0.25">
      <c r="P332" s="408" t="s">
        <v>1157</v>
      </c>
      <c r="Q332" s="408" t="s">
        <v>1650</v>
      </c>
      <c r="R332" s="408">
        <v>0.36499999999999999</v>
      </c>
      <c r="S332" s="408">
        <v>0.63948000000000005</v>
      </c>
    </row>
    <row r="333" spans="16:19" x14ac:dyDescent="0.25">
      <c r="P333" s="408" t="s">
        <v>1157</v>
      </c>
      <c r="Q333" s="408" t="s">
        <v>1665</v>
      </c>
      <c r="R333" s="408">
        <v>0.09</v>
      </c>
      <c r="S333" s="408">
        <v>1.008E-3</v>
      </c>
    </row>
    <row r="334" spans="16:19" x14ac:dyDescent="0.25">
      <c r="P334" s="408" t="s">
        <v>1157</v>
      </c>
      <c r="Q334" s="408" t="s">
        <v>1883</v>
      </c>
      <c r="R334" s="408">
        <v>0.40300000000000002</v>
      </c>
      <c r="S334" s="408">
        <v>4.5136000000000004E-3</v>
      </c>
    </row>
    <row r="335" spans="16:19" x14ac:dyDescent="0.25">
      <c r="P335" s="408" t="s">
        <v>1157</v>
      </c>
      <c r="Q335" s="408" t="s">
        <v>1782</v>
      </c>
      <c r="R335" s="408">
        <v>0.54500000000000004</v>
      </c>
      <c r="S335" s="408">
        <v>6.1040000000000009E-3</v>
      </c>
    </row>
    <row r="336" spans="16:19" x14ac:dyDescent="0.25">
      <c r="P336" s="408" t="s">
        <v>1157</v>
      </c>
      <c r="Q336" s="408" t="s">
        <v>1712</v>
      </c>
      <c r="R336" s="408">
        <v>0.05</v>
      </c>
      <c r="S336" s="408">
        <v>5.6000000000000006E-4</v>
      </c>
    </row>
    <row r="337" spans="16:19" x14ac:dyDescent="0.25">
      <c r="P337" s="408" t="s">
        <v>1157</v>
      </c>
      <c r="Q337" s="408" t="s">
        <v>1750</v>
      </c>
      <c r="R337" s="408">
        <v>0.61</v>
      </c>
      <c r="S337" s="408">
        <v>6.8319999999999995E-3</v>
      </c>
    </row>
    <row r="338" spans="16:19" x14ac:dyDescent="0.25">
      <c r="P338" s="408" t="s">
        <v>1157</v>
      </c>
      <c r="Q338" s="408" t="s">
        <v>1533</v>
      </c>
      <c r="R338" s="408">
        <v>1.5249999999999999</v>
      </c>
      <c r="S338" s="408">
        <v>2.6718000000000002</v>
      </c>
    </row>
    <row r="339" spans="16:19" x14ac:dyDescent="0.25">
      <c r="P339" s="408" t="s">
        <v>1157</v>
      </c>
      <c r="Q339" s="408" t="s">
        <v>1884</v>
      </c>
      <c r="R339" s="408">
        <v>1.65</v>
      </c>
      <c r="S339" s="408">
        <v>1.848E-2</v>
      </c>
    </row>
    <row r="340" spans="16:19" x14ac:dyDescent="0.25">
      <c r="P340" s="408" t="s">
        <v>1157</v>
      </c>
      <c r="Q340" s="408" t="s">
        <v>1534</v>
      </c>
      <c r="R340" s="408">
        <v>2.0499999999999998</v>
      </c>
      <c r="S340" s="408">
        <v>3.5916000000000001</v>
      </c>
    </row>
    <row r="341" spans="16:19" x14ac:dyDescent="0.25">
      <c r="P341" s="408" t="s">
        <v>1157</v>
      </c>
      <c r="Q341" s="408" t="s">
        <v>1714</v>
      </c>
      <c r="R341" s="408">
        <v>0.55000000000000004</v>
      </c>
      <c r="S341" s="408">
        <v>6.1600000000000005E-3</v>
      </c>
    </row>
    <row r="342" spans="16:19" x14ac:dyDescent="0.25">
      <c r="P342" s="408" t="s">
        <v>1157</v>
      </c>
      <c r="Q342" s="408" t="s">
        <v>1725</v>
      </c>
      <c r="R342" s="408">
        <v>0.114</v>
      </c>
      <c r="S342" s="408">
        <v>1.2768000000000002E-3</v>
      </c>
    </row>
    <row r="343" spans="16:19" x14ac:dyDescent="0.25">
      <c r="P343" s="408" t="s">
        <v>1157</v>
      </c>
      <c r="Q343" s="408" t="s">
        <v>1786</v>
      </c>
      <c r="R343" s="408">
        <v>0.32</v>
      </c>
      <c r="S343" s="408">
        <v>3.5839999999999999E-3</v>
      </c>
    </row>
    <row r="344" spans="16:19" x14ac:dyDescent="0.25">
      <c r="P344" s="408" t="s">
        <v>1157</v>
      </c>
      <c r="Q344" s="408" t="s">
        <v>1726</v>
      </c>
      <c r="R344" s="408">
        <v>0.56000000000000005</v>
      </c>
      <c r="S344" s="408">
        <v>6.2720000000000015E-3</v>
      </c>
    </row>
    <row r="345" spans="16:19" x14ac:dyDescent="0.25">
      <c r="P345" s="408" t="s">
        <v>1157</v>
      </c>
      <c r="Q345" s="408" t="s">
        <v>1719</v>
      </c>
      <c r="R345" s="408">
        <v>0.113</v>
      </c>
      <c r="S345" s="408">
        <v>1.2656E-3</v>
      </c>
    </row>
    <row r="346" spans="16:19" x14ac:dyDescent="0.25">
      <c r="P346" s="408" t="s">
        <v>1157</v>
      </c>
      <c r="Q346" s="408" t="s">
        <v>1787</v>
      </c>
      <c r="R346" s="408">
        <v>0.34599999999999997</v>
      </c>
      <c r="S346" s="408">
        <v>3.8752000000000001E-3</v>
      </c>
    </row>
    <row r="347" spans="16:19" x14ac:dyDescent="0.25">
      <c r="P347" s="408" t="s">
        <v>1157</v>
      </c>
      <c r="Q347" s="408" t="s">
        <v>1656</v>
      </c>
      <c r="R347" s="408">
        <v>0.12</v>
      </c>
      <c r="S347" s="408">
        <v>0.21024000000000001</v>
      </c>
    </row>
    <row r="348" spans="16:19" x14ac:dyDescent="0.25">
      <c r="P348" s="408" t="s">
        <v>1157</v>
      </c>
      <c r="Q348" s="408" t="s">
        <v>1788</v>
      </c>
      <c r="R348" s="408">
        <v>1</v>
      </c>
      <c r="S348" s="408">
        <v>1.12E-2</v>
      </c>
    </row>
    <row r="349" spans="16:19" x14ac:dyDescent="0.25">
      <c r="P349" s="408" t="s">
        <v>1157</v>
      </c>
      <c r="Q349" s="408" t="s">
        <v>1789</v>
      </c>
      <c r="R349" s="408">
        <v>0.34499999999999997</v>
      </c>
      <c r="S349" s="408">
        <v>3.8639999999999994E-3</v>
      </c>
    </row>
    <row r="350" spans="16:19" x14ac:dyDescent="0.25">
      <c r="P350" s="408" t="s">
        <v>1157</v>
      </c>
      <c r="Q350" s="408" t="s">
        <v>1631</v>
      </c>
      <c r="R350" s="408">
        <v>7.41</v>
      </c>
      <c r="S350" s="408">
        <v>12.98232</v>
      </c>
    </row>
    <row r="351" spans="16:19" x14ac:dyDescent="0.25">
      <c r="P351" s="408" t="s">
        <v>1157</v>
      </c>
      <c r="Q351" s="408" t="s">
        <v>1525</v>
      </c>
      <c r="R351" s="408">
        <v>0.113</v>
      </c>
      <c r="S351" s="408">
        <v>0.19797600000000004</v>
      </c>
    </row>
    <row r="352" spans="16:19" x14ac:dyDescent="0.25">
      <c r="P352" s="408" t="s">
        <v>1157</v>
      </c>
      <c r="Q352" s="408" t="s">
        <v>1792</v>
      </c>
      <c r="R352" s="408">
        <v>0.25</v>
      </c>
      <c r="S352" s="408">
        <v>2.8E-3</v>
      </c>
    </row>
    <row r="353" spans="16:19" x14ac:dyDescent="0.25">
      <c r="P353" s="408" t="s">
        <v>1157</v>
      </c>
      <c r="Q353" s="408" t="s">
        <v>1687</v>
      </c>
      <c r="R353" s="408">
        <v>0.32</v>
      </c>
      <c r="S353" s="408">
        <v>3.5839999999999999E-3</v>
      </c>
    </row>
    <row r="354" spans="16:19" x14ac:dyDescent="0.25">
      <c r="P354" s="408" t="s">
        <v>1157</v>
      </c>
      <c r="Q354" s="408" t="s">
        <v>1753</v>
      </c>
      <c r="R354" s="408">
        <v>0.4</v>
      </c>
      <c r="S354" s="408">
        <v>4.4800000000000005E-3</v>
      </c>
    </row>
    <row r="355" spans="16:19" x14ac:dyDescent="0.25">
      <c r="P355" s="408" t="s">
        <v>1157</v>
      </c>
      <c r="Q355" s="408" t="s">
        <v>1703</v>
      </c>
      <c r="R355" s="408">
        <v>0.25</v>
      </c>
      <c r="S355" s="408">
        <v>2.8E-3</v>
      </c>
    </row>
    <row r="356" spans="16:19" x14ac:dyDescent="0.25">
      <c r="P356" s="408" t="s">
        <v>1157</v>
      </c>
      <c r="Q356" s="408" t="s">
        <v>1715</v>
      </c>
      <c r="R356" s="408">
        <v>0.36</v>
      </c>
      <c r="S356" s="408">
        <v>4.032E-3</v>
      </c>
    </row>
    <row r="357" spans="16:19" x14ac:dyDescent="0.25">
      <c r="P357" s="408" t="s">
        <v>1157</v>
      </c>
      <c r="Q357" s="408" t="s">
        <v>1900</v>
      </c>
      <c r="R357" s="408">
        <v>0.32</v>
      </c>
      <c r="S357" s="408">
        <v>3.5839999999999999E-3</v>
      </c>
    </row>
    <row r="358" spans="16:19" x14ac:dyDescent="0.25">
      <c r="P358" s="408" t="s">
        <v>1157</v>
      </c>
      <c r="Q358" s="408" t="s">
        <v>1898</v>
      </c>
      <c r="R358" s="408">
        <v>0.35</v>
      </c>
      <c r="S358" s="408">
        <v>3.9199999999999999E-3</v>
      </c>
    </row>
    <row r="359" spans="16:19" x14ac:dyDescent="0.25">
      <c r="P359" s="408" t="s">
        <v>1157</v>
      </c>
      <c r="Q359" s="408" t="s">
        <v>1710</v>
      </c>
      <c r="R359" s="408">
        <v>0.27500000000000002</v>
      </c>
      <c r="S359" s="408">
        <v>3.0800000000000003E-3</v>
      </c>
    </row>
    <row r="360" spans="16:19" x14ac:dyDescent="0.25">
      <c r="P360" s="408" t="s">
        <v>1157</v>
      </c>
      <c r="Q360" s="408" t="s">
        <v>1899</v>
      </c>
      <c r="R360" s="408">
        <v>0.26</v>
      </c>
      <c r="S360" s="408">
        <v>2.9120000000000005E-3</v>
      </c>
    </row>
    <row r="361" spans="16:19" x14ac:dyDescent="0.25">
      <c r="P361" s="408" t="s">
        <v>1157</v>
      </c>
      <c r="Q361" s="408" t="s">
        <v>1904</v>
      </c>
      <c r="R361" s="408">
        <v>0.47</v>
      </c>
      <c r="S361" s="408">
        <v>5.2640000000000004E-3</v>
      </c>
    </row>
    <row r="362" spans="16:19" x14ac:dyDescent="0.25">
      <c r="P362" s="408" t="s">
        <v>1157</v>
      </c>
      <c r="Q362" s="408" t="s">
        <v>1752</v>
      </c>
      <c r="R362" s="408">
        <v>0.2</v>
      </c>
      <c r="S362" s="408">
        <v>2.2400000000000002E-3</v>
      </c>
    </row>
    <row r="363" spans="16:19" x14ac:dyDescent="0.25">
      <c r="P363" s="408" t="s">
        <v>1157</v>
      </c>
      <c r="Q363" s="408" t="s">
        <v>1885</v>
      </c>
      <c r="R363" s="408">
        <v>2.532</v>
      </c>
      <c r="S363" s="408">
        <v>2.8358400000000002E-2</v>
      </c>
    </row>
    <row r="364" spans="16:19" x14ac:dyDescent="0.25">
      <c r="P364" s="408" t="s">
        <v>1157</v>
      </c>
      <c r="Q364" s="408" t="s">
        <v>1905</v>
      </c>
      <c r="R364" s="408">
        <v>0.4</v>
      </c>
      <c r="S364" s="408">
        <v>4.4800000000000005E-3</v>
      </c>
    </row>
    <row r="365" spans="16:19" x14ac:dyDescent="0.25">
      <c r="P365" s="408" t="s">
        <v>1157</v>
      </c>
      <c r="Q365" s="408" t="s">
        <v>1901</v>
      </c>
      <c r="R365" s="408">
        <v>0.27500000000000002</v>
      </c>
      <c r="S365" s="408">
        <v>3.0800000000000003E-3</v>
      </c>
    </row>
    <row r="366" spans="16:19" x14ac:dyDescent="0.25">
      <c r="P366" s="408" t="s">
        <v>1157</v>
      </c>
      <c r="Q366" s="408" t="s">
        <v>1606</v>
      </c>
      <c r="R366" s="408">
        <v>0.1</v>
      </c>
      <c r="S366" s="408">
        <v>0.17519999999999999</v>
      </c>
    </row>
    <row r="367" spans="16:19" x14ac:dyDescent="0.25">
      <c r="P367" s="408" t="s">
        <v>1157</v>
      </c>
      <c r="Q367" s="408" t="s">
        <v>1654</v>
      </c>
      <c r="R367" s="408">
        <v>0.435</v>
      </c>
      <c r="S367" s="408">
        <v>0.76212000000000002</v>
      </c>
    </row>
    <row r="368" spans="16:19" x14ac:dyDescent="0.25">
      <c r="P368" s="408" t="s">
        <v>1157</v>
      </c>
      <c r="Q368" s="408" t="s">
        <v>1704</v>
      </c>
      <c r="R368" s="408">
        <v>3.7999999999999999E-2</v>
      </c>
      <c r="S368" s="408">
        <v>4.2559999999999999E-4</v>
      </c>
    </row>
    <row r="369" spans="16:19" x14ac:dyDescent="0.25">
      <c r="P369" s="408" t="s">
        <v>1157</v>
      </c>
      <c r="Q369" s="408" t="s">
        <v>1705</v>
      </c>
      <c r="R369" s="408">
        <v>1.0999999999999999E-2</v>
      </c>
      <c r="S369" s="408">
        <v>1.2320000000000001E-4</v>
      </c>
    </row>
    <row r="370" spans="16:19" x14ac:dyDescent="0.25">
      <c r="P370" s="408" t="s">
        <v>1157</v>
      </c>
      <c r="Q370" s="408" t="s">
        <v>1557</v>
      </c>
      <c r="R370" s="408">
        <v>0.96499999999999997</v>
      </c>
      <c r="S370" s="408">
        <v>1.69068</v>
      </c>
    </row>
    <row r="371" spans="16:19" x14ac:dyDescent="0.25">
      <c r="P371" s="408" t="s">
        <v>1157</v>
      </c>
      <c r="Q371" s="408" t="s">
        <v>1728</v>
      </c>
      <c r="R371" s="408">
        <v>0.45</v>
      </c>
      <c r="S371" s="408">
        <v>5.0400000000000002E-3</v>
      </c>
    </row>
    <row r="372" spans="16:19" x14ac:dyDescent="0.25">
      <c r="P372" s="408" t="s">
        <v>1157</v>
      </c>
      <c r="Q372" s="408" t="s">
        <v>1537</v>
      </c>
      <c r="R372" s="408">
        <v>2.7829999999999999</v>
      </c>
      <c r="S372" s="408">
        <v>0</v>
      </c>
    </row>
    <row r="373" spans="16:19" x14ac:dyDescent="0.25">
      <c r="P373" s="408" t="s">
        <v>1157</v>
      </c>
      <c r="Q373" s="408" t="s">
        <v>1573</v>
      </c>
      <c r="R373" s="408">
        <v>2.87</v>
      </c>
      <c r="S373" s="408">
        <v>5.0282399999999994</v>
      </c>
    </row>
    <row r="374" spans="16:19" x14ac:dyDescent="0.25">
      <c r="P374" s="408" t="s">
        <v>1157</v>
      </c>
      <c r="Q374" s="408" t="s">
        <v>1636</v>
      </c>
      <c r="R374" s="408">
        <v>1.04</v>
      </c>
      <c r="S374" s="408">
        <v>1.8220799999999999</v>
      </c>
    </row>
    <row r="375" spans="16:19" x14ac:dyDescent="0.25">
      <c r="P375" s="408" t="s">
        <v>1157</v>
      </c>
      <c r="Q375" s="408" t="s">
        <v>1623</v>
      </c>
      <c r="R375" s="408">
        <v>0.26</v>
      </c>
      <c r="S375" s="408">
        <v>0.45551999999999998</v>
      </c>
    </row>
    <row r="376" spans="16:19" x14ac:dyDescent="0.25">
      <c r="P376" s="408" t="s">
        <v>1157</v>
      </c>
      <c r="Q376" s="408" t="s">
        <v>1545</v>
      </c>
      <c r="R376" s="408">
        <v>2.0150000000000001</v>
      </c>
      <c r="S376" s="408">
        <v>0.88257000000000008</v>
      </c>
    </row>
    <row r="377" spans="16:19" x14ac:dyDescent="0.25">
      <c r="P377" s="408" t="s">
        <v>1157</v>
      </c>
      <c r="Q377" s="408" t="s">
        <v>1678</v>
      </c>
      <c r="R377" s="408">
        <v>8.3000000000000004E-2</v>
      </c>
      <c r="S377" s="408">
        <v>9.2959999999999994E-4</v>
      </c>
    </row>
    <row r="378" spans="16:19" x14ac:dyDescent="0.25">
      <c r="P378" s="408" t="s">
        <v>1157</v>
      </c>
      <c r="Q378" s="408" t="s">
        <v>1669</v>
      </c>
      <c r="R378" s="408">
        <v>5.6000000000000001E-2</v>
      </c>
      <c r="S378" s="408">
        <v>6.2720000000000007E-4</v>
      </c>
    </row>
    <row r="379" spans="16:19" x14ac:dyDescent="0.25">
      <c r="P379" s="408" t="s">
        <v>1157</v>
      </c>
      <c r="Q379" s="408" t="s">
        <v>1798</v>
      </c>
      <c r="R379" s="408">
        <v>0.25</v>
      </c>
      <c r="S379" s="408">
        <v>2.8E-3</v>
      </c>
    </row>
    <row r="380" spans="16:19" x14ac:dyDescent="0.25">
      <c r="P380" s="408" t="s">
        <v>1157</v>
      </c>
      <c r="Q380" s="408" t="s">
        <v>1796</v>
      </c>
      <c r="R380" s="408">
        <v>0.15</v>
      </c>
      <c r="S380" s="408">
        <v>1.6799999999999999E-3</v>
      </c>
    </row>
    <row r="381" spans="16:19" x14ac:dyDescent="0.25">
      <c r="P381" s="408" t="s">
        <v>1157</v>
      </c>
      <c r="Q381" s="408" t="s">
        <v>1607</v>
      </c>
      <c r="R381" s="408">
        <v>1.65</v>
      </c>
      <c r="S381" s="408">
        <v>2.8908</v>
      </c>
    </row>
    <row r="382" spans="16:19" x14ac:dyDescent="0.25">
      <c r="P382" s="408" t="s">
        <v>1157</v>
      </c>
      <c r="Q382" s="408" t="s">
        <v>1799</v>
      </c>
      <c r="R382" s="408">
        <v>0.40799999999999997</v>
      </c>
      <c r="S382" s="408">
        <v>4.5696000000000001E-3</v>
      </c>
    </row>
    <row r="383" spans="16:19" x14ac:dyDescent="0.25">
      <c r="P383" s="408" t="s">
        <v>1157</v>
      </c>
      <c r="Q383" s="408" t="s">
        <v>1800</v>
      </c>
      <c r="R383" s="408">
        <v>0.113</v>
      </c>
      <c r="S383" s="408">
        <v>1.2656E-3</v>
      </c>
    </row>
    <row r="384" spans="16:19" x14ac:dyDescent="0.25">
      <c r="P384" s="408" t="s">
        <v>1157</v>
      </c>
      <c r="Q384" s="408" t="s">
        <v>1801</v>
      </c>
      <c r="R384" s="408">
        <v>0.39300000000000002</v>
      </c>
      <c r="S384" s="408">
        <v>4.4016000000000003E-3</v>
      </c>
    </row>
    <row r="385" spans="16:19" x14ac:dyDescent="0.25">
      <c r="P385" s="408" t="s">
        <v>1157</v>
      </c>
      <c r="Q385" s="408" t="s">
        <v>1803</v>
      </c>
      <c r="R385" s="408">
        <v>0.7</v>
      </c>
      <c r="S385" s="408">
        <v>7.8399999999999997E-3</v>
      </c>
    </row>
    <row r="386" spans="16:19" x14ac:dyDescent="0.25">
      <c r="P386" s="408" t="s">
        <v>1157</v>
      </c>
      <c r="Q386" s="408" t="s">
        <v>1679</v>
      </c>
      <c r="R386" s="408">
        <v>8.3000000000000004E-2</v>
      </c>
      <c r="S386" s="408">
        <v>9.2959999999999994E-4</v>
      </c>
    </row>
    <row r="387" spans="16:19" x14ac:dyDescent="0.25">
      <c r="P387" s="408" t="s">
        <v>1157</v>
      </c>
      <c r="Q387" s="408" t="s">
        <v>1754</v>
      </c>
      <c r="R387" s="408">
        <v>0.13500000000000001</v>
      </c>
      <c r="S387" s="408">
        <v>1.5120000000000003E-3</v>
      </c>
    </row>
    <row r="388" spans="16:19" x14ac:dyDescent="0.25">
      <c r="P388" s="408" t="s">
        <v>1157</v>
      </c>
      <c r="Q388" s="408" t="s">
        <v>1867</v>
      </c>
      <c r="R388" s="408">
        <v>0.2</v>
      </c>
      <c r="S388" s="408">
        <v>2.2400000000000002E-3</v>
      </c>
    </row>
    <row r="389" spans="16:19" x14ac:dyDescent="0.25">
      <c r="P389" s="408" t="s">
        <v>1157</v>
      </c>
      <c r="Q389" s="408" t="s">
        <v>1886</v>
      </c>
      <c r="R389" s="408">
        <v>0.32</v>
      </c>
      <c r="S389" s="408">
        <v>3.5839999999999999E-3</v>
      </c>
    </row>
    <row r="390" spans="16:19" x14ac:dyDescent="0.25">
      <c r="P390" s="408" t="s">
        <v>1157</v>
      </c>
      <c r="Q390" s="408" t="s">
        <v>1804</v>
      </c>
      <c r="R390" s="408">
        <v>0.08</v>
      </c>
      <c r="S390" s="408">
        <v>8.9599999999999999E-4</v>
      </c>
    </row>
    <row r="391" spans="16:19" x14ac:dyDescent="0.25">
      <c r="P391" s="408" t="s">
        <v>1157</v>
      </c>
      <c r="Q391" s="408" t="s">
        <v>1805</v>
      </c>
      <c r="R391" s="408">
        <v>0.125</v>
      </c>
      <c r="S391" s="408">
        <v>1.4E-3</v>
      </c>
    </row>
    <row r="392" spans="16:19" x14ac:dyDescent="0.25">
      <c r="P392" s="408" t="s">
        <v>1157</v>
      </c>
      <c r="Q392" s="408" t="s">
        <v>1806</v>
      </c>
      <c r="R392" s="408">
        <v>0.51600000000000001</v>
      </c>
      <c r="S392" s="408">
        <v>5.7792000000000008E-3</v>
      </c>
    </row>
    <row r="393" spans="16:19" x14ac:dyDescent="0.25">
      <c r="P393" s="408" t="s">
        <v>1157</v>
      </c>
      <c r="Q393" s="408" t="s">
        <v>1597</v>
      </c>
      <c r="R393" s="408">
        <v>0.06</v>
      </c>
      <c r="S393" s="408">
        <v>0.10512000000000001</v>
      </c>
    </row>
    <row r="394" spans="16:19" x14ac:dyDescent="0.25">
      <c r="P394" s="408" t="s">
        <v>1157</v>
      </c>
      <c r="Q394" s="408" t="s">
        <v>1876</v>
      </c>
      <c r="R394" s="408">
        <v>7.4999999999999997E-2</v>
      </c>
      <c r="S394" s="408">
        <v>8.3999999999999993E-4</v>
      </c>
    </row>
    <row r="395" spans="16:19" x14ac:dyDescent="0.25">
      <c r="P395" s="408" t="s">
        <v>1157</v>
      </c>
      <c r="Q395" s="408" t="s">
        <v>1807</v>
      </c>
      <c r="R395" s="408">
        <v>0.19</v>
      </c>
      <c r="S395" s="408">
        <v>2.1280000000000001E-3</v>
      </c>
    </row>
    <row r="396" spans="16:19" x14ac:dyDescent="0.25">
      <c r="P396" s="408" t="s">
        <v>1157</v>
      </c>
      <c r="Q396" s="408" t="s">
        <v>1906</v>
      </c>
      <c r="R396" s="408">
        <v>0.25</v>
      </c>
      <c r="S396" s="408">
        <v>2.8E-3</v>
      </c>
    </row>
    <row r="397" spans="16:19" x14ac:dyDescent="0.25">
      <c r="P397" s="408" t="s">
        <v>1157</v>
      </c>
      <c r="Q397" s="408" t="s">
        <v>1793</v>
      </c>
      <c r="R397" s="408">
        <v>0.45800000000000002</v>
      </c>
      <c r="S397" s="408">
        <v>5.1296000000000007E-3</v>
      </c>
    </row>
    <row r="398" spans="16:19" x14ac:dyDescent="0.25">
      <c r="P398" s="408" t="s">
        <v>1157</v>
      </c>
      <c r="Q398" s="408" t="s">
        <v>1670</v>
      </c>
      <c r="R398" s="408">
        <v>0.21199999999999999</v>
      </c>
      <c r="S398" s="408">
        <v>2.3744E-3</v>
      </c>
    </row>
    <row r="399" spans="16:19" x14ac:dyDescent="0.25">
      <c r="P399" s="408" t="s">
        <v>1157</v>
      </c>
      <c r="Q399" s="408" t="s">
        <v>1910</v>
      </c>
      <c r="R399" s="408">
        <v>2.02</v>
      </c>
      <c r="S399" s="408">
        <v>0</v>
      </c>
    </row>
    <row r="400" spans="16:19" x14ac:dyDescent="0.25">
      <c r="P400" s="408" t="s">
        <v>1157</v>
      </c>
      <c r="Q400" s="408" t="s">
        <v>1783</v>
      </c>
      <c r="R400" s="408">
        <v>0.57799999999999996</v>
      </c>
      <c r="S400" s="408">
        <v>6.4735999999999995E-3</v>
      </c>
    </row>
    <row r="401" spans="16:19" x14ac:dyDescent="0.25">
      <c r="P401" s="408" t="s">
        <v>1157</v>
      </c>
      <c r="Q401" s="408" t="s">
        <v>1609</v>
      </c>
      <c r="R401" s="408">
        <v>1.64</v>
      </c>
      <c r="S401" s="408">
        <v>2.8732800000000003</v>
      </c>
    </row>
    <row r="402" spans="16:19" x14ac:dyDescent="0.25">
      <c r="P402" s="408" t="s">
        <v>1157</v>
      </c>
      <c r="Q402" s="408" t="s">
        <v>1875</v>
      </c>
      <c r="R402" s="408">
        <v>0.3</v>
      </c>
      <c r="S402" s="408">
        <v>3.3599999999999997E-3</v>
      </c>
    </row>
    <row r="403" spans="16:19" x14ac:dyDescent="0.25">
      <c r="P403" s="408" t="s">
        <v>1157</v>
      </c>
      <c r="Q403" s="408" t="s">
        <v>1893</v>
      </c>
      <c r="R403" s="408">
        <v>0.25</v>
      </c>
      <c r="S403" s="408">
        <v>2.8E-3</v>
      </c>
    </row>
    <row r="404" spans="16:19" x14ac:dyDescent="0.25">
      <c r="P404" s="408" t="s">
        <v>1157</v>
      </c>
      <c r="Q404" s="408" t="s">
        <v>1808</v>
      </c>
      <c r="R404" s="408">
        <v>0.504</v>
      </c>
      <c r="S404" s="408">
        <v>5.6448000000000002E-3</v>
      </c>
    </row>
    <row r="405" spans="16:19" x14ac:dyDescent="0.25">
      <c r="P405" s="408" t="s">
        <v>1157</v>
      </c>
      <c r="Q405" s="408" t="s">
        <v>1809</v>
      </c>
      <c r="R405" s="408">
        <v>0.6</v>
      </c>
      <c r="S405" s="408">
        <v>6.7199999999999994E-3</v>
      </c>
    </row>
    <row r="406" spans="16:19" x14ac:dyDescent="0.25">
      <c r="P406" s="408" t="s">
        <v>1157</v>
      </c>
      <c r="Q406" s="408" t="s">
        <v>1730</v>
      </c>
      <c r="R406" s="408">
        <v>0.09</v>
      </c>
      <c r="S406" s="408">
        <v>1.008E-3</v>
      </c>
    </row>
    <row r="407" spans="16:19" x14ac:dyDescent="0.25">
      <c r="P407" s="408" t="s">
        <v>1157</v>
      </c>
      <c r="Q407" s="408" t="s">
        <v>1731</v>
      </c>
      <c r="R407" s="408">
        <v>0.12</v>
      </c>
      <c r="S407" s="408">
        <v>1.3440000000000001E-3</v>
      </c>
    </row>
    <row r="408" spans="16:19" x14ac:dyDescent="0.25">
      <c r="P408" s="408" t="s">
        <v>1157</v>
      </c>
      <c r="Q408" s="408" t="s">
        <v>1655</v>
      </c>
      <c r="R408" s="408">
        <v>0.42</v>
      </c>
      <c r="S408" s="408">
        <v>0.73584000000000005</v>
      </c>
    </row>
    <row r="409" spans="16:19" x14ac:dyDescent="0.25">
      <c r="P409" s="408" t="s">
        <v>1157</v>
      </c>
      <c r="Q409" s="408" t="s">
        <v>1819</v>
      </c>
      <c r="R409" s="408">
        <v>0.6</v>
      </c>
      <c r="S409" s="408">
        <v>6.7199999999999994E-3</v>
      </c>
    </row>
    <row r="410" spans="16:19" x14ac:dyDescent="0.25">
      <c r="P410" s="408" t="s">
        <v>1157</v>
      </c>
      <c r="Q410" s="408" t="s">
        <v>1894</v>
      </c>
      <c r="R410" s="408">
        <v>0.31</v>
      </c>
      <c r="S410" s="408">
        <v>3.4719999999999998E-3</v>
      </c>
    </row>
    <row r="411" spans="16:19" x14ac:dyDescent="0.25">
      <c r="P411" s="408" t="s">
        <v>1157</v>
      </c>
      <c r="Q411" s="408" t="s">
        <v>1716</v>
      </c>
      <c r="R411" s="408">
        <v>0.12</v>
      </c>
      <c r="S411" s="408">
        <v>1.3440000000000001E-3</v>
      </c>
    </row>
    <row r="412" spans="16:19" x14ac:dyDescent="0.25">
      <c r="P412" s="408" t="s">
        <v>1157</v>
      </c>
      <c r="Q412" s="408" t="s">
        <v>1109</v>
      </c>
      <c r="R412" s="408">
        <v>3.85</v>
      </c>
      <c r="S412" s="408">
        <v>0</v>
      </c>
    </row>
    <row r="413" spans="16:19" x14ac:dyDescent="0.25">
      <c r="P413" s="408" t="s">
        <v>1157</v>
      </c>
      <c r="Q413" s="408" t="s">
        <v>1811</v>
      </c>
      <c r="R413" s="408">
        <v>0.7</v>
      </c>
      <c r="S413" s="408">
        <v>7.8399999999999997E-3</v>
      </c>
    </row>
    <row r="414" spans="16:19" x14ac:dyDescent="0.25">
      <c r="P414" s="408" t="s">
        <v>1157</v>
      </c>
      <c r="Q414" s="408" t="s">
        <v>993</v>
      </c>
      <c r="R414" s="408">
        <v>2.6360000000000001</v>
      </c>
      <c r="S414" s="408">
        <v>5.5199999999999999E-2</v>
      </c>
    </row>
    <row r="415" spans="16:19" x14ac:dyDescent="0.25">
      <c r="P415" s="408" t="s">
        <v>1157</v>
      </c>
      <c r="Q415" s="408" t="s">
        <v>1812</v>
      </c>
      <c r="R415" s="408">
        <v>0.121</v>
      </c>
      <c r="S415" s="408">
        <v>1.3552E-3</v>
      </c>
    </row>
    <row r="416" spans="16:19" x14ac:dyDescent="0.25">
      <c r="P416" s="408" t="s">
        <v>1157</v>
      </c>
      <c r="Q416" s="408" t="s">
        <v>1689</v>
      </c>
      <c r="R416" s="408">
        <v>0.75</v>
      </c>
      <c r="S416" s="408">
        <v>8.4000000000000012E-3</v>
      </c>
    </row>
    <row r="417" spans="16:19" x14ac:dyDescent="0.25">
      <c r="P417" s="408" t="s">
        <v>1157</v>
      </c>
      <c r="Q417" s="408" t="s">
        <v>1816</v>
      </c>
      <c r="R417" s="408">
        <v>0.1</v>
      </c>
      <c r="S417" s="408">
        <v>1.1200000000000001E-3</v>
      </c>
    </row>
    <row r="418" spans="16:19" x14ac:dyDescent="0.25">
      <c r="P418" s="408" t="s">
        <v>1157</v>
      </c>
      <c r="Q418" s="408" t="s">
        <v>1733</v>
      </c>
      <c r="R418" s="408">
        <v>0.44500000000000001</v>
      </c>
      <c r="S418" s="408">
        <v>4.9840000000000006E-3</v>
      </c>
    </row>
    <row r="419" spans="16:19" x14ac:dyDescent="0.25">
      <c r="P419" s="408" t="s">
        <v>1157</v>
      </c>
      <c r="Q419" s="408" t="s">
        <v>1628</v>
      </c>
      <c r="R419" s="408">
        <v>0.27600000000000002</v>
      </c>
      <c r="S419" s="408">
        <v>0.48355200000000009</v>
      </c>
    </row>
    <row r="420" spans="16:19" x14ac:dyDescent="0.25">
      <c r="P420" s="408" t="s">
        <v>1157</v>
      </c>
      <c r="Q420" s="408" t="s">
        <v>1624</v>
      </c>
      <c r="R420" s="408">
        <v>0.20499999999999999</v>
      </c>
      <c r="S420" s="408">
        <v>0.35916000000000003</v>
      </c>
    </row>
    <row r="421" spans="16:19" x14ac:dyDescent="0.25">
      <c r="P421" s="408" t="s">
        <v>1157</v>
      </c>
      <c r="Q421" s="408" t="s">
        <v>1610</v>
      </c>
      <c r="R421" s="408">
        <v>1</v>
      </c>
      <c r="S421" s="408">
        <v>1.752</v>
      </c>
    </row>
    <row r="422" spans="16:19" x14ac:dyDescent="0.25">
      <c r="P422" s="408" t="s">
        <v>1157</v>
      </c>
      <c r="Q422" s="408" t="s">
        <v>1815</v>
      </c>
      <c r="R422" s="408">
        <v>0.496</v>
      </c>
      <c r="S422" s="408">
        <v>5.5552000000000015E-3</v>
      </c>
    </row>
    <row r="423" spans="16:19" x14ac:dyDescent="0.25">
      <c r="P423" s="408" t="s">
        <v>1157</v>
      </c>
      <c r="Q423" s="408" t="s">
        <v>1774</v>
      </c>
      <c r="R423" s="408">
        <v>3</v>
      </c>
      <c r="S423" s="408">
        <v>3.3600000000000005E-2</v>
      </c>
    </row>
    <row r="424" spans="16:19" x14ac:dyDescent="0.25">
      <c r="P424" s="408" t="s">
        <v>1157</v>
      </c>
      <c r="Q424" s="408" t="s">
        <v>1887</v>
      </c>
      <c r="R424" s="408">
        <v>1.0009999999999999</v>
      </c>
      <c r="S424" s="408">
        <v>1.1211199999999999E-2</v>
      </c>
    </row>
    <row r="425" spans="16:19" x14ac:dyDescent="0.25">
      <c r="P425" s="408" t="s">
        <v>1157</v>
      </c>
      <c r="Q425" s="408" t="s">
        <v>1775</v>
      </c>
      <c r="R425" s="408">
        <v>0.16</v>
      </c>
      <c r="S425" s="408">
        <v>1.792E-3</v>
      </c>
    </row>
    <row r="426" spans="16:19" x14ac:dyDescent="0.25">
      <c r="P426" s="408" t="s">
        <v>1157</v>
      </c>
      <c r="Q426" s="408" t="s">
        <v>1870</v>
      </c>
      <c r="R426" s="408">
        <v>0.16300000000000001</v>
      </c>
      <c r="S426" s="408">
        <v>1.8256000000000001E-3</v>
      </c>
    </row>
    <row r="427" spans="16:19" x14ac:dyDescent="0.25">
      <c r="P427" s="408" t="s">
        <v>1157</v>
      </c>
      <c r="Q427" s="408" t="s">
        <v>1907</v>
      </c>
      <c r="R427" s="408">
        <v>0.56999999999999995</v>
      </c>
      <c r="S427" s="408">
        <v>6.3839999999999991E-3</v>
      </c>
    </row>
    <row r="428" spans="16:19" x14ac:dyDescent="0.25">
      <c r="P428" s="408" t="s">
        <v>1157</v>
      </c>
      <c r="Q428" s="408" t="s">
        <v>1734</v>
      </c>
      <c r="R428" s="408">
        <v>8.2000000000000003E-2</v>
      </c>
      <c r="S428" s="408">
        <v>9.184000000000001E-4</v>
      </c>
    </row>
    <row r="429" spans="16:19" x14ac:dyDescent="0.25">
      <c r="P429" s="408" t="s">
        <v>1157</v>
      </c>
      <c r="Q429" s="408" t="s">
        <v>1821</v>
      </c>
      <c r="R429" s="408">
        <v>0.36</v>
      </c>
      <c r="S429" s="408">
        <v>4.032E-3</v>
      </c>
    </row>
    <row r="430" spans="16:19" x14ac:dyDescent="0.25">
      <c r="P430" s="408" t="s">
        <v>1157</v>
      </c>
      <c r="Q430" s="408" t="s">
        <v>1784</v>
      </c>
      <c r="R430" s="408">
        <v>0.50600000000000001</v>
      </c>
      <c r="S430" s="408">
        <v>5.6672000000000007E-3</v>
      </c>
    </row>
    <row r="431" spans="16:19" x14ac:dyDescent="0.25">
      <c r="P431" s="408" t="s">
        <v>1157</v>
      </c>
      <c r="Q431" s="408" t="s">
        <v>1671</v>
      </c>
      <c r="R431" s="408">
        <v>0.45</v>
      </c>
      <c r="S431" s="408">
        <v>5.0400000000000002E-3</v>
      </c>
    </row>
    <row r="432" spans="16:19" x14ac:dyDescent="0.25">
      <c r="P432" s="408" t="s">
        <v>1157</v>
      </c>
      <c r="Q432" s="408" t="s">
        <v>1672</v>
      </c>
      <c r="R432" s="408">
        <v>0.504</v>
      </c>
      <c r="S432" s="408">
        <v>5.6448000000000002E-3</v>
      </c>
    </row>
    <row r="433" spans="16:19" x14ac:dyDescent="0.25">
      <c r="P433" s="408" t="s">
        <v>1157</v>
      </c>
      <c r="Q433" s="408" t="s">
        <v>1825</v>
      </c>
      <c r="R433" s="408">
        <v>0.37</v>
      </c>
      <c r="S433" s="408">
        <v>4.1440000000000001E-3</v>
      </c>
    </row>
    <row r="434" spans="16:19" x14ac:dyDescent="0.25">
      <c r="P434" s="408" t="s">
        <v>1157</v>
      </c>
      <c r="Q434" s="408" t="s">
        <v>1673</v>
      </c>
      <c r="R434" s="408">
        <v>0.06</v>
      </c>
      <c r="S434" s="408">
        <v>6.7200000000000007E-4</v>
      </c>
    </row>
    <row r="435" spans="16:19" x14ac:dyDescent="0.25">
      <c r="P435" s="408" t="s">
        <v>1157</v>
      </c>
      <c r="Q435" s="408" t="s">
        <v>1539</v>
      </c>
      <c r="R435" s="408">
        <v>0.25</v>
      </c>
      <c r="S435" s="408">
        <v>0.438</v>
      </c>
    </row>
    <row r="436" spans="16:19" x14ac:dyDescent="0.25">
      <c r="P436" s="408" t="s">
        <v>1157</v>
      </c>
      <c r="Q436" s="408" t="s">
        <v>1540</v>
      </c>
      <c r="R436" s="408">
        <v>1.59</v>
      </c>
      <c r="S436" s="408">
        <v>2.7856799999999997</v>
      </c>
    </row>
    <row r="437" spans="16:19" x14ac:dyDescent="0.25">
      <c r="P437" s="408" t="s">
        <v>1157</v>
      </c>
      <c r="Q437" s="408" t="s">
        <v>1735</v>
      </c>
      <c r="R437" s="408">
        <v>1.99</v>
      </c>
      <c r="S437" s="408">
        <v>2.2287999999999999E-2</v>
      </c>
    </row>
    <row r="438" spans="16:19" x14ac:dyDescent="0.25">
      <c r="P438" s="408" t="s">
        <v>1157</v>
      </c>
      <c r="Q438" s="408" t="s">
        <v>1827</v>
      </c>
      <c r="R438" s="408">
        <v>0.25</v>
      </c>
      <c r="S438" s="408">
        <v>2.8E-3</v>
      </c>
    </row>
    <row r="439" spans="16:19" x14ac:dyDescent="0.25">
      <c r="P439" s="408" t="s">
        <v>1157</v>
      </c>
      <c r="Q439" s="408" t="s">
        <v>1675</v>
      </c>
      <c r="R439" s="408">
        <v>0.112</v>
      </c>
      <c r="S439" s="408">
        <v>1.2544000000000001E-3</v>
      </c>
    </row>
    <row r="440" spans="16:19" x14ac:dyDescent="0.25">
      <c r="P440" s="408" t="s">
        <v>1157</v>
      </c>
      <c r="Q440" s="408" t="s">
        <v>1676</v>
      </c>
      <c r="R440" s="408">
        <v>0.2</v>
      </c>
      <c r="S440" s="408">
        <v>2.2400000000000002E-3</v>
      </c>
    </row>
    <row r="441" spans="16:19" x14ac:dyDescent="0.25">
      <c r="P441" s="408" t="s">
        <v>1157</v>
      </c>
      <c r="Q441" s="408" t="s">
        <v>1570</v>
      </c>
      <c r="R441" s="408">
        <v>0.317</v>
      </c>
      <c r="S441" s="408">
        <v>0.55538399999999999</v>
      </c>
    </row>
    <row r="442" spans="16:19" x14ac:dyDescent="0.25">
      <c r="P442" s="408" t="s">
        <v>1157</v>
      </c>
      <c r="Q442" s="408" t="s">
        <v>1828</v>
      </c>
      <c r="R442" s="408">
        <v>0.75</v>
      </c>
      <c r="S442" s="408">
        <v>8.4000000000000012E-3</v>
      </c>
    </row>
    <row r="443" spans="16:19" x14ac:dyDescent="0.25">
      <c r="P443" s="408" t="s">
        <v>1157</v>
      </c>
      <c r="Q443" s="408" t="s">
        <v>1620</v>
      </c>
      <c r="R443" s="408">
        <v>0.90200000000000002</v>
      </c>
      <c r="S443" s="408">
        <v>1.5803040000000002</v>
      </c>
    </row>
    <row r="444" spans="16:19" x14ac:dyDescent="0.25">
      <c r="P444" s="408" t="s">
        <v>1157</v>
      </c>
      <c r="Q444" s="408" t="s">
        <v>1829</v>
      </c>
      <c r="R444" s="408">
        <v>0.115</v>
      </c>
      <c r="S444" s="408">
        <v>1.2880000000000003E-3</v>
      </c>
    </row>
    <row r="445" spans="16:19" x14ac:dyDescent="0.25">
      <c r="P445" s="408" t="s">
        <v>1157</v>
      </c>
      <c r="Q445" s="408" t="s">
        <v>1708</v>
      </c>
      <c r="R445" s="408">
        <v>9.5000000000000001E-2</v>
      </c>
      <c r="S445" s="408">
        <v>1.0640000000000001E-3</v>
      </c>
    </row>
    <row r="446" spans="16:19" x14ac:dyDescent="0.25">
      <c r="P446" s="408" t="s">
        <v>1157</v>
      </c>
      <c r="Q446" s="408" t="s">
        <v>1593</v>
      </c>
      <c r="R446" s="408">
        <v>2.9000000000000001E-2</v>
      </c>
      <c r="S446" s="408">
        <v>5.0808000000000006E-2</v>
      </c>
    </row>
    <row r="447" spans="16:19" x14ac:dyDescent="0.25">
      <c r="P447" s="408" t="s">
        <v>1157</v>
      </c>
      <c r="Q447" s="408" t="s">
        <v>1795</v>
      </c>
      <c r="R447" s="408">
        <v>0.32800000000000001</v>
      </c>
      <c r="S447" s="408">
        <v>3.6736000000000004E-3</v>
      </c>
    </row>
    <row r="448" spans="16:19" x14ac:dyDescent="0.25">
      <c r="P448" s="408" t="s">
        <v>1157</v>
      </c>
      <c r="Q448" s="408" t="s">
        <v>1657</v>
      </c>
      <c r="R448" s="408">
        <v>0.4</v>
      </c>
      <c r="S448" s="408">
        <v>0.70079999999999998</v>
      </c>
    </row>
    <row r="449" spans="16:19" x14ac:dyDescent="0.25">
      <c r="P449" s="408" t="s">
        <v>1157</v>
      </c>
      <c r="Q449" s="408" t="s">
        <v>1748</v>
      </c>
      <c r="R449" s="408">
        <v>0.27500000000000002</v>
      </c>
      <c r="S449" s="408">
        <v>3.0800000000000003E-3</v>
      </c>
    </row>
    <row r="450" spans="16:19" x14ac:dyDescent="0.25">
      <c r="P450" s="408" t="s">
        <v>1157</v>
      </c>
      <c r="Q450" s="408" t="s">
        <v>1702</v>
      </c>
      <c r="R450" s="408">
        <v>2.5000000000000001E-2</v>
      </c>
      <c r="S450" s="408">
        <v>2.8000000000000003E-4</v>
      </c>
    </row>
    <row r="451" spans="16:19" x14ac:dyDescent="0.25">
      <c r="P451" s="408" t="s">
        <v>1157</v>
      </c>
      <c r="Q451" s="408" t="s">
        <v>1622</v>
      </c>
      <c r="R451" s="408">
        <v>0.252</v>
      </c>
      <c r="S451" s="408">
        <v>0.44150400000000001</v>
      </c>
    </row>
    <row r="452" spans="16:19" x14ac:dyDescent="0.25">
      <c r="P452" s="408" t="s">
        <v>1157</v>
      </c>
      <c r="Q452" s="408" t="s">
        <v>1594</v>
      </c>
      <c r="R452" s="408">
        <v>1.6E-2</v>
      </c>
      <c r="S452" s="408">
        <v>2.8032000000000001E-2</v>
      </c>
    </row>
    <row r="453" spans="16:19" x14ac:dyDescent="0.25">
      <c r="P453" s="408" t="s">
        <v>1157</v>
      </c>
      <c r="Q453" s="408" t="s">
        <v>1706</v>
      </c>
      <c r="R453" s="408">
        <v>0.248</v>
      </c>
      <c r="S453" s="408">
        <v>2.7776000000000007E-3</v>
      </c>
    </row>
    <row r="454" spans="16:19" x14ac:dyDescent="0.25">
      <c r="P454" s="408" t="s">
        <v>1157</v>
      </c>
      <c r="Q454" s="408" t="s">
        <v>1902</v>
      </c>
      <c r="R454" s="408">
        <v>0.1</v>
      </c>
      <c r="S454" s="408">
        <v>1.1200000000000001E-3</v>
      </c>
    </row>
    <row r="455" spans="16:19" x14ac:dyDescent="0.25">
      <c r="P455" s="408" t="s">
        <v>1157</v>
      </c>
      <c r="Q455" s="408" t="s">
        <v>1690</v>
      </c>
      <c r="R455" s="408">
        <v>7.4999999999999997E-2</v>
      </c>
      <c r="S455" s="408">
        <v>8.3999999999999993E-4</v>
      </c>
    </row>
    <row r="456" spans="16:19" x14ac:dyDescent="0.25">
      <c r="P456" s="408" t="s">
        <v>1157</v>
      </c>
      <c r="Q456" s="408" t="s">
        <v>1651</v>
      </c>
      <c r="R456" s="408">
        <v>0.4</v>
      </c>
      <c r="S456" s="408">
        <v>0.70079999999999998</v>
      </c>
    </row>
    <row r="457" spans="16:19" x14ac:dyDescent="0.25">
      <c r="P457" s="408" t="s">
        <v>1157</v>
      </c>
      <c r="Q457" s="408" t="s">
        <v>1831</v>
      </c>
      <c r="R457" s="408">
        <v>0.27500000000000002</v>
      </c>
      <c r="S457" s="408">
        <v>3.0800000000000003E-3</v>
      </c>
    </row>
    <row r="458" spans="16:19" x14ac:dyDescent="0.25">
      <c r="P458" s="408" t="s">
        <v>1157</v>
      </c>
      <c r="Q458" s="408" t="s">
        <v>1613</v>
      </c>
      <c r="R458" s="408">
        <v>1.125</v>
      </c>
      <c r="S458" s="408">
        <v>1.9710000000000001</v>
      </c>
    </row>
    <row r="459" spans="16:19" x14ac:dyDescent="0.25">
      <c r="P459" s="408" t="s">
        <v>1157</v>
      </c>
      <c r="Q459" s="408" t="s">
        <v>1595</v>
      </c>
      <c r="R459" s="408">
        <v>5.8000000000000003E-2</v>
      </c>
      <c r="S459" s="408">
        <v>0.10161600000000001</v>
      </c>
    </row>
    <row r="460" spans="16:19" x14ac:dyDescent="0.25">
      <c r="P460" s="408" t="s">
        <v>1157</v>
      </c>
      <c r="Q460" s="408" t="s">
        <v>1895</v>
      </c>
      <c r="R460" s="408">
        <v>0.3</v>
      </c>
      <c r="S460" s="408">
        <v>3.3599999999999997E-3</v>
      </c>
    </row>
    <row r="461" spans="16:19" x14ac:dyDescent="0.25">
      <c r="P461" s="408" t="s">
        <v>1157</v>
      </c>
      <c r="Q461" s="408" t="s">
        <v>1842</v>
      </c>
      <c r="R461" s="408">
        <v>0.05</v>
      </c>
      <c r="S461" s="408">
        <v>5.6000000000000006E-4</v>
      </c>
    </row>
    <row r="462" spans="16:19" x14ac:dyDescent="0.25">
      <c r="P462" s="408" t="s">
        <v>1157</v>
      </c>
      <c r="Q462" s="408" t="s">
        <v>1908</v>
      </c>
      <c r="R462" s="408">
        <v>0.64</v>
      </c>
      <c r="S462" s="408">
        <v>7.1679999999999999E-3</v>
      </c>
    </row>
    <row r="463" spans="16:19" x14ac:dyDescent="0.25">
      <c r="P463" s="408" t="s">
        <v>1157</v>
      </c>
      <c r="Q463" s="408" t="s">
        <v>1707</v>
      </c>
      <c r="R463" s="408">
        <v>0.14000000000000001</v>
      </c>
      <c r="S463" s="408">
        <v>1.5680000000000004E-3</v>
      </c>
    </row>
    <row r="464" spans="16:19" x14ac:dyDescent="0.25">
      <c r="P464" s="408" t="s">
        <v>1157</v>
      </c>
      <c r="Q464" s="408" t="s">
        <v>1691</v>
      </c>
      <c r="R464" s="408">
        <v>0.93</v>
      </c>
      <c r="S464" s="408">
        <v>1.0416000000000002E-2</v>
      </c>
    </row>
    <row r="465" spans="16:19" x14ac:dyDescent="0.25">
      <c r="P465" s="408" t="s">
        <v>1157</v>
      </c>
      <c r="Q465" s="408" t="s">
        <v>1596</v>
      </c>
      <c r="R465" s="408">
        <v>8.5000000000000006E-2</v>
      </c>
      <c r="S465" s="408">
        <v>0.14892</v>
      </c>
    </row>
    <row r="466" spans="16:19" x14ac:dyDescent="0.25">
      <c r="P466" s="408" t="s">
        <v>1157</v>
      </c>
      <c r="Q466" s="408" t="s">
        <v>1777</v>
      </c>
      <c r="R466" s="408">
        <v>4.8000000000000001E-2</v>
      </c>
      <c r="S466" s="408">
        <v>5.3760000000000006E-4</v>
      </c>
    </row>
    <row r="467" spans="16:19" x14ac:dyDescent="0.25">
      <c r="P467" s="408" t="s">
        <v>1157</v>
      </c>
      <c r="Q467" s="408" t="s">
        <v>1832</v>
      </c>
      <c r="R467" s="408">
        <v>0.3</v>
      </c>
      <c r="S467" s="408">
        <v>3.3599999999999997E-3</v>
      </c>
    </row>
    <row r="468" spans="16:19" x14ac:dyDescent="0.25">
      <c r="P468" s="408" t="s">
        <v>1157</v>
      </c>
      <c r="Q468" s="408" t="s">
        <v>1833</v>
      </c>
      <c r="R468" s="408">
        <v>0.155</v>
      </c>
      <c r="S468" s="408">
        <v>1.7359999999999999E-3</v>
      </c>
    </row>
    <row r="469" spans="16:19" x14ac:dyDescent="0.25">
      <c r="P469" s="408" t="s">
        <v>1157</v>
      </c>
      <c r="Q469" s="408" t="s">
        <v>1834</v>
      </c>
      <c r="R469" s="408">
        <v>0.27500000000000002</v>
      </c>
      <c r="S469" s="408">
        <v>3.0800000000000003E-3</v>
      </c>
    </row>
    <row r="470" spans="16:19" x14ac:dyDescent="0.25">
      <c r="P470" s="408" t="s">
        <v>1157</v>
      </c>
      <c r="Q470" s="408" t="s">
        <v>918</v>
      </c>
      <c r="R470" s="408">
        <v>0.75</v>
      </c>
      <c r="S470" s="408">
        <v>0</v>
      </c>
    </row>
    <row r="471" spans="16:19" x14ac:dyDescent="0.25">
      <c r="P471" s="408" t="s">
        <v>1157</v>
      </c>
      <c r="Q471" s="408" t="s">
        <v>1629</v>
      </c>
      <c r="R471" s="408">
        <v>0.9</v>
      </c>
      <c r="S471" s="408">
        <v>1.5768</v>
      </c>
    </row>
    <row r="472" spans="16:19" x14ac:dyDescent="0.25">
      <c r="P472" s="408" t="s">
        <v>1157</v>
      </c>
      <c r="Q472" s="408" t="s">
        <v>1835</v>
      </c>
      <c r="R472" s="408">
        <v>0.25</v>
      </c>
      <c r="S472" s="408">
        <v>2.8E-3</v>
      </c>
    </row>
    <row r="473" spans="16:19" x14ac:dyDescent="0.25">
      <c r="P473" s="408" t="s">
        <v>1157</v>
      </c>
      <c r="Q473" s="408" t="s">
        <v>1641</v>
      </c>
      <c r="R473" s="408">
        <v>1.03</v>
      </c>
      <c r="S473" s="408">
        <v>1.8045599999999999</v>
      </c>
    </row>
    <row r="474" spans="16:19" x14ac:dyDescent="0.25">
      <c r="P474" s="408" t="s">
        <v>1157</v>
      </c>
      <c r="Q474" s="408" t="s">
        <v>1640</v>
      </c>
      <c r="R474" s="408">
        <v>0.433</v>
      </c>
      <c r="S474" s="408">
        <v>0.75861600000000007</v>
      </c>
    </row>
    <row r="475" spans="16:19" x14ac:dyDescent="0.25">
      <c r="P475" s="408" t="s">
        <v>1157</v>
      </c>
      <c r="Q475" s="408" t="s">
        <v>1614</v>
      </c>
      <c r="R475" s="408">
        <v>0.21</v>
      </c>
      <c r="S475" s="408">
        <v>0.36792000000000002</v>
      </c>
    </row>
    <row r="476" spans="16:19" x14ac:dyDescent="0.25">
      <c r="P476" s="408" t="s">
        <v>1157</v>
      </c>
      <c r="Q476" s="408" t="s">
        <v>1896</v>
      </c>
      <c r="R476" s="408">
        <v>1.054</v>
      </c>
      <c r="S476" s="408">
        <v>1.1804800000000001E-2</v>
      </c>
    </row>
    <row r="477" spans="16:19" x14ac:dyDescent="0.25">
      <c r="P477" s="408" t="s">
        <v>1157</v>
      </c>
      <c r="Q477" s="408" t="s">
        <v>1738</v>
      </c>
      <c r="R477" s="408">
        <v>0.12</v>
      </c>
      <c r="S477" s="408">
        <v>1.3440000000000001E-3</v>
      </c>
    </row>
    <row r="478" spans="16:19" x14ac:dyDescent="0.25">
      <c r="P478" s="408" t="s">
        <v>1157</v>
      </c>
      <c r="Q478" s="408" t="s">
        <v>1836</v>
      </c>
      <c r="R478" s="408">
        <v>0.32</v>
      </c>
      <c r="S478" s="408">
        <v>3.5839999999999999E-3</v>
      </c>
    </row>
    <row r="479" spans="16:19" x14ac:dyDescent="0.25">
      <c r="P479" s="408" t="s">
        <v>1157</v>
      </c>
      <c r="Q479" s="408" t="s">
        <v>1739</v>
      </c>
      <c r="R479" s="408">
        <v>0.13</v>
      </c>
      <c r="S479" s="408">
        <v>1.4560000000000003E-3</v>
      </c>
    </row>
    <row r="480" spans="16:19" x14ac:dyDescent="0.25">
      <c r="P480" s="408" t="s">
        <v>1157</v>
      </c>
      <c r="Q480" s="408" t="s">
        <v>1658</v>
      </c>
      <c r="R480" s="408">
        <v>0.22800000000000001</v>
      </c>
      <c r="S480" s="408">
        <v>0.39945600000000003</v>
      </c>
    </row>
    <row r="481" spans="16:19" x14ac:dyDescent="0.25">
      <c r="P481" s="408" t="s">
        <v>1157</v>
      </c>
      <c r="Q481" s="408" t="s">
        <v>1740</v>
      </c>
      <c r="R481" s="408">
        <v>0.23</v>
      </c>
      <c r="S481" s="408">
        <v>2.5760000000000006E-3</v>
      </c>
    </row>
    <row r="482" spans="16:19" x14ac:dyDescent="0.25">
      <c r="P482" s="408" t="s">
        <v>1157</v>
      </c>
      <c r="Q482" s="408" t="s">
        <v>1741</v>
      </c>
      <c r="R482" s="408">
        <v>0.16</v>
      </c>
      <c r="S482" s="408">
        <v>1.792E-3</v>
      </c>
    </row>
    <row r="483" spans="16:19" x14ac:dyDescent="0.25">
      <c r="P483" s="408" t="s">
        <v>1157</v>
      </c>
      <c r="Q483" s="408" t="s">
        <v>1751</v>
      </c>
      <c r="R483" s="408">
        <v>0.16</v>
      </c>
      <c r="S483" s="408">
        <v>1.792E-3</v>
      </c>
    </row>
    <row r="484" spans="16:19" x14ac:dyDescent="0.25">
      <c r="P484" s="408" t="s">
        <v>1157</v>
      </c>
      <c r="Q484" s="408" t="s">
        <v>1736</v>
      </c>
      <c r="R484" s="408">
        <v>1.58</v>
      </c>
      <c r="S484" s="408">
        <v>1.7696000000000003E-2</v>
      </c>
    </row>
    <row r="485" spans="16:19" x14ac:dyDescent="0.25">
      <c r="P485" s="408" t="s">
        <v>1157</v>
      </c>
      <c r="Q485" s="408" t="s">
        <v>1584</v>
      </c>
      <c r="R485" s="408">
        <v>0.624</v>
      </c>
      <c r="S485" s="408">
        <v>1.093248</v>
      </c>
    </row>
    <row r="486" spans="16:19" x14ac:dyDescent="0.25">
      <c r="P486" s="408" t="s">
        <v>1157</v>
      </c>
      <c r="Q486" s="408" t="s">
        <v>1667</v>
      </c>
      <c r="R486" s="408">
        <v>0.08</v>
      </c>
      <c r="S486" s="408">
        <v>8.9599999999999999E-4</v>
      </c>
    </row>
    <row r="487" spans="16:19" x14ac:dyDescent="0.25">
      <c r="P487" s="408" t="s">
        <v>1157</v>
      </c>
      <c r="Q487" s="408" t="s">
        <v>1415</v>
      </c>
      <c r="R487" s="408">
        <v>0.43</v>
      </c>
      <c r="S487" s="408">
        <v>4.8160000000000008E-3</v>
      </c>
    </row>
    <row r="488" spans="16:19" x14ac:dyDescent="0.25">
      <c r="P488" s="408" t="s">
        <v>1157</v>
      </c>
      <c r="Q488" s="408" t="s">
        <v>1843</v>
      </c>
      <c r="R488" s="408">
        <v>0.5</v>
      </c>
      <c r="S488" s="408">
        <v>5.5999999999999999E-3</v>
      </c>
    </row>
    <row r="489" spans="16:19" x14ac:dyDescent="0.25">
      <c r="P489" s="408" t="s">
        <v>1157</v>
      </c>
      <c r="Q489" s="408" t="s">
        <v>1844</v>
      </c>
      <c r="R489" s="408">
        <v>0.112</v>
      </c>
      <c r="S489" s="408">
        <v>1.2544000000000001E-3</v>
      </c>
    </row>
    <row r="490" spans="16:19" x14ac:dyDescent="0.25">
      <c r="P490" s="408" t="s">
        <v>1157</v>
      </c>
      <c r="Q490" s="408" t="s">
        <v>1742</v>
      </c>
      <c r="R490" s="408">
        <v>0.108</v>
      </c>
      <c r="S490" s="408">
        <v>1.2095999999999999E-3</v>
      </c>
    </row>
    <row r="491" spans="16:19" x14ac:dyDescent="0.25">
      <c r="P491" s="408" t="s">
        <v>1157</v>
      </c>
      <c r="Q491" s="408" t="s">
        <v>1585</v>
      </c>
      <c r="R491" s="408">
        <v>1.252</v>
      </c>
      <c r="S491" s="408">
        <v>2.1935039999999999</v>
      </c>
    </row>
    <row r="492" spans="16:19" x14ac:dyDescent="0.25">
      <c r="P492" s="408" t="s">
        <v>1157</v>
      </c>
      <c r="Q492" s="408" t="s">
        <v>1527</v>
      </c>
      <c r="R492" s="408">
        <v>0.44500000000000001</v>
      </c>
      <c r="S492" s="408">
        <v>0.77964</v>
      </c>
    </row>
    <row r="493" spans="16:19" x14ac:dyDescent="0.25">
      <c r="P493" s="408" t="s">
        <v>1157</v>
      </c>
      <c r="Q493" s="408" t="s">
        <v>1711</v>
      </c>
      <c r="R493" s="408">
        <v>0.20499999999999999</v>
      </c>
      <c r="S493" s="408">
        <v>2.2960000000000003E-3</v>
      </c>
    </row>
    <row r="494" spans="16:19" x14ac:dyDescent="0.25">
      <c r="P494" s="408" t="s">
        <v>1157</v>
      </c>
      <c r="Q494" s="408" t="s">
        <v>1845</v>
      </c>
      <c r="R494" s="408">
        <v>0.28000000000000003</v>
      </c>
      <c r="S494" s="408">
        <v>3.1360000000000008E-3</v>
      </c>
    </row>
    <row r="495" spans="16:19" x14ac:dyDescent="0.25">
      <c r="P495" s="408" t="s">
        <v>1157</v>
      </c>
      <c r="Q495" s="408" t="s">
        <v>1630</v>
      </c>
      <c r="R495" s="408">
        <v>0.4</v>
      </c>
      <c r="S495" s="408">
        <v>0.70079999999999998</v>
      </c>
    </row>
    <row r="496" spans="16:19" x14ac:dyDescent="0.25">
      <c r="P496" s="408" t="s">
        <v>1157</v>
      </c>
      <c r="Q496" s="408" t="s">
        <v>1862</v>
      </c>
      <c r="R496" s="408">
        <v>0.27700000000000002</v>
      </c>
      <c r="S496" s="408">
        <v>3.1024000000000004E-3</v>
      </c>
    </row>
    <row r="497" spans="16:19" x14ac:dyDescent="0.25">
      <c r="P497" s="408" t="s">
        <v>1157</v>
      </c>
      <c r="Q497" s="408" t="s">
        <v>1572</v>
      </c>
      <c r="R497" s="408">
        <v>0.94</v>
      </c>
      <c r="S497" s="408">
        <v>1.6468800000000001</v>
      </c>
    </row>
    <row r="498" spans="16:19" x14ac:dyDescent="0.25">
      <c r="P498" s="408" t="s">
        <v>1157</v>
      </c>
      <c r="Q498" s="408" t="s">
        <v>1877</v>
      </c>
      <c r="R498" s="408">
        <v>0.14399999999999999</v>
      </c>
      <c r="S498" s="408">
        <v>1.6128E-3</v>
      </c>
    </row>
    <row r="499" spans="16:19" x14ac:dyDescent="0.25">
      <c r="P499" s="408" t="s">
        <v>1157</v>
      </c>
      <c r="Q499" s="408" t="s">
        <v>1677</v>
      </c>
      <c r="R499" s="408">
        <v>0.15</v>
      </c>
      <c r="S499" s="408">
        <v>1.6799999999999999E-3</v>
      </c>
    </row>
    <row r="500" spans="16:19" x14ac:dyDescent="0.25">
      <c r="P500" s="408" t="s">
        <v>1157</v>
      </c>
      <c r="Q500" s="408" t="s">
        <v>1846</v>
      </c>
      <c r="R500" s="408">
        <v>0.15</v>
      </c>
      <c r="S500" s="408">
        <v>1.6799999999999999E-3</v>
      </c>
    </row>
    <row r="501" spans="16:19" x14ac:dyDescent="0.25">
      <c r="P501" s="408" t="s">
        <v>1157</v>
      </c>
      <c r="Q501" s="408" t="s">
        <v>1773</v>
      </c>
      <c r="R501" s="408">
        <v>1.3049999999999999</v>
      </c>
      <c r="S501" s="408">
        <v>1.4616000000000001E-2</v>
      </c>
    </row>
    <row r="502" spans="16:19" x14ac:dyDescent="0.25">
      <c r="P502" s="408" t="s">
        <v>1157</v>
      </c>
      <c r="Q502" s="408" t="s">
        <v>1757</v>
      </c>
      <c r="R502" s="408">
        <v>0.16</v>
      </c>
      <c r="S502" s="408">
        <v>1.792E-3</v>
      </c>
    </row>
    <row r="503" spans="16:19" x14ac:dyDescent="0.25">
      <c r="P503" s="408" t="s">
        <v>1157</v>
      </c>
      <c r="Q503" s="408" t="s">
        <v>1848</v>
      </c>
      <c r="R503" s="408">
        <v>0.25</v>
      </c>
      <c r="S503" s="408">
        <v>2.8E-3</v>
      </c>
    </row>
    <row r="504" spans="16:19" x14ac:dyDescent="0.25">
      <c r="P504" s="408" t="s">
        <v>1157</v>
      </c>
      <c r="Q504" s="408" t="s">
        <v>1849</v>
      </c>
      <c r="R504" s="408">
        <v>1.5</v>
      </c>
      <c r="S504" s="408">
        <v>1.6800000000000002E-2</v>
      </c>
    </row>
    <row r="505" spans="16:19" x14ac:dyDescent="0.25">
      <c r="P505" s="408" t="s">
        <v>1157</v>
      </c>
      <c r="Q505" s="408" t="s">
        <v>1542</v>
      </c>
      <c r="R505" s="408">
        <v>1.3160000000000001</v>
      </c>
      <c r="S505" s="408">
        <v>2.3056320000000006</v>
      </c>
    </row>
    <row r="506" spans="16:19" x14ac:dyDescent="0.25">
      <c r="P506" s="408" t="s">
        <v>1157</v>
      </c>
      <c r="Q506" s="408" t="s">
        <v>1544</v>
      </c>
      <c r="R506" s="408">
        <v>0.65</v>
      </c>
      <c r="S506" s="408">
        <v>1.1388</v>
      </c>
    </row>
    <row r="507" spans="16:19" x14ac:dyDescent="0.25">
      <c r="P507" s="408" t="s">
        <v>1157</v>
      </c>
      <c r="Q507" s="408" t="s">
        <v>1531</v>
      </c>
      <c r="R507" s="408">
        <v>1.34</v>
      </c>
      <c r="S507" s="408">
        <v>2.34768</v>
      </c>
    </row>
    <row r="508" spans="16:19" x14ac:dyDescent="0.25">
      <c r="P508" s="408" t="s">
        <v>1157</v>
      </c>
      <c r="Q508" s="408" t="s">
        <v>1532</v>
      </c>
      <c r="R508" s="408">
        <v>1.33</v>
      </c>
      <c r="S508" s="408">
        <v>2.3301599999999998</v>
      </c>
    </row>
    <row r="509" spans="16:19" x14ac:dyDescent="0.25">
      <c r="P509" s="408" t="s">
        <v>1157</v>
      </c>
      <c r="Q509" s="408" t="s">
        <v>1626</v>
      </c>
      <c r="R509" s="408">
        <v>0.44500000000000001</v>
      </c>
      <c r="S509" s="408">
        <v>0.77964</v>
      </c>
    </row>
    <row r="510" spans="16:19" x14ac:dyDescent="0.25">
      <c r="P510" s="408" t="s">
        <v>1157</v>
      </c>
      <c r="Q510" s="408" t="s">
        <v>1548</v>
      </c>
      <c r="R510" s="408">
        <v>0.20499999999999999</v>
      </c>
      <c r="S510" s="408">
        <v>0.35916000000000003</v>
      </c>
    </row>
    <row r="511" spans="16:19" x14ac:dyDescent="0.25">
      <c r="P511" s="408" t="s">
        <v>1157</v>
      </c>
      <c r="Q511" s="408" t="s">
        <v>1536</v>
      </c>
      <c r="R511" s="408">
        <v>2.4500000000000002</v>
      </c>
      <c r="S511" s="408">
        <v>4.2923999999999998</v>
      </c>
    </row>
    <row r="512" spans="16:19" x14ac:dyDescent="0.25">
      <c r="P512" s="408" t="s">
        <v>1157</v>
      </c>
      <c r="Q512" s="408" t="s">
        <v>1580</v>
      </c>
      <c r="R512" s="408">
        <v>2.4</v>
      </c>
      <c r="S512" s="408">
        <v>4.2048000000000005</v>
      </c>
    </row>
    <row r="513" spans="16:19" x14ac:dyDescent="0.25">
      <c r="P513" s="408" t="s">
        <v>1157</v>
      </c>
      <c r="Q513" s="408" t="s">
        <v>1535</v>
      </c>
      <c r="R513" s="408">
        <v>0.25</v>
      </c>
      <c r="S513" s="408">
        <v>0.438</v>
      </c>
    </row>
    <row r="514" spans="16:19" x14ac:dyDescent="0.25">
      <c r="P514" s="408" t="s">
        <v>1157</v>
      </c>
      <c r="Q514" s="408" t="s">
        <v>1616</v>
      </c>
      <c r="R514" s="408">
        <v>2.91</v>
      </c>
      <c r="S514" s="408">
        <v>5.0983199999999993</v>
      </c>
    </row>
    <row r="515" spans="16:19" x14ac:dyDescent="0.25">
      <c r="P515" s="408" t="s">
        <v>1157</v>
      </c>
      <c r="Q515" s="408" t="s">
        <v>1549</v>
      </c>
      <c r="R515" s="408">
        <v>1.0900000000000001</v>
      </c>
      <c r="S515" s="408">
        <v>1.90968</v>
      </c>
    </row>
    <row r="516" spans="16:19" x14ac:dyDescent="0.25">
      <c r="P516" s="408" t="s">
        <v>1157</v>
      </c>
      <c r="Q516" s="408" t="s">
        <v>1530</v>
      </c>
      <c r="R516" s="408">
        <v>0.6</v>
      </c>
      <c r="S516" s="408">
        <v>1.0512000000000001</v>
      </c>
    </row>
    <row r="517" spans="16:19" x14ac:dyDescent="0.25">
      <c r="P517" s="408" t="s">
        <v>1157</v>
      </c>
      <c r="Q517" s="408" t="s">
        <v>1550</v>
      </c>
      <c r="R517" s="408">
        <v>1.1399999999999999</v>
      </c>
      <c r="S517" s="408">
        <v>1.9972799999999999</v>
      </c>
    </row>
    <row r="518" spans="16:19" x14ac:dyDescent="0.25">
      <c r="P518" s="408" t="s">
        <v>1157</v>
      </c>
      <c r="Q518" s="408" t="s">
        <v>1666</v>
      </c>
      <c r="R518" s="408">
        <v>9.9000000000000005E-2</v>
      </c>
      <c r="S518" s="408">
        <v>1.1088000000000001E-3</v>
      </c>
    </row>
    <row r="519" spans="16:19" x14ac:dyDescent="0.25">
      <c r="P519" s="408" t="s">
        <v>1157</v>
      </c>
      <c r="Q519" s="408" t="s">
        <v>1617</v>
      </c>
      <c r="R519" s="408">
        <v>0.86499999999999999</v>
      </c>
      <c r="S519" s="408">
        <v>1.5154799999999999</v>
      </c>
    </row>
    <row r="520" spans="16:19" x14ac:dyDescent="0.25">
      <c r="P520" s="408" t="s">
        <v>1157</v>
      </c>
      <c r="Q520" s="408" t="s">
        <v>1681</v>
      </c>
      <c r="R520" s="408">
        <v>1.208</v>
      </c>
      <c r="S520" s="408">
        <v>1.3529600000000001E-2</v>
      </c>
    </row>
    <row r="521" spans="16:19" x14ac:dyDescent="0.25">
      <c r="P521" s="408" t="s">
        <v>1157</v>
      </c>
      <c r="Q521" s="408" t="s">
        <v>1632</v>
      </c>
      <c r="R521" s="408">
        <v>7.2110000000000003</v>
      </c>
      <c r="S521" s="408">
        <v>12.633672000000001</v>
      </c>
    </row>
    <row r="522" spans="16:19" x14ac:dyDescent="0.25">
      <c r="P522" s="408" t="s">
        <v>1157</v>
      </c>
      <c r="Q522" s="408" t="s">
        <v>1586</v>
      </c>
      <c r="R522" s="408">
        <v>2.5</v>
      </c>
      <c r="S522" s="408">
        <v>4.38</v>
      </c>
    </row>
    <row r="523" spans="16:19" x14ac:dyDescent="0.25">
      <c r="P523" s="408" t="s">
        <v>1157</v>
      </c>
      <c r="Q523" s="408" t="s">
        <v>1546</v>
      </c>
      <c r="R523" s="408">
        <v>0.9</v>
      </c>
      <c r="S523" s="408">
        <v>1.5768</v>
      </c>
    </row>
    <row r="524" spans="16:19" x14ac:dyDescent="0.25">
      <c r="P524" s="408" t="s">
        <v>1157</v>
      </c>
      <c r="Q524" s="408" t="s">
        <v>1547</v>
      </c>
      <c r="R524" s="408">
        <v>3.7559999999999998</v>
      </c>
      <c r="S524" s="408">
        <v>6.5805119999999997</v>
      </c>
    </row>
    <row r="525" spans="16:19" x14ac:dyDescent="0.25">
      <c r="P525" s="408" t="s">
        <v>1157</v>
      </c>
      <c r="Q525" s="408" t="s">
        <v>1575</v>
      </c>
      <c r="R525" s="408">
        <v>0.17</v>
      </c>
      <c r="S525" s="408">
        <v>0.29783999999999999</v>
      </c>
    </row>
    <row r="526" spans="16:19" x14ac:dyDescent="0.25">
      <c r="P526" s="408" t="s">
        <v>1157</v>
      </c>
      <c r="Q526" s="408" t="s">
        <v>1604</v>
      </c>
      <c r="R526" s="408">
        <v>0.5</v>
      </c>
      <c r="S526" s="408">
        <v>0.876</v>
      </c>
    </row>
    <row r="527" spans="16:19" x14ac:dyDescent="0.25">
      <c r="P527" s="408" t="s">
        <v>1157</v>
      </c>
      <c r="Q527" s="408" t="s">
        <v>1581</v>
      </c>
      <c r="R527" s="408">
        <v>1.0900000000000001</v>
      </c>
      <c r="S527" s="408">
        <v>1.90968</v>
      </c>
    </row>
    <row r="528" spans="16:19" x14ac:dyDescent="0.25">
      <c r="P528" s="408" t="s">
        <v>1157</v>
      </c>
      <c r="Q528" s="408" t="s">
        <v>1605</v>
      </c>
      <c r="R528" s="408">
        <v>3.0750000000000002</v>
      </c>
      <c r="S528" s="408">
        <v>5.3873999999999995</v>
      </c>
    </row>
    <row r="529" spans="16:19" x14ac:dyDescent="0.25">
      <c r="P529" s="408" t="s">
        <v>1157</v>
      </c>
      <c r="Q529" s="408" t="s">
        <v>1839</v>
      </c>
      <c r="R529" s="408">
        <v>0.67700000000000005</v>
      </c>
      <c r="S529" s="408">
        <v>7.5824000000000013E-3</v>
      </c>
    </row>
    <row r="530" spans="16:19" x14ac:dyDescent="0.25">
      <c r="P530" s="408" t="s">
        <v>1157</v>
      </c>
      <c r="Q530" s="408" t="s">
        <v>1840</v>
      </c>
      <c r="R530" s="408">
        <v>0.89500000000000002</v>
      </c>
      <c r="S530" s="408">
        <v>1.0024000000000002E-2</v>
      </c>
    </row>
    <row r="531" spans="16:19" x14ac:dyDescent="0.25">
      <c r="P531" s="408" t="s">
        <v>1157</v>
      </c>
      <c r="Q531" s="408" t="s">
        <v>893</v>
      </c>
      <c r="R531" s="408">
        <v>0.08</v>
      </c>
      <c r="S531" s="408">
        <v>0.14016000000000001</v>
      </c>
    </row>
    <row r="532" spans="16:19" x14ac:dyDescent="0.25">
      <c r="P532" s="408" t="s">
        <v>1157</v>
      </c>
      <c r="Q532" s="408" t="s">
        <v>1634</v>
      </c>
      <c r="R532" s="408">
        <v>0.27</v>
      </c>
      <c r="S532" s="408">
        <v>0.47304000000000002</v>
      </c>
    </row>
    <row r="533" spans="16:19" x14ac:dyDescent="0.25">
      <c r="P533" s="408" t="s">
        <v>1157</v>
      </c>
      <c r="Q533" s="408" t="s">
        <v>1737</v>
      </c>
      <c r="R533" s="408">
        <v>0.60799999999999998</v>
      </c>
      <c r="S533" s="408">
        <v>6.8095999999999999E-3</v>
      </c>
    </row>
    <row r="534" spans="16:19" x14ac:dyDescent="0.25">
      <c r="P534" s="408" t="s">
        <v>1157</v>
      </c>
      <c r="Q534" s="408" t="s">
        <v>1611</v>
      </c>
      <c r="R534" s="408">
        <v>2.0299999999999998</v>
      </c>
      <c r="S534" s="408">
        <v>3.5565600000000002</v>
      </c>
    </row>
    <row r="535" spans="16:19" x14ac:dyDescent="0.25">
      <c r="P535" s="408" t="s">
        <v>1157</v>
      </c>
      <c r="Q535" s="408" t="s">
        <v>1612</v>
      </c>
      <c r="R535" s="408">
        <v>2.25</v>
      </c>
      <c r="S535" s="408">
        <v>3.9420000000000002</v>
      </c>
    </row>
    <row r="536" spans="16:19" x14ac:dyDescent="0.25">
      <c r="P536" s="408" t="s">
        <v>1157</v>
      </c>
      <c r="Q536" s="408" t="s">
        <v>1717</v>
      </c>
      <c r="R536" s="408">
        <v>0.6</v>
      </c>
      <c r="S536" s="408">
        <v>6.7199999999999994E-3</v>
      </c>
    </row>
    <row r="537" spans="16:19" x14ac:dyDescent="0.25">
      <c r="P537" s="408" t="s">
        <v>1157</v>
      </c>
      <c r="Q537" s="408" t="s">
        <v>1841</v>
      </c>
      <c r="R537" s="408">
        <v>0.5</v>
      </c>
      <c r="S537" s="408">
        <v>5.5999999999999999E-3</v>
      </c>
    </row>
    <row r="538" spans="16:19" x14ac:dyDescent="0.25">
      <c r="P538" s="408" t="s">
        <v>1157</v>
      </c>
      <c r="Q538" s="408" t="s">
        <v>1903</v>
      </c>
      <c r="R538" s="408">
        <v>0.09</v>
      </c>
      <c r="S538" s="408">
        <v>1.008E-3</v>
      </c>
    </row>
    <row r="539" spans="16:19" x14ac:dyDescent="0.25">
      <c r="P539" s="408" t="s">
        <v>1157</v>
      </c>
      <c r="Q539" s="408" t="s">
        <v>1772</v>
      </c>
      <c r="R539" s="408">
        <v>0.16800000000000001</v>
      </c>
      <c r="S539" s="408">
        <v>1.8816000000000002E-3</v>
      </c>
    </row>
    <row r="540" spans="16:19" x14ac:dyDescent="0.25">
      <c r="P540" s="408" t="s">
        <v>1157</v>
      </c>
      <c r="Q540" s="408" t="s">
        <v>1523</v>
      </c>
      <c r="R540" s="408">
        <v>1.23</v>
      </c>
      <c r="S540" s="408">
        <v>0</v>
      </c>
    </row>
    <row r="541" spans="16:19" x14ac:dyDescent="0.25">
      <c r="P541" s="408" t="s">
        <v>1157</v>
      </c>
      <c r="Q541" s="408" t="s">
        <v>829</v>
      </c>
      <c r="R541" s="408">
        <v>2.4500000000000002</v>
      </c>
      <c r="S541" s="408">
        <v>0</v>
      </c>
    </row>
    <row r="542" spans="16:19" x14ac:dyDescent="0.25">
      <c r="P542" s="408" t="s">
        <v>1157</v>
      </c>
      <c r="Q542" s="408" t="s">
        <v>1524</v>
      </c>
      <c r="R542" s="408">
        <v>1.06</v>
      </c>
      <c r="S542" s="408">
        <v>0</v>
      </c>
    </row>
    <row r="543" spans="16:19" x14ac:dyDescent="0.25">
      <c r="P543" s="408" t="s">
        <v>1157</v>
      </c>
      <c r="Q543" s="408" t="s">
        <v>894</v>
      </c>
      <c r="R543" s="408">
        <v>2.1</v>
      </c>
      <c r="S543" s="408">
        <v>0</v>
      </c>
    </row>
    <row r="544" spans="16:19" x14ac:dyDescent="0.25">
      <c r="P544" s="408" t="s">
        <v>1157</v>
      </c>
      <c r="Q544" s="408" t="s">
        <v>1822</v>
      </c>
      <c r="R544" s="408">
        <v>1.25</v>
      </c>
      <c r="S544" s="408">
        <v>1.4E-2</v>
      </c>
    </row>
    <row r="545" spans="16:19" x14ac:dyDescent="0.25">
      <c r="P545" s="408" t="s">
        <v>1157</v>
      </c>
      <c r="Q545" s="408" t="s">
        <v>1850</v>
      </c>
      <c r="R545" s="408">
        <v>0.35299999999999998</v>
      </c>
      <c r="S545" s="408">
        <v>3.9535999999999998E-3</v>
      </c>
    </row>
    <row r="546" spans="16:19" x14ac:dyDescent="0.25">
      <c r="P546" s="408" t="s">
        <v>1157</v>
      </c>
      <c r="Q546" s="408" t="s">
        <v>1851</v>
      </c>
      <c r="R546" s="408">
        <v>0.125</v>
      </c>
      <c r="S546" s="408">
        <v>1.4E-3</v>
      </c>
    </row>
    <row r="547" spans="16:19" x14ac:dyDescent="0.25">
      <c r="P547" s="408" t="s">
        <v>1157</v>
      </c>
      <c r="Q547" s="408" t="s">
        <v>1615</v>
      </c>
      <c r="R547" s="408">
        <v>2.4</v>
      </c>
      <c r="S547" s="408">
        <v>4.2048000000000005</v>
      </c>
    </row>
    <row r="548" spans="16:19" x14ac:dyDescent="0.25">
      <c r="P548" s="408" t="s">
        <v>1157</v>
      </c>
      <c r="Q548" s="408" t="s">
        <v>1538</v>
      </c>
      <c r="R548" s="408">
        <v>0.437</v>
      </c>
      <c r="S548" s="408">
        <v>0.76562399999999997</v>
      </c>
    </row>
    <row r="549" spans="16:19" x14ac:dyDescent="0.25">
      <c r="P549" s="408" t="s">
        <v>1157</v>
      </c>
      <c r="Q549" s="408" t="s">
        <v>1692</v>
      </c>
      <c r="R549" s="408">
        <v>0.5</v>
      </c>
      <c r="S549" s="408">
        <v>5.5999999999999999E-3</v>
      </c>
    </row>
    <row r="550" spans="16:19" x14ac:dyDescent="0.25">
      <c r="P550" s="408" t="s">
        <v>1157</v>
      </c>
      <c r="Q550" s="408" t="s">
        <v>1847</v>
      </c>
      <c r="R550" s="408">
        <v>0.18099999999999999</v>
      </c>
      <c r="S550" s="408">
        <v>2.0272000000000003E-3</v>
      </c>
    </row>
    <row r="551" spans="16:19" x14ac:dyDescent="0.25">
      <c r="P551" s="408" t="s">
        <v>1157</v>
      </c>
      <c r="Q551" s="408" t="s">
        <v>1743</v>
      </c>
      <c r="R551" s="408">
        <v>0.13500000000000001</v>
      </c>
      <c r="S551" s="408">
        <v>1.5120000000000003E-3</v>
      </c>
    </row>
    <row r="552" spans="16:19" x14ac:dyDescent="0.25">
      <c r="P552" s="408" t="s">
        <v>1157</v>
      </c>
      <c r="Q552" s="408" t="s">
        <v>1759</v>
      </c>
      <c r="R552" s="408">
        <v>0.38</v>
      </c>
      <c r="S552" s="408">
        <v>4.2560000000000002E-3</v>
      </c>
    </row>
    <row r="553" spans="16:19" x14ac:dyDescent="0.25">
      <c r="P553" s="408" t="s">
        <v>1157</v>
      </c>
      <c r="Q553" s="408" t="s">
        <v>1693</v>
      </c>
      <c r="R553" s="408">
        <v>0.5</v>
      </c>
      <c r="S553" s="408">
        <v>5.5999999999999999E-3</v>
      </c>
    </row>
    <row r="554" spans="16:19" x14ac:dyDescent="0.25">
      <c r="P554" s="408" t="s">
        <v>1157</v>
      </c>
      <c r="Q554" s="408" t="s">
        <v>1694</v>
      </c>
      <c r="R554" s="408">
        <v>0.45</v>
      </c>
      <c r="S554" s="408">
        <v>5.0400000000000002E-3</v>
      </c>
    </row>
    <row r="555" spans="16:19" x14ac:dyDescent="0.25">
      <c r="P555" s="408" t="s">
        <v>1157</v>
      </c>
      <c r="Q555" s="408" t="s">
        <v>1680</v>
      </c>
      <c r="R555" s="408">
        <v>0.66</v>
      </c>
      <c r="S555" s="408">
        <v>7.3920000000000001E-3</v>
      </c>
    </row>
    <row r="556" spans="16:19" x14ac:dyDescent="0.25">
      <c r="P556" s="408" t="s">
        <v>1157</v>
      </c>
      <c r="Q556" s="408" t="s">
        <v>1635</v>
      </c>
      <c r="R556" s="408">
        <v>1.42</v>
      </c>
      <c r="S556" s="408">
        <v>2.4878400000000003</v>
      </c>
    </row>
    <row r="557" spans="16:19" x14ac:dyDescent="0.25">
      <c r="P557" s="408" t="s">
        <v>1157</v>
      </c>
      <c r="Q557" s="408" t="s">
        <v>1551</v>
      </c>
      <c r="R557" s="408">
        <v>0.4</v>
      </c>
      <c r="S557" s="408">
        <v>0.70079999999999998</v>
      </c>
    </row>
    <row r="558" spans="16:19" x14ac:dyDescent="0.25">
      <c r="P558" s="408" t="s">
        <v>1157</v>
      </c>
      <c r="Q558" s="408" t="s">
        <v>1571</v>
      </c>
      <c r="R558" s="408">
        <v>3.31</v>
      </c>
      <c r="S558" s="408">
        <v>5.7991200000000003</v>
      </c>
    </row>
    <row r="559" spans="16:19" x14ac:dyDescent="0.25">
      <c r="P559" s="408" t="s">
        <v>1157</v>
      </c>
      <c r="Q559" s="408" t="s">
        <v>1659</v>
      </c>
      <c r="R559" s="408">
        <v>0.35</v>
      </c>
      <c r="S559" s="408">
        <v>0.61320000000000008</v>
      </c>
    </row>
    <row r="560" spans="16:19" x14ac:dyDescent="0.25">
      <c r="P560" s="408" t="s">
        <v>1157</v>
      </c>
      <c r="Q560" s="408" t="s">
        <v>1643</v>
      </c>
      <c r="R560" s="408">
        <v>0.114</v>
      </c>
      <c r="S560" s="408">
        <v>0.19972800000000002</v>
      </c>
    </row>
    <row r="561" spans="16:19" x14ac:dyDescent="0.25">
      <c r="P561" s="408" t="s">
        <v>1157</v>
      </c>
      <c r="Q561" s="408" t="s">
        <v>1598</v>
      </c>
      <c r="R561" s="408">
        <v>0.75</v>
      </c>
      <c r="S561" s="408">
        <v>1.3140000000000001</v>
      </c>
    </row>
    <row r="562" spans="16:19" x14ac:dyDescent="0.25">
      <c r="P562" s="408" t="s">
        <v>1157</v>
      </c>
      <c r="Q562" s="408" t="s">
        <v>1852</v>
      </c>
      <c r="R562" s="408">
        <v>1.35</v>
      </c>
      <c r="S562" s="408">
        <v>1.512E-2</v>
      </c>
    </row>
    <row r="563" spans="16:19" x14ac:dyDescent="0.25">
      <c r="P563" s="408" t="s">
        <v>1157</v>
      </c>
      <c r="Q563" s="408" t="s">
        <v>1552</v>
      </c>
      <c r="R563" s="408">
        <v>0.25</v>
      </c>
      <c r="S563" s="408">
        <v>0.438</v>
      </c>
    </row>
    <row r="564" spans="16:19" x14ac:dyDescent="0.25">
      <c r="P564" s="408" t="s">
        <v>1157</v>
      </c>
      <c r="Q564" s="408" t="s">
        <v>1727</v>
      </c>
      <c r="R564" s="408">
        <v>0.45</v>
      </c>
      <c r="S564" s="408">
        <v>5.0400000000000002E-3</v>
      </c>
    </row>
    <row r="565" spans="16:19" x14ac:dyDescent="0.25">
      <c r="P565" s="408" t="s">
        <v>1157</v>
      </c>
      <c r="Q565" s="408" t="s">
        <v>1853</v>
      </c>
      <c r="R565" s="408">
        <v>0.25</v>
      </c>
      <c r="S565" s="408">
        <v>2.8E-3</v>
      </c>
    </row>
    <row r="566" spans="16:19" x14ac:dyDescent="0.25">
      <c r="P566" s="408" t="s">
        <v>1157</v>
      </c>
      <c r="Q566" s="408" t="s">
        <v>1854</v>
      </c>
      <c r="R566" s="408">
        <v>7.0000000000000007E-2</v>
      </c>
      <c r="S566" s="408">
        <v>7.8400000000000019E-4</v>
      </c>
    </row>
    <row r="567" spans="16:19" x14ac:dyDescent="0.25">
      <c r="P567" s="408" t="s">
        <v>1157</v>
      </c>
      <c r="Q567" s="408" t="s">
        <v>1855</v>
      </c>
      <c r="R567" s="408">
        <v>0.54700000000000004</v>
      </c>
      <c r="S567" s="408">
        <v>6.1264000000000006E-3</v>
      </c>
    </row>
    <row r="568" spans="16:19" x14ac:dyDescent="0.25">
      <c r="P568" s="408" t="s">
        <v>1157</v>
      </c>
      <c r="Q568" s="408" t="s">
        <v>1618</v>
      </c>
      <c r="R568" s="408">
        <v>0.05</v>
      </c>
      <c r="S568" s="408">
        <v>8.7599999999999997E-2</v>
      </c>
    </row>
    <row r="569" spans="16:19" x14ac:dyDescent="0.25">
      <c r="P569" s="408" t="s">
        <v>1157</v>
      </c>
      <c r="Q569" s="408" t="s">
        <v>1856</v>
      </c>
      <c r="R569" s="408">
        <v>0.35</v>
      </c>
      <c r="S569" s="408">
        <v>3.9199999999999999E-3</v>
      </c>
    </row>
    <row r="570" spans="16:19" x14ac:dyDescent="0.25">
      <c r="P570" s="408" t="s">
        <v>1157</v>
      </c>
      <c r="Q570" s="408" t="s">
        <v>1778</v>
      </c>
      <c r="R570" s="408">
        <v>0.26</v>
      </c>
      <c r="S570" s="408">
        <v>2.9120000000000005E-3</v>
      </c>
    </row>
    <row r="571" spans="16:19" x14ac:dyDescent="0.25">
      <c r="P571" s="408" t="s">
        <v>1157</v>
      </c>
      <c r="Q571" s="408" t="s">
        <v>1857</v>
      </c>
      <c r="R571" s="408">
        <v>0.48</v>
      </c>
      <c r="S571" s="408">
        <v>5.3760000000000006E-3</v>
      </c>
    </row>
    <row r="572" spans="16:19" x14ac:dyDescent="0.25">
      <c r="P572" s="408" t="s">
        <v>1157</v>
      </c>
      <c r="Q572" s="408" t="s">
        <v>1785</v>
      </c>
      <c r="R572" s="408">
        <v>0.113</v>
      </c>
      <c r="S572" s="408">
        <v>1.2656E-3</v>
      </c>
    </row>
    <row r="573" spans="16:19" x14ac:dyDescent="0.25">
      <c r="P573" s="408" t="s">
        <v>1157</v>
      </c>
      <c r="Q573" s="408" t="s">
        <v>1674</v>
      </c>
      <c r="R573" s="408">
        <v>0.67</v>
      </c>
      <c r="S573" s="408">
        <v>7.5040000000000003E-3</v>
      </c>
    </row>
    <row r="574" spans="16:19" x14ac:dyDescent="0.25">
      <c r="P574" s="408" t="s">
        <v>1157</v>
      </c>
      <c r="Q574" s="408" t="s">
        <v>1652</v>
      </c>
      <c r="R574" s="408">
        <v>0.54500000000000004</v>
      </c>
      <c r="S574" s="408">
        <v>0.95484000000000002</v>
      </c>
    </row>
    <row r="575" spans="16:19" x14ac:dyDescent="0.25">
      <c r="P575" s="408" t="s">
        <v>1157</v>
      </c>
      <c r="Q575" s="408" t="s">
        <v>1653</v>
      </c>
      <c r="R575" s="408">
        <v>0.46</v>
      </c>
      <c r="S575" s="408">
        <v>0.80591999999999997</v>
      </c>
    </row>
    <row r="576" spans="16:19" x14ac:dyDescent="0.25">
      <c r="P576" s="408" t="s">
        <v>1157</v>
      </c>
      <c r="Q576" s="408" t="s">
        <v>1695</v>
      </c>
      <c r="R576" s="408">
        <v>1</v>
      </c>
      <c r="S576" s="408">
        <v>1.12E-2</v>
      </c>
    </row>
    <row r="577" spans="16:19" x14ac:dyDescent="0.25">
      <c r="P577" s="408" t="s">
        <v>1157</v>
      </c>
      <c r="Q577" s="408" t="s">
        <v>1860</v>
      </c>
      <c r="R577" s="408">
        <v>0.442</v>
      </c>
      <c r="S577" s="408">
        <v>4.9503999999999998E-3</v>
      </c>
    </row>
    <row r="578" spans="16:19" x14ac:dyDescent="0.25">
      <c r="P578" s="408" t="s">
        <v>1157</v>
      </c>
      <c r="Q578" s="408" t="s">
        <v>1861</v>
      </c>
      <c r="R578" s="408">
        <v>0.46</v>
      </c>
      <c r="S578" s="408">
        <v>5.1520000000000012E-3</v>
      </c>
    </row>
    <row r="579" spans="16:19" x14ac:dyDescent="0.25">
      <c r="P579" s="408" t="s">
        <v>1157</v>
      </c>
      <c r="Q579" s="408" t="s">
        <v>1642</v>
      </c>
      <c r="R579" s="408">
        <v>0.56000000000000005</v>
      </c>
      <c r="S579" s="408">
        <v>0.98111999999999999</v>
      </c>
    </row>
    <row r="580" spans="16:19" x14ac:dyDescent="0.25">
      <c r="P580" s="408" t="s">
        <v>1157</v>
      </c>
      <c r="Q580" s="408" t="s">
        <v>1682</v>
      </c>
      <c r="R580" s="408">
        <v>0.2</v>
      </c>
      <c r="S580" s="408">
        <v>2.2400000000000002E-3</v>
      </c>
    </row>
    <row r="581" spans="16:19" x14ac:dyDescent="0.25">
      <c r="P581" s="408" t="s">
        <v>1157</v>
      </c>
      <c r="Q581" s="408" t="s">
        <v>1858</v>
      </c>
      <c r="R581" s="408">
        <v>2.4</v>
      </c>
      <c r="S581" s="408">
        <v>2.6879999999999998E-2</v>
      </c>
    </row>
    <row r="582" spans="16:19" x14ac:dyDescent="0.25">
      <c r="P582" s="408" t="s">
        <v>1157</v>
      </c>
      <c r="Q582" s="408" t="s">
        <v>1758</v>
      </c>
      <c r="R582" s="408">
        <v>0.09</v>
      </c>
      <c r="S582" s="408">
        <v>1.008E-3</v>
      </c>
    </row>
    <row r="583" spans="16:19" x14ac:dyDescent="0.25">
      <c r="P583" s="408" t="s">
        <v>1157</v>
      </c>
      <c r="Q583" s="408" t="s">
        <v>1760</v>
      </c>
      <c r="R583" s="408">
        <v>0.128</v>
      </c>
      <c r="S583" s="408">
        <v>1.4335999999999999E-3</v>
      </c>
    </row>
    <row r="584" spans="16:19" x14ac:dyDescent="0.25">
      <c r="P584" s="408" t="s">
        <v>1157</v>
      </c>
      <c r="Q584" s="408" t="s">
        <v>1664</v>
      </c>
      <c r="R584" s="408">
        <v>0.65</v>
      </c>
      <c r="S584" s="408">
        <v>7.28E-3</v>
      </c>
    </row>
    <row r="585" spans="16:19" x14ac:dyDescent="0.25">
      <c r="P585" s="408" t="s">
        <v>1157</v>
      </c>
      <c r="Q585" s="408" t="s">
        <v>1823</v>
      </c>
      <c r="R585" s="408">
        <v>0.1</v>
      </c>
      <c r="S585" s="408">
        <v>1.1200000000000001E-3</v>
      </c>
    </row>
    <row r="586" spans="16:19" x14ac:dyDescent="0.25">
      <c r="P586" s="408" t="s">
        <v>1157</v>
      </c>
      <c r="Q586" s="408" t="s">
        <v>1713</v>
      </c>
      <c r="R586" s="408">
        <v>0.01</v>
      </c>
      <c r="S586" s="408">
        <v>1.12E-4</v>
      </c>
    </row>
    <row r="587" spans="16:19" x14ac:dyDescent="0.25">
      <c r="P587" s="408" t="s">
        <v>1157</v>
      </c>
      <c r="Q587" s="408" t="s">
        <v>1528</v>
      </c>
      <c r="R587" s="408">
        <v>0.8</v>
      </c>
      <c r="S587" s="408">
        <v>1.4016</v>
      </c>
    </row>
    <row r="588" spans="16:19" x14ac:dyDescent="0.25">
      <c r="P588" s="408" t="s">
        <v>1157</v>
      </c>
      <c r="Q588" s="408" t="s">
        <v>1859</v>
      </c>
      <c r="R588" s="408">
        <v>0.54100000000000004</v>
      </c>
      <c r="S588" s="408">
        <v>6.0592000000000007E-3</v>
      </c>
    </row>
    <row r="589" spans="16:19" x14ac:dyDescent="0.25">
      <c r="P589" s="408" t="s">
        <v>1157</v>
      </c>
      <c r="Q589" s="408" t="s">
        <v>1637</v>
      </c>
      <c r="R589" s="408">
        <v>0.06</v>
      </c>
      <c r="S589" s="408">
        <v>0.10512000000000001</v>
      </c>
    </row>
    <row r="590" spans="16:19" x14ac:dyDescent="0.25">
      <c r="P590" s="408" t="s">
        <v>1157</v>
      </c>
      <c r="Q590" s="408" t="s">
        <v>1554</v>
      </c>
      <c r="R590" s="408">
        <v>0.16</v>
      </c>
      <c r="S590" s="408">
        <v>0.28032000000000001</v>
      </c>
    </row>
    <row r="591" spans="16:19" x14ac:dyDescent="0.25">
      <c r="P591" s="408" t="s">
        <v>1157</v>
      </c>
      <c r="Q591" s="408" t="s">
        <v>1897</v>
      </c>
      <c r="R591" s="408">
        <v>0.42</v>
      </c>
      <c r="S591" s="408">
        <v>4.7040000000000007E-3</v>
      </c>
    </row>
    <row r="592" spans="16:19" x14ac:dyDescent="0.25">
      <c r="P592" s="408" t="s">
        <v>1157</v>
      </c>
      <c r="Q592" s="408" t="s">
        <v>1619</v>
      </c>
      <c r="R592" s="408">
        <v>0.15</v>
      </c>
      <c r="S592" s="408">
        <v>0.26280000000000003</v>
      </c>
    </row>
    <row r="593" spans="16:19" x14ac:dyDescent="0.25">
      <c r="P593" s="408" t="s">
        <v>1157</v>
      </c>
      <c r="Q593" s="408" t="s">
        <v>1555</v>
      </c>
      <c r="R593" s="408">
        <v>12.19</v>
      </c>
      <c r="S593" s="408">
        <v>21.35688</v>
      </c>
    </row>
    <row r="594" spans="16:19" x14ac:dyDescent="0.25">
      <c r="P594" s="408" t="s">
        <v>1157</v>
      </c>
      <c r="Q594" s="408" t="s">
        <v>1558</v>
      </c>
      <c r="R594" s="408">
        <v>3.28</v>
      </c>
      <c r="S594" s="408">
        <v>5.7465600000000006</v>
      </c>
    </row>
    <row r="595" spans="16:19" x14ac:dyDescent="0.25">
      <c r="P595" s="408" t="s">
        <v>1157</v>
      </c>
      <c r="Q595" s="408" t="s">
        <v>1582</v>
      </c>
      <c r="R595" s="408">
        <v>2.7530000000000001</v>
      </c>
      <c r="S595" s="408">
        <v>4.8232560000000015</v>
      </c>
    </row>
    <row r="596" spans="16:19" x14ac:dyDescent="0.25">
      <c r="P596" s="408" t="s">
        <v>1157</v>
      </c>
      <c r="Q596" s="408" t="s">
        <v>1583</v>
      </c>
      <c r="R596" s="408">
        <v>3.3</v>
      </c>
      <c r="S596" s="408">
        <v>5.7816000000000001</v>
      </c>
    </row>
    <row r="597" spans="16:19" x14ac:dyDescent="0.25">
      <c r="P597" s="408" t="s">
        <v>1157</v>
      </c>
      <c r="Q597" s="408" t="s">
        <v>1541</v>
      </c>
      <c r="R597" s="408">
        <v>2.58</v>
      </c>
      <c r="S597" s="408">
        <v>4.5201599999999997</v>
      </c>
    </row>
    <row r="598" spans="16:19" x14ac:dyDescent="0.25">
      <c r="P598" s="408" t="s">
        <v>1157</v>
      </c>
      <c r="Q598" s="408" t="s">
        <v>1559</v>
      </c>
      <c r="R598" s="408">
        <v>4.26</v>
      </c>
      <c r="S598" s="408">
        <v>7.4635200000000008</v>
      </c>
    </row>
    <row r="599" spans="16:19" x14ac:dyDescent="0.25">
      <c r="P599" s="408" t="s">
        <v>1157</v>
      </c>
      <c r="Q599" s="408" t="s">
        <v>1560</v>
      </c>
      <c r="R599" s="408">
        <v>2.33</v>
      </c>
      <c r="S599" s="408">
        <v>4.08216</v>
      </c>
    </row>
    <row r="600" spans="16:19" x14ac:dyDescent="0.25">
      <c r="P600" s="408" t="s">
        <v>1157</v>
      </c>
      <c r="Q600" s="408" t="s">
        <v>1627</v>
      </c>
      <c r="R600" s="408">
        <v>4.24</v>
      </c>
      <c r="S600" s="408">
        <v>7.4284799999999995</v>
      </c>
    </row>
    <row r="601" spans="16:19" x14ac:dyDescent="0.25">
      <c r="P601" s="408" t="s">
        <v>1157</v>
      </c>
      <c r="Q601" s="408" t="s">
        <v>1574</v>
      </c>
      <c r="R601" s="408">
        <v>4.59</v>
      </c>
      <c r="S601" s="408">
        <v>8.0416799999999995</v>
      </c>
    </row>
    <row r="602" spans="16:19" x14ac:dyDescent="0.25">
      <c r="P602" s="408" t="s">
        <v>1157</v>
      </c>
      <c r="Q602" s="408" t="s">
        <v>1744</v>
      </c>
      <c r="R602" s="408">
        <v>0.28699999999999998</v>
      </c>
      <c r="S602" s="408">
        <v>3.2144000000000001E-3</v>
      </c>
    </row>
    <row r="603" spans="16:19" x14ac:dyDescent="0.25">
      <c r="P603" s="408" t="s">
        <v>1157</v>
      </c>
      <c r="Q603" s="408" t="s">
        <v>1563</v>
      </c>
      <c r="R603" s="408">
        <v>0.8</v>
      </c>
      <c r="S603" s="408">
        <v>1.4016</v>
      </c>
    </row>
    <row r="604" spans="16:19" x14ac:dyDescent="0.25">
      <c r="P604" s="408" t="s">
        <v>1157</v>
      </c>
      <c r="Q604" s="408" t="s">
        <v>1749</v>
      </c>
      <c r="R604" s="408">
        <v>3.7999999999999999E-2</v>
      </c>
      <c r="S604" s="408">
        <v>4.2559999999999999E-4</v>
      </c>
    </row>
    <row r="605" spans="16:19" x14ac:dyDescent="0.25">
      <c r="P605" s="408" t="s">
        <v>1157</v>
      </c>
      <c r="Q605" s="408" t="s">
        <v>1863</v>
      </c>
      <c r="R605" s="408">
        <v>0.15</v>
      </c>
      <c r="S605" s="408">
        <v>1.6799999999999999E-3</v>
      </c>
    </row>
    <row r="606" spans="16:19" x14ac:dyDescent="0.25">
      <c r="P606" s="408" t="s">
        <v>1157</v>
      </c>
      <c r="Q606" s="408" t="s">
        <v>1556</v>
      </c>
      <c r="R606" s="408">
        <v>0.55000000000000004</v>
      </c>
      <c r="S606" s="408">
        <v>0.96360000000000001</v>
      </c>
    </row>
    <row r="607" spans="16:19" x14ac:dyDescent="0.25">
      <c r="P607" s="408" t="s">
        <v>1157</v>
      </c>
      <c r="Q607" s="408" t="s">
        <v>1745</v>
      </c>
      <c r="R607" s="408">
        <v>0.5</v>
      </c>
      <c r="S607" s="408">
        <v>5.5999999999999999E-3</v>
      </c>
    </row>
    <row r="608" spans="16:19" x14ac:dyDescent="0.25">
      <c r="P608" s="408" t="s">
        <v>1157</v>
      </c>
      <c r="Q608" s="408" t="s">
        <v>1718</v>
      </c>
      <c r="R608" s="408">
        <v>0.18</v>
      </c>
      <c r="S608" s="408">
        <v>2.016E-3</v>
      </c>
    </row>
    <row r="609" spans="16:19" x14ac:dyDescent="0.25">
      <c r="P609" s="408" t="s">
        <v>1157</v>
      </c>
      <c r="Q609" s="408" t="s">
        <v>1746</v>
      </c>
      <c r="R609" s="408">
        <v>0.77</v>
      </c>
      <c r="S609" s="408">
        <v>8.6240000000000032E-3</v>
      </c>
    </row>
    <row r="610" spans="16:19" x14ac:dyDescent="0.25">
      <c r="P610" s="408" t="s">
        <v>1157</v>
      </c>
      <c r="Q610" s="408" t="s">
        <v>1864</v>
      </c>
      <c r="R610" s="408">
        <v>0.17499999999999999</v>
      </c>
      <c r="S610" s="408">
        <v>1.9599999999999999E-3</v>
      </c>
    </row>
    <row r="611" spans="16:19" x14ac:dyDescent="0.25">
      <c r="P611" s="408" t="s">
        <v>1157</v>
      </c>
      <c r="Q611" s="408" t="s">
        <v>1865</v>
      </c>
      <c r="R611" s="408">
        <v>0.36499999999999999</v>
      </c>
      <c r="S611" s="408">
        <v>4.0880000000000005E-3</v>
      </c>
    </row>
    <row r="612" spans="16:19" x14ac:dyDescent="0.25">
      <c r="P612" s="408" t="s">
        <v>1157</v>
      </c>
      <c r="Q612" s="408" t="s">
        <v>1797</v>
      </c>
      <c r="R612" s="408">
        <v>1.6</v>
      </c>
      <c r="S612" s="408">
        <v>1.7920000000000002E-2</v>
      </c>
    </row>
    <row r="613" spans="16:19" x14ac:dyDescent="0.25">
      <c r="P613" s="408" t="s">
        <v>1157</v>
      </c>
      <c r="Q613" s="408" t="s">
        <v>909</v>
      </c>
      <c r="R613" s="408">
        <v>9.09</v>
      </c>
      <c r="S613" s="408">
        <v>0</v>
      </c>
    </row>
    <row r="614" spans="16:19" x14ac:dyDescent="0.25">
      <c r="P614" s="408" t="s">
        <v>1157</v>
      </c>
      <c r="Q614" s="408" t="s">
        <v>1866</v>
      </c>
      <c r="R614" s="408">
        <v>0.44</v>
      </c>
      <c r="S614" s="408">
        <v>4.928000000000001E-3</v>
      </c>
    </row>
    <row r="615" spans="16:19" x14ac:dyDescent="0.25">
      <c r="P615" s="408" t="s">
        <v>1157</v>
      </c>
      <c r="Q615" s="408" t="s">
        <v>1868</v>
      </c>
      <c r="R615" s="408">
        <v>0.7</v>
      </c>
      <c r="S615" s="408">
        <v>7.8399999999999997E-3</v>
      </c>
    </row>
    <row r="616" spans="16:19" x14ac:dyDescent="0.25">
      <c r="P616" s="408" t="s">
        <v>1157</v>
      </c>
      <c r="Q616" s="408" t="s">
        <v>1781</v>
      </c>
      <c r="R616" s="408">
        <v>0.125</v>
      </c>
      <c r="S616" s="408">
        <v>1.4E-3</v>
      </c>
    </row>
    <row r="617" spans="16:19" x14ac:dyDescent="0.25">
      <c r="P617" s="408" t="s">
        <v>1157</v>
      </c>
      <c r="Q617" s="408" t="s">
        <v>1869</v>
      </c>
      <c r="R617" s="408">
        <v>0.15</v>
      </c>
      <c r="S617" s="408">
        <v>1.6799999999999999E-3</v>
      </c>
    </row>
    <row r="618" spans="16:19" x14ac:dyDescent="0.25">
      <c r="P618" s="408" t="s">
        <v>1157</v>
      </c>
      <c r="Q618" s="408" t="s">
        <v>1909</v>
      </c>
      <c r="R618" s="408">
        <v>0.69499999999999995</v>
      </c>
      <c r="S618" s="408">
        <v>7.7839999999999993E-3</v>
      </c>
    </row>
    <row r="619" spans="16:19" x14ac:dyDescent="0.25">
      <c r="P619" s="408" t="s">
        <v>1157</v>
      </c>
      <c r="Q619" s="408" t="s">
        <v>1879</v>
      </c>
      <c r="R619" s="408">
        <v>1.2</v>
      </c>
      <c r="S619" s="408">
        <v>1.3439999999999999E-2</v>
      </c>
    </row>
    <row r="620" spans="16:19" x14ac:dyDescent="0.25">
      <c r="P620" s="408" t="s">
        <v>1157</v>
      </c>
      <c r="Q620" s="408" t="s">
        <v>1871</v>
      </c>
      <c r="R620" s="408">
        <v>0.21</v>
      </c>
      <c r="S620" s="408">
        <v>2.3520000000000004E-3</v>
      </c>
    </row>
    <row r="621" spans="16:19" x14ac:dyDescent="0.25">
      <c r="P621" s="408" t="s">
        <v>1157</v>
      </c>
      <c r="Q621" s="408" t="s">
        <v>1668</v>
      </c>
      <c r="R621" s="408">
        <v>0.06</v>
      </c>
      <c r="S621" s="408">
        <v>6.7200000000000007E-4</v>
      </c>
    </row>
    <row r="622" spans="16:19" x14ac:dyDescent="0.25">
      <c r="P622" s="408" t="s">
        <v>1157</v>
      </c>
      <c r="Q622" s="408" t="s">
        <v>1591</v>
      </c>
      <c r="R622" s="408">
        <v>7.24</v>
      </c>
      <c r="S622" s="408">
        <v>12.684479999999999</v>
      </c>
    </row>
    <row r="623" spans="16:19" x14ac:dyDescent="0.25">
      <c r="P623" s="408" t="s">
        <v>1157</v>
      </c>
      <c r="Q623" s="408" t="s">
        <v>1683</v>
      </c>
      <c r="R623" s="408">
        <v>0.27500000000000002</v>
      </c>
      <c r="S623" s="408">
        <v>3.0800000000000003E-3</v>
      </c>
    </row>
    <row r="624" spans="16:19" x14ac:dyDescent="0.25">
      <c r="P624" s="408" t="s">
        <v>1157</v>
      </c>
      <c r="Q624" s="408" t="s">
        <v>1767</v>
      </c>
      <c r="R624" s="408">
        <v>0.17499999999999999</v>
      </c>
      <c r="S624" s="408">
        <v>1.9599999999999999E-3</v>
      </c>
    </row>
    <row r="625" spans="16:19" x14ac:dyDescent="0.25">
      <c r="P625" s="408" t="s">
        <v>1157</v>
      </c>
      <c r="Q625" s="408" t="s">
        <v>1824</v>
      </c>
      <c r="R625" s="408">
        <v>0.3</v>
      </c>
      <c r="S625" s="408">
        <v>3.3599999999999997E-3</v>
      </c>
    </row>
    <row r="626" spans="16:19" x14ac:dyDescent="0.25">
      <c r="P626" s="408" t="s">
        <v>1157</v>
      </c>
      <c r="Q626" s="408" t="s">
        <v>1776</v>
      </c>
      <c r="R626" s="408">
        <v>3.5</v>
      </c>
      <c r="S626" s="408">
        <v>3.9200000000000006E-2</v>
      </c>
    </row>
    <row r="627" spans="16:19" x14ac:dyDescent="0.25">
      <c r="P627" s="408" t="s">
        <v>1157</v>
      </c>
      <c r="Q627" s="408" t="s">
        <v>1872</v>
      </c>
      <c r="R627" s="408">
        <v>2.0950000000000002</v>
      </c>
      <c r="S627" s="408">
        <v>2.3464000000000002E-2</v>
      </c>
    </row>
    <row r="628" spans="16:19" x14ac:dyDescent="0.25">
      <c r="P628" s="408" t="s">
        <v>1157</v>
      </c>
      <c r="Q628" s="408" t="s">
        <v>1755</v>
      </c>
      <c r="R628" s="408">
        <v>0.21</v>
      </c>
      <c r="S628" s="408">
        <v>2.3520000000000004E-3</v>
      </c>
    </row>
    <row r="629" spans="16:19" x14ac:dyDescent="0.25">
      <c r="P629" s="408" t="s">
        <v>1157</v>
      </c>
      <c r="Q629" s="408" t="s">
        <v>1794</v>
      </c>
      <c r="R629" s="408">
        <v>0.17</v>
      </c>
      <c r="S629" s="408">
        <v>1.9040000000000001E-3</v>
      </c>
    </row>
    <row r="630" spans="16:19" x14ac:dyDescent="0.25">
      <c r="P630" s="408" t="s">
        <v>1157</v>
      </c>
      <c r="Q630" s="408" t="s">
        <v>1747</v>
      </c>
      <c r="R630" s="408">
        <v>0.16</v>
      </c>
      <c r="S630" s="408">
        <v>1.792E-3</v>
      </c>
    </row>
    <row r="631" spans="16:19" x14ac:dyDescent="0.25">
      <c r="P631" s="408" t="s">
        <v>1157</v>
      </c>
      <c r="Q631" s="408" t="s">
        <v>1873</v>
      </c>
      <c r="R631" s="408">
        <v>0.46200000000000002</v>
      </c>
      <c r="S631" s="408">
        <v>5.1744E-3</v>
      </c>
    </row>
    <row r="632" spans="16:19" x14ac:dyDescent="0.25">
      <c r="P632" s="408" t="s">
        <v>62</v>
      </c>
      <c r="Q632" s="408" t="s">
        <v>537</v>
      </c>
      <c r="R632" s="408">
        <v>0.6000000000000002</v>
      </c>
      <c r="S632" s="408">
        <v>2.8230390000000001</v>
      </c>
    </row>
    <row r="633" spans="16:19" x14ac:dyDescent="0.25">
      <c r="P633" s="408" t="s">
        <v>2111</v>
      </c>
      <c r="Q633" s="408" t="s">
        <v>2112</v>
      </c>
      <c r="R633" s="408">
        <v>1.5200000000000002</v>
      </c>
      <c r="S633" s="408">
        <v>0.42911300000000008</v>
      </c>
    </row>
    <row r="634" spans="16:19" x14ac:dyDescent="0.25">
      <c r="P634" s="408" t="s">
        <v>2111</v>
      </c>
      <c r="Q634" s="408" t="s">
        <v>2113</v>
      </c>
      <c r="R634" s="408">
        <v>7.2500000000000009</v>
      </c>
      <c r="S634" s="408">
        <v>29.278639000000005</v>
      </c>
    </row>
    <row r="635" spans="16:19" x14ac:dyDescent="0.25">
      <c r="P635" s="408" t="s">
        <v>64</v>
      </c>
      <c r="Q635" s="408" t="s">
        <v>539</v>
      </c>
      <c r="R635" s="408">
        <v>5</v>
      </c>
      <c r="S635" s="408">
        <v>26.339777000000002</v>
      </c>
    </row>
    <row r="636" spans="16:19" x14ac:dyDescent="0.25">
      <c r="P636" s="408" t="s">
        <v>66</v>
      </c>
      <c r="Q636" s="408" t="s">
        <v>540</v>
      </c>
      <c r="R636" s="408">
        <v>9.8499999999999961</v>
      </c>
      <c r="S636" s="408">
        <v>41.088345999999994</v>
      </c>
    </row>
    <row r="637" spans="16:19" x14ac:dyDescent="0.25">
      <c r="P637" s="408" t="s">
        <v>66</v>
      </c>
      <c r="Q637" s="408" t="s">
        <v>542</v>
      </c>
      <c r="R637" s="408">
        <v>9.9640000000000004</v>
      </c>
      <c r="S637" s="408">
        <v>43.643273999999991</v>
      </c>
    </row>
    <row r="638" spans="16:19" x14ac:dyDescent="0.25">
      <c r="P638" s="408" t="s">
        <v>66</v>
      </c>
      <c r="Q638" s="408" t="s">
        <v>544</v>
      </c>
      <c r="R638" s="408">
        <v>19.968000000000011</v>
      </c>
      <c r="S638" s="408">
        <v>78.856374000000002</v>
      </c>
    </row>
    <row r="639" spans="16:19" x14ac:dyDescent="0.25">
      <c r="P639" s="408" t="s">
        <v>66</v>
      </c>
      <c r="Q639" s="408" t="s">
        <v>545</v>
      </c>
      <c r="R639" s="408">
        <v>19.966000000000005</v>
      </c>
      <c r="S639" s="408">
        <v>96.150362000000001</v>
      </c>
    </row>
    <row r="640" spans="16:19" x14ac:dyDescent="0.25">
      <c r="P640" s="408" t="s">
        <v>66</v>
      </c>
      <c r="Q640" s="408" t="s">
        <v>547</v>
      </c>
      <c r="R640" s="408">
        <v>6.6360000000000037</v>
      </c>
      <c r="S640" s="408">
        <v>28.873970000000007</v>
      </c>
    </row>
    <row r="641" spans="16:19" x14ac:dyDescent="0.25">
      <c r="P641" s="408" t="s">
        <v>66</v>
      </c>
      <c r="Q641" s="408" t="s">
        <v>548</v>
      </c>
      <c r="R641" s="408">
        <v>6.5019999999999971</v>
      </c>
      <c r="S641" s="408">
        <v>32.583899999999993</v>
      </c>
    </row>
    <row r="642" spans="16:19" x14ac:dyDescent="0.25">
      <c r="P642" s="408" t="s">
        <v>68</v>
      </c>
      <c r="Q642" s="408" t="s">
        <v>550</v>
      </c>
      <c r="R642" s="408">
        <v>192.44999999999993</v>
      </c>
      <c r="S642" s="408">
        <v>1172.6831799999998</v>
      </c>
    </row>
    <row r="643" spans="16:19" x14ac:dyDescent="0.25">
      <c r="P643" s="408" t="s">
        <v>68</v>
      </c>
      <c r="Q643" s="408" t="s">
        <v>552</v>
      </c>
      <c r="R643" s="408">
        <v>15.620000000000001</v>
      </c>
      <c r="S643" s="408">
        <v>0</v>
      </c>
    </row>
    <row r="644" spans="16:19" x14ac:dyDescent="0.25">
      <c r="P644" s="408" t="s">
        <v>70</v>
      </c>
      <c r="Q644" s="408" t="s">
        <v>554</v>
      </c>
      <c r="R644" s="408">
        <v>20</v>
      </c>
      <c r="S644" s="408">
        <v>119.51574300000003</v>
      </c>
    </row>
    <row r="645" spans="16:19" x14ac:dyDescent="0.25">
      <c r="P645" s="408" t="s">
        <v>72</v>
      </c>
      <c r="Q645" s="408" t="s">
        <v>556</v>
      </c>
      <c r="R645" s="408">
        <v>114</v>
      </c>
      <c r="S645" s="408">
        <v>742.20625500000006</v>
      </c>
    </row>
    <row r="646" spans="16:19" x14ac:dyDescent="0.25">
      <c r="P646" s="408" t="s">
        <v>72</v>
      </c>
      <c r="Q646" s="408" t="s">
        <v>1959</v>
      </c>
      <c r="R646" s="408">
        <v>2.2999999999999998</v>
      </c>
      <c r="S646" s="408">
        <v>1.378274</v>
      </c>
    </row>
    <row r="647" spans="16:19" x14ac:dyDescent="0.25">
      <c r="P647" s="408" t="s">
        <v>74</v>
      </c>
      <c r="Q647" s="408" t="s">
        <v>560</v>
      </c>
      <c r="R647" s="408">
        <v>20.861999999999995</v>
      </c>
      <c r="S647" s="408">
        <v>158.31777500000001</v>
      </c>
    </row>
    <row r="648" spans="16:19" x14ac:dyDescent="0.25">
      <c r="P648" s="408" t="s">
        <v>76</v>
      </c>
      <c r="Q648" s="408" t="s">
        <v>561</v>
      </c>
      <c r="R648" s="408">
        <v>456</v>
      </c>
      <c r="S648" s="408">
        <v>1695.9217749999998</v>
      </c>
    </row>
    <row r="649" spans="16:19" x14ac:dyDescent="0.25">
      <c r="P649" s="408" t="s">
        <v>78</v>
      </c>
      <c r="Q649" s="408" t="s">
        <v>562</v>
      </c>
      <c r="R649" s="408">
        <v>96.759999999999991</v>
      </c>
      <c r="S649" s="408">
        <v>362.14281900000003</v>
      </c>
    </row>
    <row r="650" spans="16:19" x14ac:dyDescent="0.25">
      <c r="P650" s="408" t="s">
        <v>80</v>
      </c>
      <c r="Q650" s="408" t="s">
        <v>563</v>
      </c>
      <c r="R650" s="408">
        <v>0.7340000000000001</v>
      </c>
      <c r="S650" s="408">
        <v>2.3474050000000002</v>
      </c>
    </row>
    <row r="651" spans="16:19" x14ac:dyDescent="0.25">
      <c r="P651" s="408" t="s">
        <v>80</v>
      </c>
      <c r="Q651" s="408" t="s">
        <v>564</v>
      </c>
      <c r="R651" s="408">
        <v>1.1699999999999997</v>
      </c>
      <c r="S651" s="408">
        <v>1.9181149999999998</v>
      </c>
    </row>
    <row r="652" spans="16:19" x14ac:dyDescent="0.25">
      <c r="P652" s="408" t="s">
        <v>82</v>
      </c>
      <c r="Q652" s="408" t="s">
        <v>565</v>
      </c>
      <c r="R652" s="408">
        <v>19.899999999999988</v>
      </c>
      <c r="S652" s="408">
        <v>92.756374000000008</v>
      </c>
    </row>
    <row r="653" spans="16:19" x14ac:dyDescent="0.25">
      <c r="P653" s="408" t="s">
        <v>84</v>
      </c>
      <c r="Q653" s="408" t="s">
        <v>566</v>
      </c>
      <c r="R653" s="408">
        <v>20</v>
      </c>
      <c r="S653" s="408">
        <v>98.609283999999988</v>
      </c>
    </row>
    <row r="654" spans="16:19" x14ac:dyDescent="0.25">
      <c r="P654" s="408" t="s">
        <v>84</v>
      </c>
      <c r="Q654" s="408" t="s">
        <v>567</v>
      </c>
      <c r="R654" s="408">
        <v>0.30999999999999989</v>
      </c>
      <c r="S654" s="408">
        <v>0</v>
      </c>
    </row>
    <row r="655" spans="16:19" x14ac:dyDescent="0.25">
      <c r="P655" s="408" t="s">
        <v>2086</v>
      </c>
      <c r="Q655" s="408" t="s">
        <v>901</v>
      </c>
      <c r="R655" s="408">
        <v>1.1000000000000001</v>
      </c>
      <c r="S655" s="408">
        <v>0</v>
      </c>
    </row>
    <row r="656" spans="16:19" x14ac:dyDescent="0.25">
      <c r="P656" s="408" t="s">
        <v>234</v>
      </c>
      <c r="Q656" s="408" t="s">
        <v>904</v>
      </c>
      <c r="R656" s="408">
        <v>1.6999999999999995</v>
      </c>
      <c r="S656" s="408">
        <v>7.2593630000000005</v>
      </c>
    </row>
    <row r="657" spans="16:19" x14ac:dyDescent="0.25">
      <c r="P657" s="408" t="s">
        <v>234</v>
      </c>
      <c r="Q657" s="408" t="s">
        <v>902</v>
      </c>
      <c r="R657" s="408">
        <v>7.7969999999999997</v>
      </c>
      <c r="S657" s="408">
        <v>0</v>
      </c>
    </row>
    <row r="658" spans="16:19" x14ac:dyDescent="0.25">
      <c r="P658" s="408" t="s">
        <v>234</v>
      </c>
      <c r="Q658" s="408" t="s">
        <v>903</v>
      </c>
      <c r="R658" s="408">
        <v>5.5599999999999987</v>
      </c>
      <c r="S658" s="408">
        <v>0</v>
      </c>
    </row>
    <row r="659" spans="16:19" x14ac:dyDescent="0.25">
      <c r="P659" s="408" t="s">
        <v>234</v>
      </c>
      <c r="Q659" s="408" t="s">
        <v>905</v>
      </c>
      <c r="R659" s="408">
        <v>0.36999999999999994</v>
      </c>
      <c r="S659" s="408">
        <v>0</v>
      </c>
    </row>
    <row r="660" spans="16:19" x14ac:dyDescent="0.25">
      <c r="P660" s="408" t="s">
        <v>86</v>
      </c>
      <c r="Q660" s="408" t="s">
        <v>568</v>
      </c>
      <c r="R660" s="408">
        <v>0.27999999999999992</v>
      </c>
      <c r="S660" s="408">
        <v>1.2914979999999998</v>
      </c>
    </row>
    <row r="661" spans="16:19" x14ac:dyDescent="0.25">
      <c r="P661" s="408" t="s">
        <v>86</v>
      </c>
      <c r="Q661" s="408" t="s">
        <v>569</v>
      </c>
      <c r="R661" s="408">
        <v>0.99999999999999956</v>
      </c>
      <c r="S661" s="408">
        <v>3.0839170000000009</v>
      </c>
    </row>
    <row r="662" spans="16:19" x14ac:dyDescent="0.25">
      <c r="P662" s="408" t="s">
        <v>86</v>
      </c>
      <c r="Q662" s="408" t="s">
        <v>570</v>
      </c>
      <c r="R662" s="408">
        <v>0.52700000000000002</v>
      </c>
      <c r="S662" s="408">
        <v>1.6630630000000002</v>
      </c>
    </row>
    <row r="663" spans="16:19" x14ac:dyDescent="0.25">
      <c r="P663" s="408" t="s">
        <v>86</v>
      </c>
      <c r="Q663" s="408" t="s">
        <v>571</v>
      </c>
      <c r="R663" s="408">
        <v>0.15000000000000005</v>
      </c>
      <c r="S663" s="408">
        <v>0.47931599999999991</v>
      </c>
    </row>
    <row r="664" spans="16:19" x14ac:dyDescent="0.25">
      <c r="P664" s="408" t="s">
        <v>86</v>
      </c>
      <c r="Q664" s="408" t="s">
        <v>572</v>
      </c>
      <c r="R664" s="408">
        <v>0.18999999999999992</v>
      </c>
      <c r="S664" s="408">
        <v>0</v>
      </c>
    </row>
    <row r="665" spans="16:19" x14ac:dyDescent="0.25">
      <c r="P665" s="408" t="s">
        <v>86</v>
      </c>
      <c r="Q665" s="408" t="s">
        <v>573</v>
      </c>
      <c r="R665" s="408">
        <v>2.4830000000000014</v>
      </c>
      <c r="S665" s="408">
        <v>0.43419400000000002</v>
      </c>
    </row>
    <row r="666" spans="16:19" x14ac:dyDescent="0.25">
      <c r="P666" s="408" t="s">
        <v>88</v>
      </c>
      <c r="Q666" s="408" t="s">
        <v>574</v>
      </c>
      <c r="R666" s="408">
        <v>82.637</v>
      </c>
      <c r="S666" s="408">
        <v>582.10378100000003</v>
      </c>
    </row>
    <row r="667" spans="16:19" x14ac:dyDescent="0.25">
      <c r="P667" s="408" t="s">
        <v>88</v>
      </c>
      <c r="Q667" s="408" t="s">
        <v>579</v>
      </c>
      <c r="R667" s="408">
        <v>0.70000000000000007</v>
      </c>
      <c r="S667" s="408">
        <v>2.7489470000000003</v>
      </c>
    </row>
    <row r="668" spans="16:19" x14ac:dyDescent="0.25">
      <c r="P668" s="408" t="s">
        <v>88</v>
      </c>
      <c r="Q668" s="408" t="s">
        <v>575</v>
      </c>
      <c r="R668" s="408">
        <v>31.400000000000002</v>
      </c>
      <c r="S668" s="408">
        <v>230.55639900000003</v>
      </c>
    </row>
    <row r="669" spans="16:19" x14ac:dyDescent="0.25">
      <c r="P669" s="408" t="s">
        <v>88</v>
      </c>
      <c r="Q669" s="408" t="s">
        <v>576</v>
      </c>
      <c r="R669" s="408">
        <v>258.39999999999975</v>
      </c>
      <c r="S669" s="408">
        <v>1127.7564320000001</v>
      </c>
    </row>
    <row r="670" spans="16:19" x14ac:dyDescent="0.25">
      <c r="P670" s="408" t="s">
        <v>88</v>
      </c>
      <c r="Q670" s="408" t="s">
        <v>577</v>
      </c>
      <c r="R670" s="408">
        <v>120</v>
      </c>
      <c r="S670" s="408">
        <v>828.80016000000001</v>
      </c>
    </row>
    <row r="671" spans="16:19" x14ac:dyDescent="0.25">
      <c r="P671" s="408" t="s">
        <v>88</v>
      </c>
      <c r="Q671" s="408" t="s">
        <v>578</v>
      </c>
      <c r="R671" s="408">
        <v>75.413999999999959</v>
      </c>
      <c r="S671" s="408">
        <v>502.08893800000016</v>
      </c>
    </row>
    <row r="672" spans="16:19" x14ac:dyDescent="0.25">
      <c r="P672" s="408" t="s">
        <v>88</v>
      </c>
      <c r="Q672" s="408" t="s">
        <v>580</v>
      </c>
      <c r="R672" s="408">
        <v>446.69999999999982</v>
      </c>
      <c r="S672" s="408">
        <v>583.86378300000001</v>
      </c>
    </row>
    <row r="673" spans="16:19" x14ac:dyDescent="0.25">
      <c r="P673" s="408" t="s">
        <v>88</v>
      </c>
      <c r="Q673" s="408" t="s">
        <v>581</v>
      </c>
      <c r="R673" s="408">
        <v>524.00000000000011</v>
      </c>
      <c r="S673" s="408">
        <v>3235.8467690000002</v>
      </c>
    </row>
    <row r="674" spans="16:19" x14ac:dyDescent="0.25">
      <c r="P674" s="408" t="s">
        <v>90</v>
      </c>
      <c r="Q674" s="408" t="s">
        <v>582</v>
      </c>
      <c r="R674" s="408">
        <v>51.389999999999993</v>
      </c>
      <c r="S674" s="408">
        <v>66.373052999999985</v>
      </c>
    </row>
    <row r="675" spans="16:19" x14ac:dyDescent="0.25">
      <c r="P675" s="408" t="s">
        <v>90</v>
      </c>
      <c r="Q675" s="408" t="s">
        <v>583</v>
      </c>
      <c r="R675" s="408">
        <v>101.29999999999997</v>
      </c>
      <c r="S675" s="408">
        <v>357.01609500000001</v>
      </c>
    </row>
    <row r="676" spans="16:19" x14ac:dyDescent="0.25">
      <c r="P676" s="408" t="s">
        <v>90</v>
      </c>
      <c r="Q676" s="408" t="s">
        <v>584</v>
      </c>
      <c r="R676" s="408">
        <v>177.65000000000006</v>
      </c>
      <c r="S676" s="408">
        <v>260.45174900000001</v>
      </c>
    </row>
    <row r="677" spans="16:19" x14ac:dyDescent="0.25">
      <c r="P677" s="408" t="s">
        <v>92</v>
      </c>
      <c r="Q677" s="408" t="s">
        <v>586</v>
      </c>
      <c r="R677" s="408">
        <v>132.30000000000013</v>
      </c>
      <c r="S677" s="408">
        <v>620.54249899999991</v>
      </c>
    </row>
    <row r="678" spans="16:19" x14ac:dyDescent="0.25">
      <c r="P678" s="408" t="s">
        <v>92</v>
      </c>
      <c r="Q678" s="408" t="s">
        <v>588</v>
      </c>
      <c r="R678" s="408">
        <v>144.48400000000001</v>
      </c>
      <c r="S678" s="408">
        <v>452.83737199999979</v>
      </c>
    </row>
    <row r="679" spans="16:19" x14ac:dyDescent="0.25">
      <c r="P679" s="408" t="s">
        <v>94</v>
      </c>
      <c r="Q679" s="408" t="s">
        <v>589</v>
      </c>
      <c r="R679" s="408">
        <v>80</v>
      </c>
      <c r="S679" s="408">
        <v>341.35483999999997</v>
      </c>
    </row>
    <row r="680" spans="16:19" x14ac:dyDescent="0.25">
      <c r="P680" s="408" t="s">
        <v>94</v>
      </c>
      <c r="Q680" s="408" t="s">
        <v>590</v>
      </c>
      <c r="R680" s="408">
        <v>30</v>
      </c>
      <c r="S680" s="408">
        <v>139.20454999999998</v>
      </c>
    </row>
    <row r="681" spans="16:19" x14ac:dyDescent="0.25">
      <c r="P681" s="408" t="s">
        <v>96</v>
      </c>
      <c r="Q681" s="408" t="s">
        <v>591</v>
      </c>
      <c r="R681" s="408">
        <v>115.00000000000004</v>
      </c>
      <c r="S681" s="408">
        <v>448.77809500000006</v>
      </c>
    </row>
    <row r="682" spans="16:19" x14ac:dyDescent="0.25">
      <c r="P682" s="408" t="s">
        <v>96</v>
      </c>
      <c r="Q682" s="408" t="s">
        <v>593</v>
      </c>
      <c r="R682" s="408">
        <v>130.13999999999993</v>
      </c>
      <c r="S682" s="408">
        <v>788.90146699999991</v>
      </c>
    </row>
    <row r="683" spans="16:19" x14ac:dyDescent="0.25">
      <c r="P683" s="408" t="s">
        <v>96</v>
      </c>
      <c r="Q683" s="408" t="s">
        <v>595</v>
      </c>
      <c r="R683" s="408">
        <v>44.54099999999999</v>
      </c>
      <c r="S683" s="408">
        <v>112.08314499999999</v>
      </c>
    </row>
    <row r="684" spans="16:19" x14ac:dyDescent="0.25">
      <c r="P684" s="408" t="s">
        <v>96</v>
      </c>
      <c r="Q684" s="408" t="s">
        <v>597</v>
      </c>
      <c r="R684" s="408">
        <v>962.68999999999971</v>
      </c>
      <c r="S684" s="408">
        <v>5448.5355699999991</v>
      </c>
    </row>
    <row r="685" spans="16:19" x14ac:dyDescent="0.25">
      <c r="P685" s="408" t="s">
        <v>96</v>
      </c>
      <c r="Q685" s="408" t="s">
        <v>599</v>
      </c>
      <c r="R685" s="408">
        <v>135</v>
      </c>
      <c r="S685" s="408">
        <v>89.693382</v>
      </c>
    </row>
    <row r="686" spans="16:19" x14ac:dyDescent="0.25">
      <c r="P686" s="408" t="s">
        <v>96</v>
      </c>
      <c r="Q686" s="408" t="s">
        <v>600</v>
      </c>
      <c r="R686" s="408">
        <v>719.0100000000001</v>
      </c>
      <c r="S686" s="408">
        <v>207.21752299999997</v>
      </c>
    </row>
    <row r="687" spans="16:19" x14ac:dyDescent="0.25">
      <c r="P687" s="408" t="s">
        <v>96</v>
      </c>
      <c r="Q687" s="408" t="s">
        <v>1929</v>
      </c>
      <c r="R687" s="408">
        <v>568.65</v>
      </c>
      <c r="S687" s="408">
        <v>7.671055</v>
      </c>
    </row>
    <row r="688" spans="16:19" x14ac:dyDescent="0.25">
      <c r="P688" s="408" t="s">
        <v>96</v>
      </c>
      <c r="Q688" s="408" t="s">
        <v>2084</v>
      </c>
      <c r="R688" s="408">
        <v>130</v>
      </c>
      <c r="S688" s="408">
        <v>0.11281000000000001</v>
      </c>
    </row>
    <row r="689" spans="16:19" x14ac:dyDescent="0.25">
      <c r="P689" s="408" t="s">
        <v>98</v>
      </c>
      <c r="Q689" s="408" t="s">
        <v>602</v>
      </c>
      <c r="R689" s="408">
        <v>578.80000000000007</v>
      </c>
      <c r="S689" s="408">
        <v>4321.2774639999998</v>
      </c>
    </row>
    <row r="690" spans="16:19" x14ac:dyDescent="0.25">
      <c r="P690" s="408" t="s">
        <v>1802</v>
      </c>
      <c r="Q690" s="408" t="s">
        <v>2099</v>
      </c>
      <c r="R690" s="408">
        <v>0.6</v>
      </c>
      <c r="S690" s="408">
        <v>0</v>
      </c>
    </row>
    <row r="691" spans="16:19" x14ac:dyDescent="0.25">
      <c r="P691" s="408" t="s">
        <v>100</v>
      </c>
      <c r="Q691" s="408" t="s">
        <v>603</v>
      </c>
      <c r="R691" s="408">
        <v>19</v>
      </c>
      <c r="S691" s="408">
        <v>105.97489600000003</v>
      </c>
    </row>
    <row r="692" spans="16:19" x14ac:dyDescent="0.25">
      <c r="P692" s="408" t="s">
        <v>100</v>
      </c>
      <c r="Q692" s="408" t="s">
        <v>604</v>
      </c>
      <c r="R692" s="408">
        <v>8.3999999999999968</v>
      </c>
      <c r="S692" s="408">
        <v>41.556285000000003</v>
      </c>
    </row>
    <row r="693" spans="16:19" x14ac:dyDescent="0.25">
      <c r="P693" s="408" t="s">
        <v>102</v>
      </c>
      <c r="Q693" s="408" t="s">
        <v>607</v>
      </c>
      <c r="R693" s="408">
        <v>20.819999999999997</v>
      </c>
      <c r="S693" s="408">
        <v>88.664151462500016</v>
      </c>
    </row>
    <row r="694" spans="16:19" x14ac:dyDescent="0.25">
      <c r="P694" s="408" t="s">
        <v>102</v>
      </c>
      <c r="Q694" s="408" t="s">
        <v>609</v>
      </c>
      <c r="R694" s="408">
        <v>20.819999999999997</v>
      </c>
      <c r="S694" s="408">
        <v>97.533598054999999</v>
      </c>
    </row>
    <row r="695" spans="16:19" x14ac:dyDescent="0.25">
      <c r="P695" s="408" t="s">
        <v>102</v>
      </c>
      <c r="Q695" s="408" t="s">
        <v>610</v>
      </c>
      <c r="R695" s="408">
        <v>20.819999999999997</v>
      </c>
      <c r="S695" s="408">
        <v>97.339916422500011</v>
      </c>
    </row>
    <row r="696" spans="16:19" x14ac:dyDescent="0.25">
      <c r="P696" s="408" t="s">
        <v>102</v>
      </c>
      <c r="Q696" s="408" t="s">
        <v>605</v>
      </c>
      <c r="R696" s="408">
        <v>10.400000000000004</v>
      </c>
      <c r="S696" s="408">
        <v>56.542792999999996</v>
      </c>
    </row>
    <row r="697" spans="16:19" x14ac:dyDescent="0.25">
      <c r="P697" s="408" t="s">
        <v>104</v>
      </c>
      <c r="Q697" s="408" t="s">
        <v>611</v>
      </c>
      <c r="R697" s="408">
        <v>81.20000000000006</v>
      </c>
      <c r="S697" s="408">
        <v>362.05057900000008</v>
      </c>
    </row>
    <row r="698" spans="16:19" x14ac:dyDescent="0.25">
      <c r="P698" s="408" t="s">
        <v>1942</v>
      </c>
      <c r="Q698" s="408" t="s">
        <v>1944</v>
      </c>
      <c r="R698" s="408">
        <v>18.37</v>
      </c>
      <c r="S698" s="408">
        <v>51.260620000000003</v>
      </c>
    </row>
    <row r="699" spans="16:19" x14ac:dyDescent="0.25">
      <c r="P699" s="408" t="s">
        <v>1945</v>
      </c>
      <c r="Q699" s="408" t="s">
        <v>1947</v>
      </c>
      <c r="R699" s="408">
        <v>18.37</v>
      </c>
      <c r="S699" s="408">
        <v>65.732051999999996</v>
      </c>
    </row>
    <row r="700" spans="16:19" x14ac:dyDescent="0.25">
      <c r="P700" s="408" t="s">
        <v>106</v>
      </c>
      <c r="Q700" s="408" t="s">
        <v>613</v>
      </c>
      <c r="R700" s="408">
        <v>0.21499999999999997</v>
      </c>
      <c r="S700" s="408">
        <v>0.637629</v>
      </c>
    </row>
    <row r="701" spans="16:19" x14ac:dyDescent="0.25">
      <c r="P701" s="408" t="s">
        <v>106</v>
      </c>
      <c r="Q701" s="408" t="s">
        <v>614</v>
      </c>
      <c r="R701" s="408">
        <v>1.6500000000000004</v>
      </c>
      <c r="S701" s="408">
        <v>8.9585829999999991</v>
      </c>
    </row>
    <row r="702" spans="16:19" x14ac:dyDescent="0.25">
      <c r="P702" s="408" t="s">
        <v>106</v>
      </c>
      <c r="Q702" s="408" t="s">
        <v>616</v>
      </c>
      <c r="R702" s="408">
        <v>0.62000000000000011</v>
      </c>
      <c r="S702" s="408">
        <v>1.7458629999999999</v>
      </c>
    </row>
    <row r="703" spans="16:19" x14ac:dyDescent="0.25">
      <c r="P703" s="408" t="s">
        <v>106</v>
      </c>
      <c r="Q703" s="408" t="s">
        <v>618</v>
      </c>
      <c r="R703" s="408">
        <v>1.0100000000000002</v>
      </c>
      <c r="S703" s="408">
        <v>2.5300500000000006</v>
      </c>
    </row>
    <row r="704" spans="16:19" x14ac:dyDescent="0.25">
      <c r="P704" s="408" t="s">
        <v>106</v>
      </c>
      <c r="Q704" s="408" t="s">
        <v>620</v>
      </c>
      <c r="R704" s="408">
        <v>0.26</v>
      </c>
      <c r="S704" s="408">
        <v>1.3546809999999998</v>
      </c>
    </row>
    <row r="705" spans="16:19" x14ac:dyDescent="0.25">
      <c r="P705" s="408" t="s">
        <v>106</v>
      </c>
      <c r="Q705" s="408" t="s">
        <v>621</v>
      </c>
      <c r="R705" s="408">
        <v>3.0400000000000005</v>
      </c>
      <c r="S705" s="408">
        <v>17.976761</v>
      </c>
    </row>
    <row r="706" spans="16:19" x14ac:dyDescent="0.25">
      <c r="P706" s="408" t="s">
        <v>106</v>
      </c>
      <c r="Q706" s="408" t="s">
        <v>622</v>
      </c>
      <c r="R706" s="408">
        <v>0.33000000000000007</v>
      </c>
      <c r="S706" s="408">
        <v>2.3443429999999998</v>
      </c>
    </row>
    <row r="707" spans="16:19" x14ac:dyDescent="0.25">
      <c r="P707" s="408" t="s">
        <v>106</v>
      </c>
      <c r="Q707" s="408" t="s">
        <v>623</v>
      </c>
      <c r="R707" s="408">
        <v>1.29</v>
      </c>
      <c r="S707" s="408">
        <v>5.6157349999999999</v>
      </c>
    </row>
    <row r="708" spans="16:19" x14ac:dyDescent="0.25">
      <c r="P708" s="408" t="s">
        <v>106</v>
      </c>
      <c r="Q708" s="408" t="s">
        <v>624</v>
      </c>
      <c r="R708" s="408">
        <v>0.57999999999999996</v>
      </c>
      <c r="S708" s="408">
        <v>3.4101470000000007</v>
      </c>
    </row>
    <row r="709" spans="16:19" x14ac:dyDescent="0.25">
      <c r="P709" s="408" t="s">
        <v>106</v>
      </c>
      <c r="Q709" s="408" t="s">
        <v>625</v>
      </c>
      <c r="R709" s="408">
        <v>1.1000000000000003</v>
      </c>
      <c r="S709" s="408">
        <v>3.1917450000000005</v>
      </c>
    </row>
    <row r="710" spans="16:19" x14ac:dyDescent="0.25">
      <c r="P710" s="408" t="s">
        <v>106</v>
      </c>
      <c r="Q710" s="408" t="s">
        <v>626</v>
      </c>
      <c r="R710" s="408">
        <v>0.19999999999999998</v>
      </c>
      <c r="S710" s="408">
        <v>0.80118999999999996</v>
      </c>
    </row>
    <row r="711" spans="16:19" x14ac:dyDescent="0.25">
      <c r="P711" s="408" t="s">
        <v>106</v>
      </c>
      <c r="Q711" s="408" t="s">
        <v>627</v>
      </c>
      <c r="R711" s="408">
        <v>1.4000000000000001</v>
      </c>
      <c r="S711" s="408">
        <v>9.4400000000000007E-4</v>
      </c>
    </row>
    <row r="712" spans="16:19" x14ac:dyDescent="0.25">
      <c r="P712" s="408" t="s">
        <v>109</v>
      </c>
      <c r="Q712" s="408" t="s">
        <v>629</v>
      </c>
      <c r="R712" s="408">
        <v>3.9700000000000011</v>
      </c>
      <c r="S712" s="408">
        <v>26.818400000000004</v>
      </c>
    </row>
    <row r="713" spans="16:19" x14ac:dyDescent="0.25">
      <c r="P713" s="408" t="s">
        <v>111</v>
      </c>
      <c r="Q713" s="408" t="s">
        <v>630</v>
      </c>
      <c r="R713" s="408">
        <v>20</v>
      </c>
      <c r="S713" s="408">
        <v>149.34190899999999</v>
      </c>
    </row>
    <row r="714" spans="16:19" x14ac:dyDescent="0.25">
      <c r="P714" s="408" t="s">
        <v>111</v>
      </c>
      <c r="Q714" s="408" t="s">
        <v>631</v>
      </c>
      <c r="R714" s="408">
        <v>0.46</v>
      </c>
      <c r="S714" s="408">
        <v>0</v>
      </c>
    </row>
    <row r="715" spans="16:19" x14ac:dyDescent="0.25">
      <c r="P715" s="408" t="s">
        <v>111</v>
      </c>
      <c r="Q715" s="408" t="s">
        <v>632</v>
      </c>
      <c r="R715" s="408">
        <v>0.83999999999999975</v>
      </c>
      <c r="S715" s="408">
        <v>0</v>
      </c>
    </row>
    <row r="716" spans="16:19" x14ac:dyDescent="0.25">
      <c r="P716" s="408" t="s">
        <v>2130</v>
      </c>
      <c r="Q716" s="408" t="s">
        <v>2131</v>
      </c>
      <c r="R716" s="408">
        <v>3.0500000000000012</v>
      </c>
      <c r="S716" s="408">
        <v>0</v>
      </c>
    </row>
    <row r="717" spans="16:19" x14ac:dyDescent="0.25">
      <c r="P717" s="408" t="s">
        <v>113</v>
      </c>
      <c r="Q717" s="408" t="s">
        <v>633</v>
      </c>
      <c r="R717" s="408">
        <v>19.200000000000006</v>
      </c>
      <c r="S717" s="408">
        <v>130.62121799999997</v>
      </c>
    </row>
    <row r="718" spans="16:19" x14ac:dyDescent="0.25">
      <c r="P718" s="408" t="s">
        <v>2083</v>
      </c>
      <c r="Q718" s="408" t="s">
        <v>628</v>
      </c>
      <c r="R718" s="408">
        <v>1</v>
      </c>
      <c r="S718" s="408">
        <v>2.1444999999999999</v>
      </c>
    </row>
    <row r="719" spans="16:19" x14ac:dyDescent="0.25">
      <c r="P719" s="408" t="s">
        <v>236</v>
      </c>
      <c r="Q719" s="408" t="s">
        <v>906</v>
      </c>
      <c r="R719" s="408">
        <v>0.94000000000000006</v>
      </c>
      <c r="S719" s="408">
        <v>0.80448599999999992</v>
      </c>
    </row>
    <row r="720" spans="16:19" x14ac:dyDescent="0.25">
      <c r="P720" s="408" t="s">
        <v>236</v>
      </c>
      <c r="Q720" s="408" t="s">
        <v>907</v>
      </c>
      <c r="R720" s="408">
        <v>1.5999999999999999</v>
      </c>
      <c r="S720" s="408">
        <v>0.45089099999999999</v>
      </c>
    </row>
    <row r="721" spans="16:19" x14ac:dyDescent="0.25">
      <c r="P721" s="408" t="s">
        <v>238</v>
      </c>
      <c r="Q721" s="408" t="s">
        <v>908</v>
      </c>
      <c r="R721" s="408">
        <v>13.599999999999996</v>
      </c>
      <c r="S721" s="408">
        <v>97.775089999999977</v>
      </c>
    </row>
    <row r="722" spans="16:19" x14ac:dyDescent="0.25">
      <c r="P722" s="408" t="s">
        <v>1688</v>
      </c>
      <c r="Q722" s="408" t="s">
        <v>2102</v>
      </c>
      <c r="R722" s="408">
        <v>0.375</v>
      </c>
      <c r="S722" s="408">
        <v>0</v>
      </c>
    </row>
    <row r="723" spans="16:19" x14ac:dyDescent="0.25">
      <c r="P723" s="408" t="s">
        <v>1688</v>
      </c>
      <c r="Q723" s="408" t="s">
        <v>2103</v>
      </c>
      <c r="R723" s="408">
        <v>0.37699999999999995</v>
      </c>
      <c r="S723" s="408">
        <v>0</v>
      </c>
    </row>
    <row r="724" spans="16:19" x14ac:dyDescent="0.25">
      <c r="P724" s="408" t="s">
        <v>1688</v>
      </c>
      <c r="Q724" s="408" t="s">
        <v>2104</v>
      </c>
      <c r="R724" s="408">
        <v>0.93</v>
      </c>
      <c r="S724" s="408">
        <v>2.3800000000000002E-3</v>
      </c>
    </row>
    <row r="725" spans="16:19" x14ac:dyDescent="0.25">
      <c r="P725" s="408" t="s">
        <v>1813</v>
      </c>
      <c r="Q725" s="408" t="s">
        <v>1814</v>
      </c>
      <c r="R725" s="408">
        <v>0.42499999999999988</v>
      </c>
      <c r="S725" s="408">
        <v>0</v>
      </c>
    </row>
    <row r="726" spans="16:19" x14ac:dyDescent="0.25">
      <c r="P726" s="408" t="s">
        <v>240</v>
      </c>
      <c r="Q726" s="408" t="s">
        <v>910</v>
      </c>
      <c r="R726" s="408">
        <v>2.4499999999999997</v>
      </c>
      <c r="S726" s="408">
        <v>3.2751999999999996E-2</v>
      </c>
    </row>
    <row r="727" spans="16:19" x14ac:dyDescent="0.25">
      <c r="P727" s="408" t="s">
        <v>115</v>
      </c>
      <c r="Q727" s="408" t="s">
        <v>634</v>
      </c>
      <c r="R727" s="408">
        <v>45.630000000000017</v>
      </c>
      <c r="S727" s="408">
        <v>2.4103800000000004</v>
      </c>
    </row>
    <row r="728" spans="16:19" x14ac:dyDescent="0.25">
      <c r="P728" s="408" t="s">
        <v>115</v>
      </c>
      <c r="Q728" s="408" t="s">
        <v>635</v>
      </c>
      <c r="R728" s="408">
        <v>20.079999999999998</v>
      </c>
      <c r="S728" s="408">
        <v>0.73126999999999998</v>
      </c>
    </row>
    <row r="729" spans="16:19" x14ac:dyDescent="0.25">
      <c r="P729" s="408" t="s">
        <v>242</v>
      </c>
      <c r="Q729" s="408" t="s">
        <v>911</v>
      </c>
      <c r="R729" s="408">
        <v>0.90999999999999981</v>
      </c>
      <c r="S729" s="408">
        <v>1.1330999999999997E-2</v>
      </c>
    </row>
    <row r="730" spans="16:19" x14ac:dyDescent="0.25">
      <c r="P730" s="408" t="s">
        <v>242</v>
      </c>
      <c r="Q730" s="408" t="s">
        <v>912</v>
      </c>
      <c r="R730" s="408">
        <v>1.1299999999999999</v>
      </c>
      <c r="S730" s="408">
        <v>0.34304500000000004</v>
      </c>
    </row>
    <row r="731" spans="16:19" x14ac:dyDescent="0.25">
      <c r="P731" s="408" t="s">
        <v>117</v>
      </c>
      <c r="Q731" s="408" t="s">
        <v>636</v>
      </c>
      <c r="R731" s="408">
        <v>100.00000000000003</v>
      </c>
      <c r="S731" s="408">
        <v>638.44922099999997</v>
      </c>
    </row>
    <row r="732" spans="16:19" x14ac:dyDescent="0.25">
      <c r="P732" s="408" t="s">
        <v>1988</v>
      </c>
      <c r="Q732" s="408" t="s">
        <v>1990</v>
      </c>
      <c r="R732" s="408">
        <v>1.4900000000000002</v>
      </c>
      <c r="S732" s="408">
        <v>8.1708219999999994</v>
      </c>
    </row>
    <row r="733" spans="16:19" x14ac:dyDescent="0.25">
      <c r="P733" s="408" t="s">
        <v>119</v>
      </c>
      <c r="Q733" s="408" t="s">
        <v>637</v>
      </c>
      <c r="R733" s="408">
        <v>524.59999999999957</v>
      </c>
      <c r="S733" s="408">
        <v>2805.4559759999997</v>
      </c>
    </row>
    <row r="734" spans="16:19" x14ac:dyDescent="0.25">
      <c r="P734" s="408" t="s">
        <v>119</v>
      </c>
      <c r="Q734" s="408" t="s">
        <v>638</v>
      </c>
      <c r="R734" s="408">
        <v>978.99999999999966</v>
      </c>
      <c r="S734" s="408">
        <v>5701.3931650000004</v>
      </c>
    </row>
    <row r="735" spans="16:19" x14ac:dyDescent="0.25">
      <c r="P735" s="408" t="s">
        <v>119</v>
      </c>
      <c r="Q735" s="408" t="s">
        <v>639</v>
      </c>
      <c r="R735" s="408">
        <v>330.51699999999994</v>
      </c>
      <c r="S735" s="408">
        <v>1798.02676</v>
      </c>
    </row>
    <row r="736" spans="16:19" x14ac:dyDescent="0.25">
      <c r="P736" s="408" t="s">
        <v>2105</v>
      </c>
      <c r="Q736" s="408" t="s">
        <v>2106</v>
      </c>
      <c r="R736" s="408">
        <v>8</v>
      </c>
      <c r="S736" s="408">
        <v>44.957455000000003</v>
      </c>
    </row>
    <row r="737" spans="16:19" x14ac:dyDescent="0.25">
      <c r="P737" s="408" t="s">
        <v>2105</v>
      </c>
      <c r="Q737" s="408" t="s">
        <v>2107</v>
      </c>
      <c r="R737" s="408">
        <v>4.5</v>
      </c>
      <c r="S737" s="408">
        <v>11.278853000000002</v>
      </c>
    </row>
    <row r="738" spans="16:19" x14ac:dyDescent="0.25">
      <c r="P738" s="408" t="s">
        <v>1981</v>
      </c>
      <c r="Q738" s="408" t="s">
        <v>1982</v>
      </c>
      <c r="R738" s="408">
        <v>93.730000000000047</v>
      </c>
      <c r="S738" s="408">
        <v>348.04932600000006</v>
      </c>
    </row>
    <row r="739" spans="16:19" x14ac:dyDescent="0.25">
      <c r="P739" s="408" t="s">
        <v>2100</v>
      </c>
      <c r="Q739" s="408" t="s">
        <v>2101</v>
      </c>
      <c r="R739" s="408">
        <v>6.8349999999999982</v>
      </c>
      <c r="S739" s="408">
        <v>0.19939999999999999</v>
      </c>
    </row>
    <row r="740" spans="16:19" x14ac:dyDescent="0.25">
      <c r="P740" s="408" t="s">
        <v>121</v>
      </c>
      <c r="Q740" s="408" t="s">
        <v>640</v>
      </c>
      <c r="R740" s="408">
        <v>3.799999999999998</v>
      </c>
      <c r="S740" s="408">
        <v>15.782306999999996</v>
      </c>
    </row>
    <row r="741" spans="16:19" x14ac:dyDescent="0.25">
      <c r="P741" s="408" t="s">
        <v>1930</v>
      </c>
      <c r="Q741" s="408" t="s">
        <v>1979</v>
      </c>
      <c r="R741" s="408">
        <v>20</v>
      </c>
      <c r="S741" s="408">
        <v>45.818671999999992</v>
      </c>
    </row>
    <row r="742" spans="16:19" x14ac:dyDescent="0.25">
      <c r="P742" s="408" t="s">
        <v>244</v>
      </c>
      <c r="Q742" s="408" t="s">
        <v>913</v>
      </c>
      <c r="R742" s="408">
        <v>0.68300000000000027</v>
      </c>
      <c r="S742" s="408">
        <v>0</v>
      </c>
    </row>
    <row r="743" spans="16:19" x14ac:dyDescent="0.25">
      <c r="P743" s="408" t="s">
        <v>244</v>
      </c>
      <c r="Q743" s="408" t="s">
        <v>914</v>
      </c>
      <c r="R743" s="408">
        <v>0.89500000000000002</v>
      </c>
      <c r="S743" s="408">
        <v>0</v>
      </c>
    </row>
    <row r="744" spans="16:19" x14ac:dyDescent="0.25">
      <c r="P744" s="408" t="s">
        <v>244</v>
      </c>
      <c r="Q744" s="408" t="s">
        <v>915</v>
      </c>
      <c r="R744" s="408">
        <v>0.625</v>
      </c>
      <c r="S744" s="408">
        <v>0</v>
      </c>
    </row>
    <row r="745" spans="16:19" x14ac:dyDescent="0.25">
      <c r="P745" s="408" t="s">
        <v>244</v>
      </c>
      <c r="Q745" s="408" t="s">
        <v>916</v>
      </c>
      <c r="R745" s="408">
        <v>0.33999999999999991</v>
      </c>
      <c r="S745" s="408">
        <v>0</v>
      </c>
    </row>
    <row r="746" spans="16:19" x14ac:dyDescent="0.25">
      <c r="P746" s="408" t="s">
        <v>244</v>
      </c>
      <c r="Q746" s="408" t="s">
        <v>917</v>
      </c>
      <c r="R746" s="408">
        <v>0.13</v>
      </c>
      <c r="S746" s="408">
        <v>0</v>
      </c>
    </row>
    <row r="747" spans="16:19" x14ac:dyDescent="0.25">
      <c r="P747" s="408" t="s">
        <v>246</v>
      </c>
      <c r="Q747" s="408" t="s">
        <v>919</v>
      </c>
      <c r="R747" s="408">
        <v>13.734999999999999</v>
      </c>
      <c r="S747" s="408">
        <v>7.3676000000000005E-2</v>
      </c>
    </row>
    <row r="748" spans="16:19" x14ac:dyDescent="0.25">
      <c r="P748" s="408" t="s">
        <v>248</v>
      </c>
      <c r="Q748" s="408" t="s">
        <v>920</v>
      </c>
      <c r="R748" s="408">
        <v>1</v>
      </c>
      <c r="S748" s="408">
        <v>0</v>
      </c>
    </row>
    <row r="749" spans="16:19" x14ac:dyDescent="0.25">
      <c r="P749" s="408" t="s">
        <v>248</v>
      </c>
      <c r="Q749" s="408" t="s">
        <v>921</v>
      </c>
      <c r="R749" s="408">
        <v>0</v>
      </c>
      <c r="S749" s="408">
        <v>6.0139999999999999E-2</v>
      </c>
    </row>
    <row r="750" spans="16:19" x14ac:dyDescent="0.25">
      <c r="P750" s="408" t="s">
        <v>248</v>
      </c>
      <c r="Q750" s="408" t="s">
        <v>2094</v>
      </c>
      <c r="R750" s="408">
        <v>4.9000000000000004</v>
      </c>
      <c r="S750" s="408">
        <v>0.54073199999999999</v>
      </c>
    </row>
    <row r="751" spans="16:19" x14ac:dyDescent="0.25">
      <c r="P751" s="408" t="s">
        <v>1991</v>
      </c>
      <c r="Q751" s="408" t="s">
        <v>1993</v>
      </c>
      <c r="R751" s="408">
        <v>16.425000000000001</v>
      </c>
      <c r="S751" s="408">
        <v>0.37527933326606799</v>
      </c>
    </row>
    <row r="752" spans="16:19" x14ac:dyDescent="0.25">
      <c r="P752" s="408" t="s">
        <v>2097</v>
      </c>
      <c r="Q752" s="408" t="s">
        <v>2098</v>
      </c>
      <c r="R752" s="408">
        <v>2.1800000000000002</v>
      </c>
      <c r="S752" s="408">
        <v>8.2000000000000003E-2</v>
      </c>
    </row>
    <row r="753" spans="16:19" x14ac:dyDescent="0.25">
      <c r="P753" s="408" t="s">
        <v>250</v>
      </c>
      <c r="Q753" s="408" t="s">
        <v>922</v>
      </c>
      <c r="R753" s="408">
        <v>3.6699999999999995</v>
      </c>
      <c r="S753" s="408">
        <v>8.3205000000000001E-2</v>
      </c>
    </row>
    <row r="754" spans="16:19" x14ac:dyDescent="0.25">
      <c r="P754" s="408" t="s">
        <v>252</v>
      </c>
      <c r="Q754" s="408" t="s">
        <v>923</v>
      </c>
      <c r="R754" s="408">
        <v>0.67500000000000016</v>
      </c>
      <c r="S754" s="408">
        <v>0</v>
      </c>
    </row>
    <row r="755" spans="16:19" x14ac:dyDescent="0.25">
      <c r="P755" s="408" t="s">
        <v>252</v>
      </c>
      <c r="Q755" s="408" t="s">
        <v>924</v>
      </c>
      <c r="R755" s="408">
        <v>4.0799999999999992</v>
      </c>
      <c r="S755" s="408">
        <v>1.7900000000000001E-3</v>
      </c>
    </row>
    <row r="756" spans="16:19" x14ac:dyDescent="0.25">
      <c r="P756" s="408" t="s">
        <v>252</v>
      </c>
      <c r="Q756" s="408" t="s">
        <v>925</v>
      </c>
      <c r="R756" s="408">
        <v>10.949999999999998</v>
      </c>
      <c r="S756" s="408">
        <v>5.1489999999999999E-3</v>
      </c>
    </row>
    <row r="757" spans="16:19" x14ac:dyDescent="0.25">
      <c r="P757" s="408" t="s">
        <v>252</v>
      </c>
      <c r="Q757" s="408" t="s">
        <v>926</v>
      </c>
      <c r="R757" s="408">
        <v>3.180000000000001</v>
      </c>
      <c r="S757" s="408">
        <v>8.4100000000000017E-4</v>
      </c>
    </row>
    <row r="758" spans="16:19" x14ac:dyDescent="0.25">
      <c r="P758" s="408" t="s">
        <v>252</v>
      </c>
      <c r="Q758" s="408" t="s">
        <v>927</v>
      </c>
      <c r="R758" s="408">
        <v>5.46</v>
      </c>
      <c r="S758" s="408">
        <v>5.6860000000000001E-3</v>
      </c>
    </row>
    <row r="759" spans="16:19" x14ac:dyDescent="0.25">
      <c r="P759" s="408" t="s">
        <v>252</v>
      </c>
      <c r="Q759" s="408" t="s">
        <v>928</v>
      </c>
      <c r="R759" s="408">
        <v>1.8199999999999996</v>
      </c>
      <c r="S759" s="408">
        <v>0</v>
      </c>
    </row>
    <row r="760" spans="16:19" x14ac:dyDescent="0.25">
      <c r="P760" s="408" t="s">
        <v>252</v>
      </c>
      <c r="Q760" s="408" t="s">
        <v>929</v>
      </c>
      <c r="R760" s="408">
        <v>8.65</v>
      </c>
      <c r="S760" s="408">
        <v>3.3270000000000001E-3</v>
      </c>
    </row>
    <row r="761" spans="16:19" x14ac:dyDescent="0.25">
      <c r="P761" s="408" t="s">
        <v>252</v>
      </c>
      <c r="Q761" s="408" t="s">
        <v>930</v>
      </c>
      <c r="R761" s="408">
        <v>5.4249999999999998</v>
      </c>
      <c r="S761" s="408">
        <v>0</v>
      </c>
    </row>
    <row r="762" spans="16:19" x14ac:dyDescent="0.25">
      <c r="P762" s="408" t="s">
        <v>254</v>
      </c>
      <c r="Q762" s="408" t="s">
        <v>931</v>
      </c>
      <c r="R762" s="408">
        <v>1.2850000000000001</v>
      </c>
      <c r="S762" s="408">
        <v>0.11705100000000002</v>
      </c>
    </row>
    <row r="763" spans="16:19" x14ac:dyDescent="0.25">
      <c r="P763" s="408" t="s">
        <v>256</v>
      </c>
      <c r="Q763" s="408" t="s">
        <v>932</v>
      </c>
      <c r="R763" s="408">
        <v>3.99</v>
      </c>
      <c r="S763" s="408">
        <v>4.4505000000000003E-2</v>
      </c>
    </row>
    <row r="764" spans="16:19" x14ac:dyDescent="0.25">
      <c r="P764" s="408" t="s">
        <v>256</v>
      </c>
      <c r="Q764" s="408" t="s">
        <v>933</v>
      </c>
      <c r="R764" s="408">
        <v>6.165</v>
      </c>
      <c r="S764" s="408">
        <v>3.0038830000000001</v>
      </c>
    </row>
    <row r="765" spans="16:19" x14ac:dyDescent="0.25">
      <c r="P765" s="408" t="s">
        <v>256</v>
      </c>
      <c r="Q765" s="408" t="s">
        <v>934</v>
      </c>
      <c r="R765" s="408">
        <v>3.65</v>
      </c>
      <c r="S765" s="408">
        <v>3.6839999999999998E-2</v>
      </c>
    </row>
    <row r="766" spans="16:19" x14ac:dyDescent="0.25">
      <c r="P766" s="408" t="s">
        <v>256</v>
      </c>
      <c r="Q766" s="408" t="s">
        <v>935</v>
      </c>
      <c r="R766" s="408">
        <v>8.4999999999999982</v>
      </c>
      <c r="S766" s="408">
        <v>0.16033</v>
      </c>
    </row>
    <row r="767" spans="16:19" x14ac:dyDescent="0.25">
      <c r="P767" s="408" t="s">
        <v>2108</v>
      </c>
      <c r="Q767" s="408" t="s">
        <v>1837</v>
      </c>
      <c r="R767" s="408">
        <v>1.38</v>
      </c>
      <c r="S767" s="408">
        <v>0</v>
      </c>
    </row>
    <row r="768" spans="16:19" x14ac:dyDescent="0.25">
      <c r="P768" s="408" t="s">
        <v>2109</v>
      </c>
      <c r="Q768" s="408" t="s">
        <v>2110</v>
      </c>
      <c r="R768" s="408">
        <v>2.9999999999999995E-2</v>
      </c>
      <c r="S768" s="408">
        <v>4.55E-4</v>
      </c>
    </row>
    <row r="769" spans="16:19" x14ac:dyDescent="0.25">
      <c r="P769" s="408" t="s">
        <v>123</v>
      </c>
      <c r="Q769" s="408" t="s">
        <v>641</v>
      </c>
      <c r="R769" s="408">
        <v>16</v>
      </c>
      <c r="S769" s="408">
        <v>48.784204999999993</v>
      </c>
    </row>
    <row r="770" spans="16:19" x14ac:dyDescent="0.25">
      <c r="P770" s="408" t="s">
        <v>1145</v>
      </c>
      <c r="Q770" s="408" t="s">
        <v>1410</v>
      </c>
      <c r="R770" s="408">
        <v>0.1</v>
      </c>
      <c r="S770" s="408">
        <v>0</v>
      </c>
    </row>
    <row r="771" spans="16:19" x14ac:dyDescent="0.25">
      <c r="P771" s="408" t="s">
        <v>1145</v>
      </c>
      <c r="Q771" s="408" t="s">
        <v>1453</v>
      </c>
      <c r="R771" s="408">
        <v>0.21</v>
      </c>
      <c r="S771" s="408">
        <v>0</v>
      </c>
    </row>
    <row r="772" spans="16:19" x14ac:dyDescent="0.25">
      <c r="P772" s="408" t="s">
        <v>1145</v>
      </c>
      <c r="Q772" s="408" t="s">
        <v>1454</v>
      </c>
      <c r="R772" s="408">
        <v>0.21</v>
      </c>
      <c r="S772" s="408">
        <v>0</v>
      </c>
    </row>
    <row r="773" spans="16:19" x14ac:dyDescent="0.25">
      <c r="P773" s="408" t="s">
        <v>1145</v>
      </c>
      <c r="Q773" s="408" t="s">
        <v>1455</v>
      </c>
      <c r="R773" s="408">
        <v>5.5E-2</v>
      </c>
      <c r="S773" s="408">
        <v>0</v>
      </c>
    </row>
    <row r="774" spans="16:19" x14ac:dyDescent="0.25">
      <c r="P774" s="408" t="s">
        <v>1145</v>
      </c>
      <c r="Q774" s="408" t="s">
        <v>1449</v>
      </c>
      <c r="R774" s="408">
        <v>0.52</v>
      </c>
      <c r="S774" s="408">
        <v>0</v>
      </c>
    </row>
    <row r="775" spans="16:19" x14ac:dyDescent="0.25">
      <c r="P775" s="408" t="s">
        <v>1145</v>
      </c>
      <c r="Q775" s="408" t="s">
        <v>1450</v>
      </c>
      <c r="R775" s="408">
        <v>3.4000000000000002E-2</v>
      </c>
      <c r="S775" s="408">
        <v>0</v>
      </c>
    </row>
    <row r="776" spans="16:19" x14ac:dyDescent="0.25">
      <c r="P776" s="408" t="s">
        <v>1145</v>
      </c>
      <c r="Q776" s="408" t="s">
        <v>1451</v>
      </c>
      <c r="R776" s="408">
        <v>0.14000000000000001</v>
      </c>
      <c r="S776" s="408">
        <v>0</v>
      </c>
    </row>
    <row r="777" spans="16:19" x14ac:dyDescent="0.25">
      <c r="P777" s="408" t="s">
        <v>1145</v>
      </c>
      <c r="Q777" s="408" t="s">
        <v>1452</v>
      </c>
      <c r="R777" s="408">
        <v>9.6000000000000002E-2</v>
      </c>
      <c r="S777" s="408">
        <v>0</v>
      </c>
    </row>
    <row r="778" spans="16:19" x14ac:dyDescent="0.25">
      <c r="P778" s="408" t="s">
        <v>1145</v>
      </c>
      <c r="Q778" s="408" t="s">
        <v>1467</v>
      </c>
      <c r="R778" s="408">
        <v>0.45</v>
      </c>
      <c r="S778" s="408">
        <v>0.78839999999999999</v>
      </c>
    </row>
    <row r="779" spans="16:19" x14ac:dyDescent="0.25">
      <c r="P779" s="408" t="s">
        <v>1145</v>
      </c>
      <c r="Q779" s="408" t="s">
        <v>1456</v>
      </c>
      <c r="R779" s="408">
        <v>0.25</v>
      </c>
      <c r="S779" s="408">
        <v>0.438</v>
      </c>
    </row>
    <row r="780" spans="16:19" x14ac:dyDescent="0.25">
      <c r="P780" s="408" t="s">
        <v>1145</v>
      </c>
      <c r="Q780" s="408" t="s">
        <v>1391</v>
      </c>
      <c r="R780" s="408">
        <v>2.5000000000000001E-2</v>
      </c>
      <c r="S780" s="408">
        <v>8.7599999999999997E-2</v>
      </c>
    </row>
    <row r="781" spans="16:19" x14ac:dyDescent="0.25">
      <c r="P781" s="408" t="s">
        <v>1145</v>
      </c>
      <c r="Q781" s="408" t="s">
        <v>1518</v>
      </c>
      <c r="R781" s="408">
        <v>0.1</v>
      </c>
      <c r="S781" s="408">
        <v>0.35039999999999999</v>
      </c>
    </row>
    <row r="782" spans="16:19" x14ac:dyDescent="0.25">
      <c r="P782" s="408" t="s">
        <v>1145</v>
      </c>
      <c r="Q782" s="408" t="s">
        <v>1511</v>
      </c>
      <c r="R782" s="408">
        <v>0.16</v>
      </c>
      <c r="S782" s="408">
        <v>0.56064000000000003</v>
      </c>
    </row>
    <row r="783" spans="16:19" x14ac:dyDescent="0.25">
      <c r="P783" s="408" t="s">
        <v>1145</v>
      </c>
      <c r="Q783" s="408" t="s">
        <v>1499</v>
      </c>
      <c r="R783" s="408">
        <v>0.1</v>
      </c>
      <c r="S783" s="408">
        <v>0.35039999999999999</v>
      </c>
    </row>
    <row r="784" spans="16:19" x14ac:dyDescent="0.25">
      <c r="P784" s="408" t="s">
        <v>1145</v>
      </c>
      <c r="Q784" s="408" t="s">
        <v>1495</v>
      </c>
      <c r="R784" s="408">
        <v>0.15</v>
      </c>
      <c r="S784" s="408">
        <v>0.52560000000000007</v>
      </c>
    </row>
    <row r="785" spans="16:19" x14ac:dyDescent="0.25">
      <c r="P785" s="408" t="s">
        <v>1145</v>
      </c>
      <c r="Q785" s="408" t="s">
        <v>1502</v>
      </c>
      <c r="R785" s="408">
        <v>0.1</v>
      </c>
      <c r="S785" s="408">
        <v>0.35039999999999999</v>
      </c>
    </row>
    <row r="786" spans="16:19" x14ac:dyDescent="0.25">
      <c r="P786" s="408" t="s">
        <v>1145</v>
      </c>
      <c r="Q786" s="408" t="s">
        <v>1493</v>
      </c>
      <c r="R786" s="408">
        <v>0.1</v>
      </c>
      <c r="S786" s="408">
        <v>0.35039999999999999</v>
      </c>
    </row>
    <row r="787" spans="16:19" x14ac:dyDescent="0.25">
      <c r="P787" s="408" t="s">
        <v>1145</v>
      </c>
      <c r="Q787" s="408" t="s">
        <v>1500</v>
      </c>
      <c r="R787" s="408">
        <v>0.1</v>
      </c>
      <c r="S787" s="408">
        <v>0.35039999999999999</v>
      </c>
    </row>
    <row r="788" spans="16:19" x14ac:dyDescent="0.25">
      <c r="P788" s="408" t="s">
        <v>1145</v>
      </c>
      <c r="Q788" s="408" t="s">
        <v>1501</v>
      </c>
      <c r="R788" s="408">
        <v>0.1</v>
      </c>
      <c r="S788" s="408">
        <v>0.35039999999999999</v>
      </c>
    </row>
    <row r="789" spans="16:19" x14ac:dyDescent="0.25">
      <c r="P789" s="408" t="s">
        <v>1145</v>
      </c>
      <c r="Q789" s="408" t="s">
        <v>1519</v>
      </c>
      <c r="R789" s="408">
        <v>0.35</v>
      </c>
      <c r="S789" s="408">
        <v>1.2264000000000002</v>
      </c>
    </row>
    <row r="790" spans="16:19" x14ac:dyDescent="0.25">
      <c r="P790" s="408" t="s">
        <v>1145</v>
      </c>
      <c r="Q790" s="408" t="s">
        <v>1516</v>
      </c>
      <c r="R790" s="408">
        <v>0.16800000000000001</v>
      </c>
      <c r="S790" s="408">
        <v>0.58867200000000008</v>
      </c>
    </row>
    <row r="791" spans="16:19" x14ac:dyDescent="0.25">
      <c r="P791" s="408" t="s">
        <v>1145</v>
      </c>
      <c r="Q791" s="408" t="s">
        <v>1510</v>
      </c>
      <c r="R791" s="408">
        <v>0.27</v>
      </c>
      <c r="S791" s="408">
        <v>0.94608000000000003</v>
      </c>
    </row>
    <row r="792" spans="16:19" x14ac:dyDescent="0.25">
      <c r="P792" s="408" t="s">
        <v>1145</v>
      </c>
      <c r="Q792" s="408" t="s">
        <v>1503</v>
      </c>
      <c r="R792" s="408">
        <v>0.3</v>
      </c>
      <c r="S792" s="408">
        <v>1.0512000000000001</v>
      </c>
    </row>
    <row r="793" spans="16:19" x14ac:dyDescent="0.25">
      <c r="P793" s="408" t="s">
        <v>1145</v>
      </c>
      <c r="Q793" s="408" t="s">
        <v>1496</v>
      </c>
      <c r="R793" s="408">
        <v>0.3</v>
      </c>
      <c r="S793" s="408">
        <v>1.0512000000000001</v>
      </c>
    </row>
    <row r="794" spans="16:19" x14ac:dyDescent="0.25">
      <c r="P794" s="408" t="s">
        <v>1145</v>
      </c>
      <c r="Q794" s="408" t="s">
        <v>1509</v>
      </c>
      <c r="R794" s="408">
        <v>0.3</v>
      </c>
      <c r="S794" s="408">
        <v>1.0512000000000001</v>
      </c>
    </row>
    <row r="795" spans="16:19" x14ac:dyDescent="0.25">
      <c r="P795" s="408" t="s">
        <v>1145</v>
      </c>
      <c r="Q795" s="408" t="s">
        <v>1522</v>
      </c>
      <c r="R795" s="408">
        <v>0.23</v>
      </c>
      <c r="S795" s="408">
        <v>0.80591999999999997</v>
      </c>
    </row>
    <row r="796" spans="16:19" x14ac:dyDescent="0.25">
      <c r="P796" s="408" t="s">
        <v>1145</v>
      </c>
      <c r="Q796" s="408" t="s">
        <v>1520</v>
      </c>
      <c r="R796" s="408">
        <v>0.2</v>
      </c>
      <c r="S796" s="408">
        <v>0.70079999999999998</v>
      </c>
    </row>
    <row r="797" spans="16:19" x14ac:dyDescent="0.25">
      <c r="P797" s="408" t="s">
        <v>1145</v>
      </c>
      <c r="Q797" s="408" t="s">
        <v>1513</v>
      </c>
      <c r="R797" s="408">
        <v>0.15</v>
      </c>
      <c r="S797" s="408">
        <v>0.52560000000000007</v>
      </c>
    </row>
    <row r="798" spans="16:19" x14ac:dyDescent="0.25">
      <c r="P798" s="408" t="s">
        <v>1145</v>
      </c>
      <c r="Q798" s="408" t="s">
        <v>1506</v>
      </c>
      <c r="R798" s="408">
        <v>0.1</v>
      </c>
      <c r="S798" s="408">
        <v>0.35039999999999999</v>
      </c>
    </row>
    <row r="799" spans="16:19" x14ac:dyDescent="0.25">
      <c r="P799" s="408" t="s">
        <v>1145</v>
      </c>
      <c r="Q799" s="408" t="s">
        <v>1512</v>
      </c>
      <c r="R799" s="408">
        <v>0.3</v>
      </c>
      <c r="S799" s="408">
        <v>1.0512000000000001</v>
      </c>
    </row>
    <row r="800" spans="16:19" x14ac:dyDescent="0.25">
      <c r="P800" s="408" t="s">
        <v>1145</v>
      </c>
      <c r="Q800" s="408" t="s">
        <v>1514</v>
      </c>
      <c r="R800" s="408">
        <v>0.2</v>
      </c>
      <c r="S800" s="408">
        <v>0.70079999999999998</v>
      </c>
    </row>
    <row r="801" spans="16:19" x14ac:dyDescent="0.25">
      <c r="P801" s="408" t="s">
        <v>1145</v>
      </c>
      <c r="Q801" s="408" t="s">
        <v>1515</v>
      </c>
      <c r="R801" s="408">
        <v>0.12</v>
      </c>
      <c r="S801" s="408">
        <v>0.42048000000000002</v>
      </c>
    </row>
    <row r="802" spans="16:19" x14ac:dyDescent="0.25">
      <c r="P802" s="408" t="s">
        <v>1145</v>
      </c>
      <c r="Q802" s="408" t="s">
        <v>1505</v>
      </c>
      <c r="R802" s="408">
        <v>0.08</v>
      </c>
      <c r="S802" s="408">
        <v>0.28032000000000001</v>
      </c>
    </row>
    <row r="803" spans="16:19" x14ac:dyDescent="0.25">
      <c r="P803" s="408" t="s">
        <v>1145</v>
      </c>
      <c r="Q803" s="408" t="s">
        <v>1504</v>
      </c>
      <c r="R803" s="408">
        <v>0.2</v>
      </c>
      <c r="S803" s="408">
        <v>0.70079999999999998</v>
      </c>
    </row>
    <row r="804" spans="16:19" x14ac:dyDescent="0.25">
      <c r="P804" s="408" t="s">
        <v>1145</v>
      </c>
      <c r="Q804" s="408" t="s">
        <v>1497</v>
      </c>
      <c r="R804" s="408">
        <v>0.1</v>
      </c>
      <c r="S804" s="408">
        <v>0</v>
      </c>
    </row>
    <row r="805" spans="16:19" x14ac:dyDescent="0.25">
      <c r="P805" s="408" t="s">
        <v>1145</v>
      </c>
      <c r="Q805" s="408" t="s">
        <v>1494</v>
      </c>
      <c r="R805" s="408">
        <v>6.5000000000000002E-2</v>
      </c>
      <c r="S805" s="408">
        <v>0.22775999999999999</v>
      </c>
    </row>
    <row r="806" spans="16:19" x14ac:dyDescent="0.25">
      <c r="P806" s="408" t="s">
        <v>1145</v>
      </c>
      <c r="Q806" s="408" t="s">
        <v>1498</v>
      </c>
      <c r="R806" s="408">
        <v>7.0000000000000007E-2</v>
      </c>
      <c r="S806" s="408">
        <v>0.24528</v>
      </c>
    </row>
    <row r="807" spans="16:19" x14ac:dyDescent="0.25">
      <c r="P807" s="408" t="s">
        <v>1145</v>
      </c>
      <c r="Q807" s="408" t="s">
        <v>1507</v>
      </c>
      <c r="R807" s="408">
        <v>0.25</v>
      </c>
      <c r="S807" s="408">
        <v>0.876</v>
      </c>
    </row>
    <row r="808" spans="16:19" x14ac:dyDescent="0.25">
      <c r="P808" s="408" t="s">
        <v>1145</v>
      </c>
      <c r="Q808" s="408" t="s">
        <v>1392</v>
      </c>
      <c r="R808" s="408">
        <v>0.06</v>
      </c>
      <c r="S808" s="408">
        <v>0.21024000000000001</v>
      </c>
    </row>
    <row r="809" spans="16:19" x14ac:dyDescent="0.25">
      <c r="P809" s="408" t="s">
        <v>1145</v>
      </c>
      <c r="Q809" s="408" t="s">
        <v>1477</v>
      </c>
      <c r="R809" s="408">
        <v>0.1</v>
      </c>
      <c r="S809" s="408">
        <v>0.35039999999999999</v>
      </c>
    </row>
    <row r="810" spans="16:19" x14ac:dyDescent="0.25">
      <c r="P810" s="408" t="s">
        <v>1145</v>
      </c>
      <c r="Q810" s="408" t="s">
        <v>1471</v>
      </c>
      <c r="R810" s="408">
        <v>0.14000000000000001</v>
      </c>
      <c r="S810" s="408">
        <v>0.49056</v>
      </c>
    </row>
    <row r="811" spans="16:19" x14ac:dyDescent="0.25">
      <c r="P811" s="408" t="s">
        <v>1145</v>
      </c>
      <c r="Q811" s="408" t="s">
        <v>1478</v>
      </c>
      <c r="R811" s="408">
        <v>0.15</v>
      </c>
      <c r="S811" s="408">
        <v>0.52560000000000007</v>
      </c>
    </row>
    <row r="812" spans="16:19" x14ac:dyDescent="0.25">
      <c r="P812" s="408" t="s">
        <v>1145</v>
      </c>
      <c r="Q812" s="408" t="s">
        <v>1482</v>
      </c>
      <c r="R812" s="408">
        <v>0.41</v>
      </c>
      <c r="S812" s="408">
        <v>1.4366400000000001</v>
      </c>
    </row>
    <row r="813" spans="16:19" x14ac:dyDescent="0.25">
      <c r="P813" s="408" t="s">
        <v>1145</v>
      </c>
      <c r="Q813" s="408" t="s">
        <v>1387</v>
      </c>
      <c r="R813" s="408">
        <v>0.28000000000000003</v>
      </c>
      <c r="S813" s="408">
        <v>0</v>
      </c>
    </row>
    <row r="814" spans="16:19" x14ac:dyDescent="0.25">
      <c r="P814" s="408" t="s">
        <v>1145</v>
      </c>
      <c r="Q814" s="408" t="s">
        <v>1386</v>
      </c>
      <c r="R814" s="408">
        <v>0.2</v>
      </c>
      <c r="S814" s="408">
        <v>0.70079999999999998</v>
      </c>
    </row>
    <row r="815" spans="16:19" x14ac:dyDescent="0.25">
      <c r="P815" s="408" t="s">
        <v>1145</v>
      </c>
      <c r="Q815" s="408" t="s">
        <v>1521</v>
      </c>
      <c r="R815" s="408">
        <v>0.15</v>
      </c>
      <c r="S815" s="408">
        <v>0.52560000000000007</v>
      </c>
    </row>
    <row r="816" spans="16:19" x14ac:dyDescent="0.25">
      <c r="P816" s="408" t="s">
        <v>1145</v>
      </c>
      <c r="Q816" s="408" t="s">
        <v>1472</v>
      </c>
      <c r="R816" s="408">
        <v>0.13</v>
      </c>
      <c r="S816" s="408">
        <v>0.45551999999999998</v>
      </c>
    </row>
    <row r="817" spans="16:19" x14ac:dyDescent="0.25">
      <c r="P817" s="408" t="s">
        <v>1145</v>
      </c>
      <c r="Q817" s="408" t="s">
        <v>1403</v>
      </c>
      <c r="R817" s="408">
        <v>0.06</v>
      </c>
      <c r="S817" s="408">
        <v>0.21024000000000001</v>
      </c>
    </row>
    <row r="818" spans="16:19" x14ac:dyDescent="0.25">
      <c r="P818" s="408" t="s">
        <v>1145</v>
      </c>
      <c r="Q818" s="408" t="s">
        <v>1396</v>
      </c>
      <c r="R818" s="408">
        <v>0.06</v>
      </c>
      <c r="S818" s="408">
        <v>0.21024000000000001</v>
      </c>
    </row>
    <row r="819" spans="16:19" x14ac:dyDescent="0.25">
      <c r="P819" s="408" t="s">
        <v>1145</v>
      </c>
      <c r="Q819" s="408" t="s">
        <v>1473</v>
      </c>
      <c r="R819" s="408">
        <v>0.28000000000000003</v>
      </c>
      <c r="S819" s="408">
        <v>0.98111999999999999</v>
      </c>
    </row>
    <row r="820" spans="16:19" x14ac:dyDescent="0.25">
      <c r="P820" s="408" t="s">
        <v>1145</v>
      </c>
      <c r="Q820" s="408" t="s">
        <v>1393</v>
      </c>
      <c r="R820" s="408">
        <v>6.0000000000000001E-3</v>
      </c>
      <c r="S820" s="408">
        <v>2.1024000000000001E-2</v>
      </c>
    </row>
    <row r="821" spans="16:19" x14ac:dyDescent="0.25">
      <c r="P821" s="408" t="s">
        <v>1145</v>
      </c>
      <c r="Q821" s="408" t="s">
        <v>1492</v>
      </c>
      <c r="R821" s="408">
        <v>0.1</v>
      </c>
      <c r="S821" s="408">
        <v>0.35039999999999999</v>
      </c>
    </row>
    <row r="822" spans="16:19" x14ac:dyDescent="0.25">
      <c r="P822" s="408" t="s">
        <v>1145</v>
      </c>
      <c r="Q822" s="408" t="s">
        <v>1394</v>
      </c>
      <c r="R822" s="408">
        <v>0.05</v>
      </c>
      <c r="S822" s="408">
        <v>0.17519999999999999</v>
      </c>
    </row>
    <row r="823" spans="16:19" x14ac:dyDescent="0.25">
      <c r="P823" s="408" t="s">
        <v>1145</v>
      </c>
      <c r="Q823" s="408" t="s">
        <v>1508</v>
      </c>
      <c r="R823" s="408">
        <v>0.6</v>
      </c>
      <c r="S823" s="408">
        <v>2.1024000000000003</v>
      </c>
    </row>
    <row r="824" spans="16:19" x14ac:dyDescent="0.25">
      <c r="P824" s="408" t="s">
        <v>1145</v>
      </c>
      <c r="Q824" s="408" t="s">
        <v>1517</v>
      </c>
      <c r="R824" s="408">
        <v>0.1</v>
      </c>
      <c r="S824" s="408">
        <v>0.35039999999999999</v>
      </c>
    </row>
    <row r="825" spans="16:19" x14ac:dyDescent="0.25">
      <c r="P825" s="408" t="s">
        <v>1145</v>
      </c>
      <c r="Q825" s="408" t="s">
        <v>1421</v>
      </c>
      <c r="R825" s="408">
        <v>0.1</v>
      </c>
      <c r="S825" s="408">
        <v>0</v>
      </c>
    </row>
    <row r="826" spans="16:19" x14ac:dyDescent="0.25">
      <c r="P826" s="408" t="s">
        <v>1145</v>
      </c>
      <c r="Q826" s="408" t="s">
        <v>1400</v>
      </c>
      <c r="R826" s="408">
        <v>0.04</v>
      </c>
      <c r="S826" s="408">
        <v>7.0080000000000003E-2</v>
      </c>
    </row>
    <row r="827" spans="16:19" x14ac:dyDescent="0.25">
      <c r="P827" s="408" t="s">
        <v>1145</v>
      </c>
      <c r="Q827" s="408" t="s">
        <v>1411</v>
      </c>
      <c r="R827" s="408">
        <v>0.09</v>
      </c>
      <c r="S827" s="408">
        <v>0.15768000000000001</v>
      </c>
    </row>
    <row r="828" spans="16:19" x14ac:dyDescent="0.25">
      <c r="P828" s="408" t="s">
        <v>1145</v>
      </c>
      <c r="Q828" s="408" t="s">
        <v>1470</v>
      </c>
      <c r="R828" s="408">
        <v>0.1</v>
      </c>
      <c r="S828" s="408">
        <v>0.17519999999999999</v>
      </c>
    </row>
    <row r="829" spans="16:19" x14ac:dyDescent="0.25">
      <c r="P829" s="408" t="s">
        <v>1145</v>
      </c>
      <c r="Q829" s="408" t="s">
        <v>1388</v>
      </c>
      <c r="R829" s="408">
        <v>0.05</v>
      </c>
      <c r="S829" s="408">
        <v>0</v>
      </c>
    </row>
    <row r="830" spans="16:19" x14ac:dyDescent="0.25">
      <c r="P830" s="408" t="s">
        <v>1145</v>
      </c>
      <c r="Q830" s="408" t="s">
        <v>1412</v>
      </c>
      <c r="R830" s="408">
        <v>0.09</v>
      </c>
      <c r="S830" s="408">
        <v>0.15768000000000001</v>
      </c>
    </row>
    <row r="831" spans="16:19" x14ac:dyDescent="0.25">
      <c r="P831" s="408" t="s">
        <v>1145</v>
      </c>
      <c r="Q831" s="408" t="s">
        <v>1488</v>
      </c>
      <c r="R831" s="408">
        <v>0.2</v>
      </c>
      <c r="S831" s="408">
        <v>0.35039999999999999</v>
      </c>
    </row>
    <row r="832" spans="16:19" x14ac:dyDescent="0.25">
      <c r="P832" s="408" t="s">
        <v>1145</v>
      </c>
      <c r="Q832" s="408" t="s">
        <v>1429</v>
      </c>
      <c r="R832" s="408">
        <v>0.05</v>
      </c>
      <c r="S832" s="408">
        <v>8.7599999999999997E-2</v>
      </c>
    </row>
    <row r="833" spans="16:19" x14ac:dyDescent="0.25">
      <c r="P833" s="408" t="s">
        <v>1145</v>
      </c>
      <c r="Q833" s="408" t="s">
        <v>1398</v>
      </c>
      <c r="R833" s="408">
        <v>0.06</v>
      </c>
      <c r="S833" s="408">
        <v>0.10512000000000001</v>
      </c>
    </row>
    <row r="834" spans="16:19" x14ac:dyDescent="0.25">
      <c r="P834" s="408" t="s">
        <v>1145</v>
      </c>
      <c r="Q834" s="408" t="s">
        <v>1430</v>
      </c>
      <c r="R834" s="408">
        <v>0.2</v>
      </c>
      <c r="S834" s="408">
        <v>0.35039999999999999</v>
      </c>
    </row>
    <row r="835" spans="16:19" x14ac:dyDescent="0.25">
      <c r="P835" s="408" t="s">
        <v>1145</v>
      </c>
      <c r="Q835" s="408" t="s">
        <v>1431</v>
      </c>
      <c r="R835" s="408">
        <v>8.5999999999999993E-2</v>
      </c>
      <c r="S835" s="408">
        <v>0.150672</v>
      </c>
    </row>
    <row r="836" spans="16:19" x14ac:dyDescent="0.25">
      <c r="P836" s="408" t="s">
        <v>1145</v>
      </c>
      <c r="Q836" s="408" t="s">
        <v>1432</v>
      </c>
      <c r="R836" s="408">
        <v>0.2</v>
      </c>
      <c r="S836" s="408">
        <v>0.35039999999999999</v>
      </c>
    </row>
    <row r="837" spans="16:19" x14ac:dyDescent="0.25">
      <c r="P837" s="408" t="s">
        <v>1145</v>
      </c>
      <c r="Q837" s="408" t="s">
        <v>1433</v>
      </c>
      <c r="R837" s="408">
        <v>5.2999999999999999E-2</v>
      </c>
      <c r="S837" s="408">
        <v>9.2855999999999994E-2</v>
      </c>
    </row>
    <row r="838" spans="16:19" x14ac:dyDescent="0.25">
      <c r="P838" s="408" t="s">
        <v>1145</v>
      </c>
      <c r="Q838" s="408" t="s">
        <v>1434</v>
      </c>
      <c r="R838" s="408">
        <v>0.1</v>
      </c>
      <c r="S838" s="408">
        <v>0.17519999999999999</v>
      </c>
    </row>
    <row r="839" spans="16:19" x14ac:dyDescent="0.25">
      <c r="P839" s="408" t="s">
        <v>1145</v>
      </c>
      <c r="Q839" s="408" t="s">
        <v>1405</v>
      </c>
      <c r="R839" s="408">
        <v>0.20499999999999999</v>
      </c>
      <c r="S839" s="408">
        <v>0.35916000000000003</v>
      </c>
    </row>
    <row r="840" spans="16:19" x14ac:dyDescent="0.25">
      <c r="P840" s="408" t="s">
        <v>1145</v>
      </c>
      <c r="Q840" s="408" t="s">
        <v>1406</v>
      </c>
      <c r="R840" s="408">
        <v>0.3</v>
      </c>
      <c r="S840" s="408">
        <v>0.52560000000000007</v>
      </c>
    </row>
    <row r="841" spans="16:19" x14ac:dyDescent="0.25">
      <c r="P841" s="408" t="s">
        <v>1145</v>
      </c>
      <c r="Q841" s="408" t="s">
        <v>1407</v>
      </c>
      <c r="R841" s="408">
        <v>0.3</v>
      </c>
      <c r="S841" s="408">
        <v>0.52560000000000007</v>
      </c>
    </row>
    <row r="842" spans="16:19" x14ac:dyDescent="0.25">
      <c r="P842" s="408" t="s">
        <v>1145</v>
      </c>
      <c r="Q842" s="408" t="s">
        <v>1408</v>
      </c>
      <c r="R842" s="408">
        <v>3.5000000000000003E-2</v>
      </c>
      <c r="S842" s="408">
        <v>6.132E-2</v>
      </c>
    </row>
    <row r="843" spans="16:19" x14ac:dyDescent="0.25">
      <c r="P843" s="408" t="s">
        <v>1145</v>
      </c>
      <c r="Q843" s="408" t="s">
        <v>1409</v>
      </c>
      <c r="R843" s="408">
        <v>0.15</v>
      </c>
      <c r="S843" s="408">
        <v>0.26280000000000003</v>
      </c>
    </row>
    <row r="844" spans="16:19" x14ac:dyDescent="0.25">
      <c r="P844" s="408" t="s">
        <v>1145</v>
      </c>
      <c r="Q844" s="408" t="s">
        <v>1413</v>
      </c>
      <c r="R844" s="408">
        <v>0.09</v>
      </c>
      <c r="S844" s="408">
        <v>0.15768000000000001</v>
      </c>
    </row>
    <row r="845" spans="16:19" x14ac:dyDescent="0.25">
      <c r="P845" s="408" t="s">
        <v>1145</v>
      </c>
      <c r="Q845" s="408" t="s">
        <v>1422</v>
      </c>
      <c r="R845" s="408">
        <v>0.125</v>
      </c>
      <c r="S845" s="408">
        <v>0</v>
      </c>
    </row>
    <row r="846" spans="16:19" x14ac:dyDescent="0.25">
      <c r="P846" s="408" t="s">
        <v>1145</v>
      </c>
      <c r="Q846" s="408" t="s">
        <v>1414</v>
      </c>
      <c r="R846" s="408">
        <v>0.09</v>
      </c>
      <c r="S846" s="408">
        <v>0.15768000000000001</v>
      </c>
    </row>
    <row r="847" spans="16:19" x14ac:dyDescent="0.25">
      <c r="P847" s="408" t="s">
        <v>1145</v>
      </c>
      <c r="Q847" s="408" t="s">
        <v>1423</v>
      </c>
      <c r="R847" s="408">
        <v>0.18</v>
      </c>
      <c r="S847" s="408">
        <v>0</v>
      </c>
    </row>
    <row r="848" spans="16:19" x14ac:dyDescent="0.25">
      <c r="P848" s="408" t="s">
        <v>1145</v>
      </c>
      <c r="Q848" s="408" t="s">
        <v>1395</v>
      </c>
      <c r="R848" s="408">
        <v>0.14399999999999999</v>
      </c>
      <c r="S848" s="408">
        <v>0.25228799999999996</v>
      </c>
    </row>
    <row r="849" spans="16:19" x14ac:dyDescent="0.25">
      <c r="P849" s="408" t="s">
        <v>1145</v>
      </c>
      <c r="Q849" s="408" t="s">
        <v>1424</v>
      </c>
      <c r="R849" s="408">
        <v>0.05</v>
      </c>
      <c r="S849" s="408">
        <v>0</v>
      </c>
    </row>
    <row r="850" spans="16:19" x14ac:dyDescent="0.25">
      <c r="P850" s="408" t="s">
        <v>1145</v>
      </c>
      <c r="Q850" s="408" t="s">
        <v>387</v>
      </c>
      <c r="R850" s="408">
        <v>0.55000000000000004</v>
      </c>
      <c r="S850" s="408">
        <v>0</v>
      </c>
    </row>
    <row r="851" spans="16:19" x14ac:dyDescent="0.25">
      <c r="P851" s="408" t="s">
        <v>1145</v>
      </c>
      <c r="Q851" s="408" t="s">
        <v>1479</v>
      </c>
      <c r="R851" s="408">
        <v>0.2</v>
      </c>
      <c r="S851" s="408">
        <v>0.35039999999999999</v>
      </c>
    </row>
    <row r="852" spans="16:19" x14ac:dyDescent="0.25">
      <c r="P852" s="408" t="s">
        <v>1145</v>
      </c>
      <c r="Q852" s="408" t="s">
        <v>1390</v>
      </c>
      <c r="R852" s="408">
        <v>0.1</v>
      </c>
      <c r="S852" s="408">
        <v>0</v>
      </c>
    </row>
    <row r="853" spans="16:19" x14ac:dyDescent="0.25">
      <c r="P853" s="408" t="s">
        <v>1145</v>
      </c>
      <c r="Q853" s="408" t="s">
        <v>1480</v>
      </c>
      <c r="R853" s="408">
        <v>0.1</v>
      </c>
      <c r="S853" s="408">
        <v>0.17519999999999999</v>
      </c>
    </row>
    <row r="854" spans="16:19" x14ac:dyDescent="0.25">
      <c r="P854" s="408" t="s">
        <v>1145</v>
      </c>
      <c r="Q854" s="408" t="s">
        <v>1401</v>
      </c>
      <c r="R854" s="408">
        <v>0.27500000000000002</v>
      </c>
      <c r="S854" s="408">
        <v>0.48180000000000001</v>
      </c>
    </row>
    <row r="855" spans="16:19" x14ac:dyDescent="0.25">
      <c r="P855" s="408" t="s">
        <v>1145</v>
      </c>
      <c r="Q855" s="408" t="s">
        <v>1436</v>
      </c>
      <c r="R855" s="408">
        <v>0.5</v>
      </c>
      <c r="S855" s="408">
        <v>0.876</v>
      </c>
    </row>
    <row r="856" spans="16:19" x14ac:dyDescent="0.25">
      <c r="P856" s="408" t="s">
        <v>1145</v>
      </c>
      <c r="Q856" s="408" t="s">
        <v>1435</v>
      </c>
      <c r="R856" s="408">
        <v>0.38</v>
      </c>
      <c r="S856" s="408">
        <v>0.66576000000000002</v>
      </c>
    </row>
    <row r="857" spans="16:19" x14ac:dyDescent="0.25">
      <c r="P857" s="408" t="s">
        <v>1145</v>
      </c>
      <c r="Q857" s="408" t="s">
        <v>1404</v>
      </c>
      <c r="R857" s="408">
        <v>0.1</v>
      </c>
      <c r="S857" s="408">
        <v>0.17519999999999999</v>
      </c>
    </row>
    <row r="858" spans="16:19" x14ac:dyDescent="0.25">
      <c r="P858" s="408" t="s">
        <v>1145</v>
      </c>
      <c r="Q858" s="408" t="s">
        <v>1437</v>
      </c>
      <c r="R858" s="408">
        <v>0.3</v>
      </c>
      <c r="S858" s="408">
        <v>0.52560000000000007</v>
      </c>
    </row>
    <row r="859" spans="16:19" x14ac:dyDescent="0.25">
      <c r="P859" s="408" t="s">
        <v>1145</v>
      </c>
      <c r="Q859" s="408" t="s">
        <v>1438</v>
      </c>
      <c r="R859" s="408">
        <v>5.6000000000000001E-2</v>
      </c>
      <c r="S859" s="408">
        <v>9.8112000000000005E-2</v>
      </c>
    </row>
    <row r="860" spans="16:19" x14ac:dyDescent="0.25">
      <c r="P860" s="408" t="s">
        <v>1145</v>
      </c>
      <c r="Q860" s="408" t="s">
        <v>1439</v>
      </c>
      <c r="R860" s="408">
        <v>0.7</v>
      </c>
      <c r="S860" s="408">
        <v>1.2264000000000002</v>
      </c>
    </row>
    <row r="861" spans="16:19" x14ac:dyDescent="0.25">
      <c r="P861" s="408" t="s">
        <v>1145</v>
      </c>
      <c r="Q861" s="408" t="s">
        <v>1440</v>
      </c>
      <c r="R861" s="408">
        <v>0.51300000000000001</v>
      </c>
      <c r="S861" s="408">
        <v>0.89877600000000002</v>
      </c>
    </row>
    <row r="862" spans="16:19" x14ac:dyDescent="0.25">
      <c r="P862" s="408" t="s">
        <v>1145</v>
      </c>
      <c r="Q862" s="408" t="s">
        <v>1441</v>
      </c>
      <c r="R862" s="408">
        <v>0.2</v>
      </c>
      <c r="S862" s="408">
        <v>0.35039999999999999</v>
      </c>
    </row>
    <row r="863" spans="16:19" x14ac:dyDescent="0.25">
      <c r="P863" s="408" t="s">
        <v>1145</v>
      </c>
      <c r="Q863" s="408" t="s">
        <v>1442</v>
      </c>
      <c r="R863" s="408">
        <v>0.2</v>
      </c>
      <c r="S863" s="408">
        <v>0.35039999999999999</v>
      </c>
    </row>
    <row r="864" spans="16:19" x14ac:dyDescent="0.25">
      <c r="P864" s="408" t="s">
        <v>1145</v>
      </c>
      <c r="Q864" s="408" t="s">
        <v>1443</v>
      </c>
      <c r="R864" s="408">
        <v>5.6000000000000001E-2</v>
      </c>
      <c r="S864" s="408">
        <v>9.8112000000000005E-2</v>
      </c>
    </row>
    <row r="865" spans="16:19" x14ac:dyDescent="0.25">
      <c r="P865" s="408" t="s">
        <v>1145</v>
      </c>
      <c r="Q865" s="408" t="s">
        <v>1444</v>
      </c>
      <c r="R865" s="408">
        <v>0.1</v>
      </c>
      <c r="S865" s="408">
        <v>0.17519999999999999</v>
      </c>
    </row>
    <row r="866" spans="16:19" x14ac:dyDescent="0.25">
      <c r="P866" s="408" t="s">
        <v>1145</v>
      </c>
      <c r="Q866" s="408" t="s">
        <v>1445</v>
      </c>
      <c r="R866" s="408">
        <v>0.313</v>
      </c>
      <c r="S866" s="408">
        <v>0.54837599999999997</v>
      </c>
    </row>
    <row r="867" spans="16:19" x14ac:dyDescent="0.25">
      <c r="P867" s="408" t="s">
        <v>1145</v>
      </c>
      <c r="Q867" s="408" t="s">
        <v>1446</v>
      </c>
      <c r="R867" s="408">
        <v>0.05</v>
      </c>
      <c r="S867" s="408">
        <v>8.7599999999999997E-2</v>
      </c>
    </row>
    <row r="868" spans="16:19" x14ac:dyDescent="0.25">
      <c r="P868" s="408" t="s">
        <v>1145</v>
      </c>
      <c r="Q868" s="408" t="s">
        <v>1447</v>
      </c>
      <c r="R868" s="408">
        <v>0.05</v>
      </c>
      <c r="S868" s="408">
        <v>8.7599999999999997E-2</v>
      </c>
    </row>
    <row r="869" spans="16:19" x14ac:dyDescent="0.25">
      <c r="P869" s="408" t="s">
        <v>1145</v>
      </c>
      <c r="Q869" s="408" t="s">
        <v>1448</v>
      </c>
      <c r="R869" s="408">
        <v>2.7E-2</v>
      </c>
      <c r="S869" s="408">
        <v>4.7303999999999999E-2</v>
      </c>
    </row>
    <row r="870" spans="16:19" x14ac:dyDescent="0.25">
      <c r="P870" s="408" t="s">
        <v>1145</v>
      </c>
      <c r="Q870" s="408" t="s">
        <v>1415</v>
      </c>
      <c r="R870" s="408">
        <v>0.09</v>
      </c>
      <c r="S870" s="408">
        <v>0.15768000000000001</v>
      </c>
    </row>
    <row r="871" spans="16:19" x14ac:dyDescent="0.25">
      <c r="P871" s="408" t="s">
        <v>1145</v>
      </c>
      <c r="Q871" s="408" t="s">
        <v>1425</v>
      </c>
      <c r="R871" s="408">
        <v>0.41599999999999998</v>
      </c>
      <c r="S871" s="408">
        <v>0</v>
      </c>
    </row>
    <row r="872" spans="16:19" x14ac:dyDescent="0.25">
      <c r="P872" s="408" t="s">
        <v>1145</v>
      </c>
      <c r="Q872" s="408" t="s">
        <v>1426</v>
      </c>
      <c r="R872" s="408">
        <v>0.183</v>
      </c>
      <c r="S872" s="408">
        <v>0</v>
      </c>
    </row>
    <row r="873" spans="16:19" x14ac:dyDescent="0.25">
      <c r="P873" s="408" t="s">
        <v>1145</v>
      </c>
      <c r="Q873" s="408" t="s">
        <v>1416</v>
      </c>
      <c r="R873" s="408">
        <v>0.12</v>
      </c>
      <c r="S873" s="408">
        <v>0.21024000000000001</v>
      </c>
    </row>
    <row r="874" spans="16:19" x14ac:dyDescent="0.25">
      <c r="P874" s="408" t="s">
        <v>1145</v>
      </c>
      <c r="Q874" s="408" t="s">
        <v>1397</v>
      </c>
      <c r="R874" s="408">
        <v>6.0999999999999999E-2</v>
      </c>
      <c r="S874" s="408">
        <v>0.10687199999999999</v>
      </c>
    </row>
    <row r="875" spans="16:19" x14ac:dyDescent="0.25">
      <c r="P875" s="408" t="s">
        <v>1145</v>
      </c>
      <c r="Q875" s="408" t="s">
        <v>1481</v>
      </c>
      <c r="R875" s="408">
        <v>0.1</v>
      </c>
      <c r="S875" s="408">
        <v>0.17519999999999999</v>
      </c>
    </row>
    <row r="876" spans="16:19" x14ac:dyDescent="0.25">
      <c r="P876" s="408" t="s">
        <v>1145</v>
      </c>
      <c r="Q876" s="408" t="s">
        <v>1402</v>
      </c>
      <c r="R876" s="408">
        <v>0.2</v>
      </c>
      <c r="S876" s="408">
        <v>0.35039999999999999</v>
      </c>
    </row>
    <row r="877" spans="16:19" x14ac:dyDescent="0.25">
      <c r="P877" s="408" t="s">
        <v>1145</v>
      </c>
      <c r="Q877" s="408" t="s">
        <v>1417</v>
      </c>
      <c r="R877" s="408">
        <v>8.5000000000000006E-2</v>
      </c>
      <c r="S877" s="408">
        <v>0.14892</v>
      </c>
    </row>
    <row r="878" spans="16:19" x14ac:dyDescent="0.25">
      <c r="P878" s="408" t="s">
        <v>1145</v>
      </c>
      <c r="Q878" s="408" t="s">
        <v>1418</v>
      </c>
      <c r="R878" s="408">
        <v>0.09</v>
      </c>
      <c r="S878" s="408">
        <v>0.15768000000000001</v>
      </c>
    </row>
    <row r="879" spans="16:19" x14ac:dyDescent="0.25">
      <c r="P879" s="408" t="s">
        <v>1145</v>
      </c>
      <c r="Q879" s="408" t="s">
        <v>1427</v>
      </c>
      <c r="R879" s="408">
        <v>0.23</v>
      </c>
      <c r="S879" s="408">
        <v>0</v>
      </c>
    </row>
    <row r="880" spans="16:19" x14ac:dyDescent="0.25">
      <c r="P880" s="408" t="s">
        <v>1145</v>
      </c>
      <c r="Q880" s="408" t="s">
        <v>392</v>
      </c>
      <c r="R880" s="408">
        <v>9.6000000000000002E-2</v>
      </c>
      <c r="S880" s="408">
        <v>0.16819200000000001</v>
      </c>
    </row>
    <row r="881" spans="16:19" x14ac:dyDescent="0.25">
      <c r="P881" s="408" t="s">
        <v>1145</v>
      </c>
      <c r="Q881" s="408" t="s">
        <v>1399</v>
      </c>
      <c r="R881" s="408">
        <v>0.06</v>
      </c>
      <c r="S881" s="408">
        <v>0.10512000000000001</v>
      </c>
    </row>
    <row r="882" spans="16:19" x14ac:dyDescent="0.25">
      <c r="P882" s="408" t="s">
        <v>1145</v>
      </c>
      <c r="Q882" s="408" t="s">
        <v>1419</v>
      </c>
      <c r="R882" s="408">
        <v>0.09</v>
      </c>
      <c r="S882" s="408">
        <v>0.15768000000000001</v>
      </c>
    </row>
    <row r="883" spans="16:19" x14ac:dyDescent="0.25">
      <c r="P883" s="408" t="s">
        <v>1145</v>
      </c>
      <c r="Q883" s="408" t="s">
        <v>1420</v>
      </c>
      <c r="R883" s="408">
        <v>0.09</v>
      </c>
      <c r="S883" s="408">
        <v>0.15768000000000001</v>
      </c>
    </row>
    <row r="884" spans="16:19" x14ac:dyDescent="0.25">
      <c r="P884" s="408" t="s">
        <v>1145</v>
      </c>
      <c r="Q884" s="408" t="s">
        <v>1458</v>
      </c>
      <c r="R884" s="408">
        <v>0.1</v>
      </c>
      <c r="S884" s="408">
        <v>0.17519999999999999</v>
      </c>
    </row>
    <row r="885" spans="16:19" x14ac:dyDescent="0.25">
      <c r="P885" s="408" t="s">
        <v>1145</v>
      </c>
      <c r="Q885" s="408" t="s">
        <v>1428</v>
      </c>
      <c r="R885" s="408">
        <v>9.6000000000000002E-2</v>
      </c>
      <c r="S885" s="408">
        <v>0</v>
      </c>
    </row>
    <row r="886" spans="16:19" x14ac:dyDescent="0.25">
      <c r="P886" s="408" t="s">
        <v>1145</v>
      </c>
      <c r="Q886" s="408" t="s">
        <v>1483</v>
      </c>
      <c r="R886" s="408">
        <v>0.2</v>
      </c>
      <c r="S886" s="408">
        <v>0.35039999999999999</v>
      </c>
    </row>
    <row r="887" spans="16:19" x14ac:dyDescent="0.25">
      <c r="P887" s="408" t="s">
        <v>1145</v>
      </c>
      <c r="Q887" s="408" t="s">
        <v>1464</v>
      </c>
      <c r="R887" s="408">
        <v>0.05</v>
      </c>
      <c r="S887" s="408">
        <v>8.7599999999999997E-2</v>
      </c>
    </row>
    <row r="888" spans="16:19" x14ac:dyDescent="0.25">
      <c r="P888" s="408" t="s">
        <v>1145</v>
      </c>
      <c r="Q888" s="408" t="s">
        <v>1489</v>
      </c>
      <c r="R888" s="408">
        <v>0.05</v>
      </c>
      <c r="S888" s="408">
        <v>8.7599999999999997E-2</v>
      </c>
    </row>
    <row r="889" spans="16:19" x14ac:dyDescent="0.25">
      <c r="P889" s="408" t="s">
        <v>1145</v>
      </c>
      <c r="Q889" s="408" t="s">
        <v>1474</v>
      </c>
      <c r="R889" s="408">
        <v>0.2</v>
      </c>
      <c r="S889" s="408">
        <v>0.35039999999999999</v>
      </c>
    </row>
    <row r="890" spans="16:19" x14ac:dyDescent="0.25">
      <c r="P890" s="408" t="s">
        <v>1145</v>
      </c>
      <c r="Q890" s="408" t="s">
        <v>1490</v>
      </c>
      <c r="R890" s="408">
        <v>0.2</v>
      </c>
      <c r="S890" s="408">
        <v>0.35039999999999999</v>
      </c>
    </row>
    <row r="891" spans="16:19" x14ac:dyDescent="0.25">
      <c r="P891" s="408" t="s">
        <v>1145</v>
      </c>
      <c r="Q891" s="408" t="s">
        <v>1484</v>
      </c>
      <c r="R891" s="408">
        <v>0.1</v>
      </c>
      <c r="S891" s="408">
        <v>0.17519999999999999</v>
      </c>
    </row>
    <row r="892" spans="16:19" x14ac:dyDescent="0.25">
      <c r="P892" s="408" t="s">
        <v>1145</v>
      </c>
      <c r="Q892" s="408" t="s">
        <v>1460</v>
      </c>
      <c r="R892" s="408">
        <v>0.05</v>
      </c>
      <c r="S892" s="408">
        <v>8.7599999999999997E-2</v>
      </c>
    </row>
    <row r="893" spans="16:19" x14ac:dyDescent="0.25">
      <c r="P893" s="408" t="s">
        <v>1145</v>
      </c>
      <c r="Q893" s="408" t="s">
        <v>1465</v>
      </c>
      <c r="R893" s="408">
        <v>0.05</v>
      </c>
      <c r="S893" s="408">
        <v>8.7599999999999997E-2</v>
      </c>
    </row>
    <row r="894" spans="16:19" x14ac:dyDescent="0.25">
      <c r="P894" s="408" t="s">
        <v>1145</v>
      </c>
      <c r="Q894" s="408" t="s">
        <v>1466</v>
      </c>
      <c r="R894" s="408">
        <v>0.1</v>
      </c>
      <c r="S894" s="408">
        <v>0.17519999999999999</v>
      </c>
    </row>
    <row r="895" spans="16:19" x14ac:dyDescent="0.25">
      <c r="P895" s="408" t="s">
        <v>1145</v>
      </c>
      <c r="Q895" s="408" t="s">
        <v>1468</v>
      </c>
      <c r="R895" s="408">
        <v>0.05</v>
      </c>
      <c r="S895" s="408">
        <v>8.7599999999999997E-2</v>
      </c>
    </row>
    <row r="896" spans="16:19" x14ac:dyDescent="0.25">
      <c r="P896" s="408" t="s">
        <v>1145</v>
      </c>
      <c r="Q896" s="408" t="s">
        <v>1461</v>
      </c>
      <c r="R896" s="408">
        <v>0.05</v>
      </c>
      <c r="S896" s="408">
        <v>8.7599999999999997E-2</v>
      </c>
    </row>
    <row r="897" spans="16:19" x14ac:dyDescent="0.25">
      <c r="P897" s="408" t="s">
        <v>1145</v>
      </c>
      <c r="Q897" s="408" t="s">
        <v>1476</v>
      </c>
      <c r="R897" s="408">
        <v>0.1</v>
      </c>
      <c r="S897" s="408">
        <v>0.17519999999999999</v>
      </c>
    </row>
    <row r="898" spans="16:19" x14ac:dyDescent="0.25">
      <c r="P898" s="408" t="s">
        <v>1145</v>
      </c>
      <c r="Q898" s="408" t="s">
        <v>1485</v>
      </c>
      <c r="R898" s="408">
        <v>0.2</v>
      </c>
      <c r="S898" s="408">
        <v>0.35039999999999999</v>
      </c>
    </row>
    <row r="899" spans="16:19" x14ac:dyDescent="0.25">
      <c r="P899" s="408" t="s">
        <v>1145</v>
      </c>
      <c r="Q899" s="408" t="s">
        <v>1462</v>
      </c>
      <c r="R899" s="408">
        <v>0.1</v>
      </c>
      <c r="S899" s="408">
        <v>0.17519999999999999</v>
      </c>
    </row>
    <row r="900" spans="16:19" x14ac:dyDescent="0.25">
      <c r="P900" s="408" t="s">
        <v>1145</v>
      </c>
      <c r="Q900" s="408" t="s">
        <v>1459</v>
      </c>
      <c r="R900" s="408">
        <v>0.1</v>
      </c>
      <c r="S900" s="408">
        <v>0.17519999999999999</v>
      </c>
    </row>
    <row r="901" spans="16:19" x14ac:dyDescent="0.25">
      <c r="P901" s="408" t="s">
        <v>1145</v>
      </c>
      <c r="Q901" s="408" t="s">
        <v>1486</v>
      </c>
      <c r="R901" s="408">
        <v>0.2</v>
      </c>
      <c r="S901" s="408">
        <v>0.35039999999999999</v>
      </c>
    </row>
    <row r="902" spans="16:19" x14ac:dyDescent="0.25">
      <c r="P902" s="408" t="s">
        <v>1145</v>
      </c>
      <c r="Q902" s="408" t="s">
        <v>1491</v>
      </c>
      <c r="R902" s="408">
        <v>0.2</v>
      </c>
      <c r="S902" s="408">
        <v>0.35039999999999999</v>
      </c>
    </row>
    <row r="903" spans="16:19" x14ac:dyDescent="0.25">
      <c r="P903" s="408" t="s">
        <v>1145</v>
      </c>
      <c r="Q903" s="408" t="s">
        <v>1469</v>
      </c>
      <c r="R903" s="408">
        <v>0.2</v>
      </c>
      <c r="S903" s="408">
        <v>0.35039999999999999</v>
      </c>
    </row>
    <row r="904" spans="16:19" x14ac:dyDescent="0.25">
      <c r="P904" s="408" t="s">
        <v>1145</v>
      </c>
      <c r="Q904" s="408" t="s">
        <v>1463</v>
      </c>
      <c r="R904" s="408">
        <v>0.05</v>
      </c>
      <c r="S904" s="408">
        <v>8.7599999999999997E-2</v>
      </c>
    </row>
    <row r="905" spans="16:19" x14ac:dyDescent="0.25">
      <c r="P905" s="408" t="s">
        <v>1145</v>
      </c>
      <c r="Q905" s="408" t="s">
        <v>1487</v>
      </c>
      <c r="R905" s="408">
        <v>0.5</v>
      </c>
      <c r="S905" s="408">
        <v>0.876</v>
      </c>
    </row>
    <row r="906" spans="16:19" x14ac:dyDescent="0.25">
      <c r="P906" s="408" t="s">
        <v>1145</v>
      </c>
      <c r="Q906" s="408" t="s">
        <v>1475</v>
      </c>
      <c r="R906" s="408">
        <v>0.2</v>
      </c>
      <c r="S906" s="408">
        <v>0.35039999999999999</v>
      </c>
    </row>
    <row r="907" spans="16:19" x14ac:dyDescent="0.25">
      <c r="P907" s="408" t="s">
        <v>258</v>
      </c>
      <c r="Q907" s="408" t="s">
        <v>936</v>
      </c>
      <c r="R907" s="408">
        <v>5.4000000000000012</v>
      </c>
      <c r="S907" s="408">
        <v>26.353999999999999</v>
      </c>
    </row>
    <row r="908" spans="16:19" x14ac:dyDescent="0.25">
      <c r="P908" s="408" t="s">
        <v>258</v>
      </c>
      <c r="Q908" s="408" t="s">
        <v>937</v>
      </c>
      <c r="R908" s="408">
        <v>1.2</v>
      </c>
      <c r="S908" s="408">
        <v>0</v>
      </c>
    </row>
    <row r="909" spans="16:19" x14ac:dyDescent="0.25">
      <c r="P909" s="408" t="s">
        <v>259</v>
      </c>
      <c r="Q909" s="408" t="s">
        <v>938</v>
      </c>
      <c r="R909" s="408">
        <v>2.4999999999999996</v>
      </c>
      <c r="S909" s="408">
        <v>5.7099999999999998E-3</v>
      </c>
    </row>
    <row r="910" spans="16:19" x14ac:dyDescent="0.25">
      <c r="P910" s="408" t="s">
        <v>259</v>
      </c>
      <c r="Q910" s="408" t="s">
        <v>939</v>
      </c>
      <c r="R910" s="408">
        <v>3.5000000000000004</v>
      </c>
      <c r="S910" s="408">
        <v>1.82582</v>
      </c>
    </row>
    <row r="911" spans="16:19" x14ac:dyDescent="0.25">
      <c r="P911" s="408" t="s">
        <v>259</v>
      </c>
      <c r="Q911" s="408" t="s">
        <v>940</v>
      </c>
      <c r="R911" s="408">
        <v>2.0000000000000004</v>
      </c>
      <c r="S911" s="408">
        <v>0</v>
      </c>
    </row>
    <row r="912" spans="16:19" x14ac:dyDescent="0.25">
      <c r="P912" s="408" t="s">
        <v>259</v>
      </c>
      <c r="Q912" s="408" t="s">
        <v>941</v>
      </c>
      <c r="R912" s="408">
        <v>2.0000000000000004</v>
      </c>
      <c r="S912" s="408">
        <v>0</v>
      </c>
    </row>
    <row r="913" spans="16:19" x14ac:dyDescent="0.25">
      <c r="P913" s="408" t="s">
        <v>259</v>
      </c>
      <c r="Q913" s="408" t="s">
        <v>942</v>
      </c>
      <c r="R913" s="408">
        <v>4</v>
      </c>
      <c r="S913" s="408">
        <v>18.997162999999997</v>
      </c>
    </row>
    <row r="914" spans="16:19" x14ac:dyDescent="0.25">
      <c r="P914" s="408" t="s">
        <v>259</v>
      </c>
      <c r="Q914" s="408" t="s">
        <v>943</v>
      </c>
      <c r="R914" s="408">
        <v>2.0000000000000004</v>
      </c>
      <c r="S914" s="408">
        <v>5.7120000000000001E-3</v>
      </c>
    </row>
    <row r="915" spans="16:19" x14ac:dyDescent="0.25">
      <c r="P915" s="408" t="s">
        <v>261</v>
      </c>
      <c r="Q915" s="408" t="s">
        <v>944</v>
      </c>
      <c r="R915" s="408">
        <v>4.71</v>
      </c>
      <c r="S915" s="408">
        <v>0</v>
      </c>
    </row>
    <row r="916" spans="16:19" x14ac:dyDescent="0.25">
      <c r="P916" s="408" t="s">
        <v>261</v>
      </c>
      <c r="Q916" s="408" t="s">
        <v>945</v>
      </c>
      <c r="R916" s="408">
        <v>2.915999999999999</v>
      </c>
      <c r="S916" s="408">
        <v>0</v>
      </c>
    </row>
    <row r="917" spans="16:19" x14ac:dyDescent="0.25">
      <c r="P917" s="408" t="s">
        <v>125</v>
      </c>
      <c r="Q917" s="408" t="s">
        <v>643</v>
      </c>
      <c r="R917" s="408">
        <v>5.15</v>
      </c>
      <c r="S917" s="408">
        <v>36.002848</v>
      </c>
    </row>
    <row r="918" spans="16:19" x14ac:dyDescent="0.25">
      <c r="P918" s="408" t="s">
        <v>125</v>
      </c>
      <c r="Q918" s="408" t="s">
        <v>644</v>
      </c>
      <c r="R918" s="408">
        <v>246.58199999999971</v>
      </c>
      <c r="S918" s="408">
        <v>1342.5002049999994</v>
      </c>
    </row>
    <row r="919" spans="16:19" x14ac:dyDescent="0.25">
      <c r="P919" s="408" t="s">
        <v>125</v>
      </c>
      <c r="Q919" s="408" t="s">
        <v>645</v>
      </c>
      <c r="R919" s="408">
        <v>90.03300000000003</v>
      </c>
      <c r="S919" s="408">
        <v>563.39198399999998</v>
      </c>
    </row>
    <row r="920" spans="16:19" x14ac:dyDescent="0.25">
      <c r="P920" s="408" t="s">
        <v>125</v>
      </c>
      <c r="Q920" s="408" t="s">
        <v>646</v>
      </c>
      <c r="R920" s="408">
        <v>9.6959999999999997</v>
      </c>
      <c r="S920" s="408">
        <v>79.273531000000006</v>
      </c>
    </row>
    <row r="921" spans="16:19" x14ac:dyDescent="0.25">
      <c r="P921" s="408" t="s">
        <v>262</v>
      </c>
      <c r="Q921" s="408" t="s">
        <v>946</v>
      </c>
      <c r="R921" s="408">
        <v>2.5999999999999996</v>
      </c>
      <c r="S921" s="408">
        <v>0</v>
      </c>
    </row>
    <row r="922" spans="16:19" x14ac:dyDescent="0.25">
      <c r="P922" s="408" t="s">
        <v>264</v>
      </c>
      <c r="Q922" s="408" t="s">
        <v>947</v>
      </c>
      <c r="R922" s="408">
        <v>20.800000000000008</v>
      </c>
      <c r="S922" s="408">
        <v>0</v>
      </c>
    </row>
    <row r="923" spans="16:19" x14ac:dyDescent="0.25">
      <c r="P923" s="408" t="s">
        <v>264</v>
      </c>
      <c r="Q923" s="408" t="s">
        <v>948</v>
      </c>
      <c r="R923" s="408">
        <v>42</v>
      </c>
      <c r="S923" s="408">
        <v>0</v>
      </c>
    </row>
    <row r="924" spans="16:19" x14ac:dyDescent="0.25">
      <c r="P924" s="408" t="s">
        <v>264</v>
      </c>
      <c r="Q924" s="408" t="s">
        <v>949</v>
      </c>
      <c r="R924" s="408">
        <v>65.510000000000005</v>
      </c>
      <c r="S924" s="408">
        <v>0</v>
      </c>
    </row>
    <row r="925" spans="16:19" x14ac:dyDescent="0.25">
      <c r="P925" s="408" t="s">
        <v>127</v>
      </c>
      <c r="Q925" s="408" t="s">
        <v>647</v>
      </c>
      <c r="R925" s="408">
        <v>20</v>
      </c>
      <c r="S925" s="408">
        <v>58.946896000000002</v>
      </c>
    </row>
    <row r="926" spans="16:19" x14ac:dyDescent="0.25">
      <c r="P926" s="408" t="s">
        <v>129</v>
      </c>
      <c r="Q926" s="408" t="s">
        <v>649</v>
      </c>
      <c r="R926" s="408">
        <v>32.100000000000009</v>
      </c>
      <c r="S926" s="408">
        <v>180.88821800000002</v>
      </c>
    </row>
    <row r="927" spans="16:19" x14ac:dyDescent="0.25">
      <c r="P927" s="408" t="s">
        <v>131</v>
      </c>
      <c r="Q927" s="408" t="s">
        <v>651</v>
      </c>
      <c r="R927" s="408">
        <v>97.15</v>
      </c>
      <c r="S927" s="408">
        <v>531.54730399999994</v>
      </c>
    </row>
    <row r="928" spans="16:19" x14ac:dyDescent="0.25">
      <c r="P928" s="408" t="s">
        <v>266</v>
      </c>
      <c r="Q928" s="408" t="s">
        <v>950</v>
      </c>
      <c r="R928" s="408">
        <v>77.40000000000002</v>
      </c>
      <c r="S928" s="408">
        <v>170.82023000000001</v>
      </c>
    </row>
    <row r="929" spans="16:19" x14ac:dyDescent="0.25">
      <c r="P929" s="408" t="s">
        <v>1949</v>
      </c>
      <c r="Q929" s="408" t="s">
        <v>1950</v>
      </c>
      <c r="R929" s="408">
        <v>20.827999999999999</v>
      </c>
      <c r="S929" s="408">
        <v>70.520415999999997</v>
      </c>
    </row>
    <row r="930" spans="16:19" x14ac:dyDescent="0.25">
      <c r="P930" s="408" t="s">
        <v>268</v>
      </c>
      <c r="Q930" s="408" t="s">
        <v>951</v>
      </c>
      <c r="R930" s="408">
        <v>4.9339999999999984</v>
      </c>
      <c r="S930" s="408">
        <v>0</v>
      </c>
    </row>
    <row r="931" spans="16:19" x14ac:dyDescent="0.25">
      <c r="P931" s="408" t="s">
        <v>268</v>
      </c>
      <c r="Q931" s="408" t="s">
        <v>952</v>
      </c>
      <c r="R931" s="408">
        <v>2.5</v>
      </c>
      <c r="S931" s="408">
        <v>0</v>
      </c>
    </row>
    <row r="932" spans="16:19" x14ac:dyDescent="0.25">
      <c r="P932" s="408" t="s">
        <v>268</v>
      </c>
      <c r="Q932" s="408" t="s">
        <v>953</v>
      </c>
      <c r="R932" s="408">
        <v>2.54</v>
      </c>
      <c r="S932" s="408">
        <v>0</v>
      </c>
    </row>
    <row r="933" spans="16:19" x14ac:dyDescent="0.25">
      <c r="P933" s="408" t="s">
        <v>268</v>
      </c>
      <c r="Q933" s="408" t="s">
        <v>532</v>
      </c>
      <c r="R933" s="408">
        <v>2.6400000000000006</v>
      </c>
      <c r="S933" s="408">
        <v>1.5616999999999999E-2</v>
      </c>
    </row>
    <row r="934" spans="16:19" x14ac:dyDescent="0.25">
      <c r="P934" s="408" t="s">
        <v>268</v>
      </c>
      <c r="Q934" s="408" t="s">
        <v>954</v>
      </c>
      <c r="R934" s="408">
        <v>3.6910000000000007</v>
      </c>
      <c r="S934" s="408">
        <v>0</v>
      </c>
    </row>
    <row r="935" spans="16:19" x14ac:dyDescent="0.25">
      <c r="P935" s="408" t="s">
        <v>268</v>
      </c>
      <c r="Q935" s="408" t="s">
        <v>955</v>
      </c>
      <c r="R935" s="408">
        <v>0.11300000000000003</v>
      </c>
      <c r="S935" s="408">
        <v>0</v>
      </c>
    </row>
    <row r="936" spans="16:19" x14ac:dyDescent="0.25">
      <c r="P936" s="408" t="s">
        <v>268</v>
      </c>
      <c r="Q936" s="408" t="s">
        <v>956</v>
      </c>
      <c r="R936" s="408">
        <v>2.9400000000000008</v>
      </c>
      <c r="S936" s="408">
        <v>0</v>
      </c>
    </row>
    <row r="937" spans="16:19" x14ac:dyDescent="0.25">
      <c r="P937" s="408" t="s">
        <v>268</v>
      </c>
      <c r="Q937" s="408" t="s">
        <v>957</v>
      </c>
      <c r="R937" s="408">
        <v>3.4500000000000006</v>
      </c>
      <c r="S937" s="408">
        <v>0.82067999999999997</v>
      </c>
    </row>
    <row r="938" spans="16:19" x14ac:dyDescent="0.25">
      <c r="P938" s="408" t="s">
        <v>270</v>
      </c>
      <c r="Q938" s="408" t="s">
        <v>958</v>
      </c>
      <c r="R938" s="408">
        <v>3.4500000000000006</v>
      </c>
      <c r="S938" s="408">
        <v>0</v>
      </c>
    </row>
    <row r="939" spans="16:19" x14ac:dyDescent="0.25">
      <c r="P939" s="408" t="s">
        <v>272</v>
      </c>
      <c r="Q939" s="408" t="s">
        <v>959</v>
      </c>
      <c r="R939" s="408">
        <v>1.28</v>
      </c>
      <c r="S939" s="408">
        <v>0</v>
      </c>
    </row>
    <row r="940" spans="16:19" x14ac:dyDescent="0.25">
      <c r="P940" s="408" t="s">
        <v>133</v>
      </c>
      <c r="Q940" s="408" t="s">
        <v>952</v>
      </c>
      <c r="R940" s="408">
        <v>2.4</v>
      </c>
      <c r="S940" s="408">
        <v>14.671885999999999</v>
      </c>
    </row>
    <row r="941" spans="16:19" x14ac:dyDescent="0.25">
      <c r="P941" s="408" t="s">
        <v>133</v>
      </c>
      <c r="Q941" s="408" t="s">
        <v>655</v>
      </c>
      <c r="R941" s="408">
        <v>2.4</v>
      </c>
      <c r="S941" s="408">
        <v>15.322776999999999</v>
      </c>
    </row>
    <row r="942" spans="16:19" x14ac:dyDescent="0.25">
      <c r="P942" s="408" t="s">
        <v>133</v>
      </c>
      <c r="Q942" s="408" t="s">
        <v>653</v>
      </c>
      <c r="R942" s="408">
        <v>4.8</v>
      </c>
      <c r="S942" s="408">
        <v>29.456604000000002</v>
      </c>
    </row>
    <row r="943" spans="16:19" x14ac:dyDescent="0.25">
      <c r="P943" s="408" t="s">
        <v>133</v>
      </c>
      <c r="Q943" s="408" t="s">
        <v>654</v>
      </c>
      <c r="R943" s="408">
        <v>3.1999999999999997</v>
      </c>
      <c r="S943" s="408">
        <v>19.237408000000002</v>
      </c>
    </row>
    <row r="944" spans="16:19" x14ac:dyDescent="0.25">
      <c r="P944" s="408" t="s">
        <v>274</v>
      </c>
      <c r="Q944" s="408" t="s">
        <v>960</v>
      </c>
      <c r="R944" s="408">
        <v>2.1269999999999993</v>
      </c>
      <c r="S944" s="408">
        <v>0.549701</v>
      </c>
    </row>
    <row r="945" spans="16:19" x14ac:dyDescent="0.25">
      <c r="P945" s="408" t="s">
        <v>274</v>
      </c>
      <c r="Q945" s="408" t="s">
        <v>951</v>
      </c>
      <c r="R945" s="408">
        <v>2.145</v>
      </c>
      <c r="S945" s="408">
        <v>0.8745210000000001</v>
      </c>
    </row>
    <row r="946" spans="16:19" x14ac:dyDescent="0.25">
      <c r="P946" s="408" t="s">
        <v>274</v>
      </c>
      <c r="Q946" s="408" t="s">
        <v>961</v>
      </c>
      <c r="R946" s="408">
        <v>1.6499999999999997</v>
      </c>
      <c r="S946" s="408">
        <v>1.5400299999999998</v>
      </c>
    </row>
    <row r="947" spans="16:19" x14ac:dyDescent="0.25">
      <c r="P947" s="408" t="s">
        <v>274</v>
      </c>
      <c r="Q947" s="408" t="s">
        <v>962</v>
      </c>
      <c r="R947" s="408">
        <v>2.59</v>
      </c>
      <c r="S947" s="408">
        <v>1.2867999999999999</v>
      </c>
    </row>
    <row r="948" spans="16:19" x14ac:dyDescent="0.25">
      <c r="P948" s="408" t="s">
        <v>274</v>
      </c>
      <c r="Q948" s="408" t="s">
        <v>963</v>
      </c>
      <c r="R948" s="408">
        <v>0.46500000000000002</v>
      </c>
      <c r="S948" s="408">
        <v>2.8729999999999999E-2</v>
      </c>
    </row>
    <row r="949" spans="16:19" x14ac:dyDescent="0.25">
      <c r="P949" s="408" t="s">
        <v>274</v>
      </c>
      <c r="Q949" s="408" t="s">
        <v>964</v>
      </c>
      <c r="R949" s="408">
        <v>0.5</v>
      </c>
      <c r="S949" s="408">
        <v>0.12300700000000001</v>
      </c>
    </row>
    <row r="950" spans="16:19" x14ac:dyDescent="0.25">
      <c r="P950" s="408" t="s">
        <v>274</v>
      </c>
      <c r="Q950" s="408" t="s">
        <v>965</v>
      </c>
      <c r="R950" s="408">
        <v>1.635</v>
      </c>
      <c r="S950" s="408">
        <v>0.32005799999999995</v>
      </c>
    </row>
    <row r="951" spans="16:19" x14ac:dyDescent="0.25">
      <c r="P951" s="408" t="s">
        <v>274</v>
      </c>
      <c r="Q951" s="408" t="s">
        <v>966</v>
      </c>
      <c r="R951" s="408">
        <v>1.6450000000000005</v>
      </c>
      <c r="S951" s="408">
        <v>0.59442700000000004</v>
      </c>
    </row>
    <row r="952" spans="16:19" x14ac:dyDescent="0.25">
      <c r="P952" s="408" t="s">
        <v>274</v>
      </c>
      <c r="Q952" s="408" t="s">
        <v>967</v>
      </c>
      <c r="R952" s="408">
        <v>0.375</v>
      </c>
      <c r="S952" s="408">
        <v>0.25145599999999996</v>
      </c>
    </row>
    <row r="953" spans="16:19" x14ac:dyDescent="0.25">
      <c r="P953" s="408" t="s">
        <v>274</v>
      </c>
      <c r="Q953" s="408" t="s">
        <v>968</v>
      </c>
      <c r="R953" s="408">
        <v>3.5500000000000003</v>
      </c>
      <c r="S953" s="408">
        <v>4.1690000000000005</v>
      </c>
    </row>
    <row r="954" spans="16:19" x14ac:dyDescent="0.25">
      <c r="P954" s="408" t="s">
        <v>274</v>
      </c>
      <c r="Q954" s="408" t="s">
        <v>2085</v>
      </c>
      <c r="R954" s="408">
        <v>102.34</v>
      </c>
      <c r="S954" s="408">
        <v>2.4829819999999999E-2</v>
      </c>
    </row>
    <row r="955" spans="16:19" x14ac:dyDescent="0.25">
      <c r="P955" s="408" t="s">
        <v>135</v>
      </c>
      <c r="Q955" s="408" t="s">
        <v>657</v>
      </c>
      <c r="R955" s="408">
        <v>235.63000000000011</v>
      </c>
      <c r="S955" s="408">
        <v>3.2563549999999992</v>
      </c>
    </row>
    <row r="956" spans="16:19" x14ac:dyDescent="0.25">
      <c r="P956" s="408" t="s">
        <v>276</v>
      </c>
      <c r="Q956" s="408" t="s">
        <v>969</v>
      </c>
      <c r="R956" s="408">
        <v>9.8999999999999986</v>
      </c>
      <c r="S956" s="408">
        <v>0</v>
      </c>
    </row>
    <row r="957" spans="16:19" x14ac:dyDescent="0.25">
      <c r="P957" s="408" t="s">
        <v>276</v>
      </c>
      <c r="Q957" s="408" t="s">
        <v>970</v>
      </c>
      <c r="R957" s="408">
        <v>0.6</v>
      </c>
      <c r="S957" s="408">
        <v>0</v>
      </c>
    </row>
    <row r="958" spans="16:19" x14ac:dyDescent="0.25">
      <c r="P958" s="408" t="s">
        <v>276</v>
      </c>
      <c r="Q958" s="408" t="s">
        <v>971</v>
      </c>
      <c r="R958" s="408">
        <v>6.2470000000000008</v>
      </c>
      <c r="S958" s="408">
        <v>0</v>
      </c>
    </row>
    <row r="959" spans="16:19" x14ac:dyDescent="0.25">
      <c r="P959" s="408" t="s">
        <v>276</v>
      </c>
      <c r="Q959" s="408" t="s">
        <v>972</v>
      </c>
      <c r="R959" s="408">
        <v>4.4500000000000011</v>
      </c>
      <c r="S959" s="408">
        <v>0</v>
      </c>
    </row>
    <row r="960" spans="16:19" x14ac:dyDescent="0.25">
      <c r="P960" s="408" t="s">
        <v>276</v>
      </c>
      <c r="Q960" s="408" t="s">
        <v>973</v>
      </c>
      <c r="R960" s="408">
        <v>0.19999999999999998</v>
      </c>
      <c r="S960" s="408">
        <v>0</v>
      </c>
    </row>
    <row r="961" spans="16:19" x14ac:dyDescent="0.25">
      <c r="P961" s="408" t="s">
        <v>276</v>
      </c>
      <c r="Q961" s="408" t="s">
        <v>974</v>
      </c>
      <c r="R961" s="408">
        <v>0.5</v>
      </c>
      <c r="S961" s="408">
        <v>0</v>
      </c>
    </row>
    <row r="962" spans="16:19" x14ac:dyDescent="0.25">
      <c r="P962" s="408" t="s">
        <v>276</v>
      </c>
      <c r="Q962" s="408" t="s">
        <v>975</v>
      </c>
      <c r="R962" s="408">
        <v>27.05</v>
      </c>
      <c r="S962" s="408">
        <v>0</v>
      </c>
    </row>
    <row r="963" spans="16:19" x14ac:dyDescent="0.25">
      <c r="P963" s="408" t="s">
        <v>276</v>
      </c>
      <c r="Q963" s="408" t="s">
        <v>976</v>
      </c>
      <c r="R963" s="408">
        <v>17.7</v>
      </c>
      <c r="S963" s="408">
        <v>0</v>
      </c>
    </row>
    <row r="964" spans="16:19" x14ac:dyDescent="0.25">
      <c r="P964" s="408" t="s">
        <v>276</v>
      </c>
      <c r="Q964" s="408" t="s">
        <v>977</v>
      </c>
      <c r="R964" s="408">
        <v>3.7999999999999985E-2</v>
      </c>
      <c r="S964" s="408">
        <v>0</v>
      </c>
    </row>
    <row r="965" spans="16:19" x14ac:dyDescent="0.25">
      <c r="P965" s="408" t="s">
        <v>278</v>
      </c>
      <c r="Q965" s="408" t="s">
        <v>978</v>
      </c>
      <c r="R965" s="408">
        <v>27.999999999999996</v>
      </c>
      <c r="S965" s="408">
        <v>66.196902000000009</v>
      </c>
    </row>
    <row r="966" spans="16:19" x14ac:dyDescent="0.25">
      <c r="P966" s="408" t="s">
        <v>278</v>
      </c>
      <c r="Q966" s="408" t="s">
        <v>979</v>
      </c>
      <c r="R966" s="408">
        <v>32</v>
      </c>
      <c r="S966" s="408">
        <v>107.66978000000002</v>
      </c>
    </row>
    <row r="967" spans="16:19" x14ac:dyDescent="0.25">
      <c r="P967" s="408" t="s">
        <v>2114</v>
      </c>
      <c r="Q967" s="408" t="s">
        <v>2115</v>
      </c>
      <c r="R967" s="408">
        <v>1.0069999999999999</v>
      </c>
      <c r="S967" s="408">
        <v>1.1297999999999999</v>
      </c>
    </row>
    <row r="968" spans="16:19" x14ac:dyDescent="0.25">
      <c r="P968" s="408" t="s">
        <v>280</v>
      </c>
      <c r="Q968" s="408" t="s">
        <v>980</v>
      </c>
      <c r="R968" s="408">
        <v>1.825</v>
      </c>
      <c r="S968" s="408">
        <v>0</v>
      </c>
    </row>
    <row r="969" spans="16:19" x14ac:dyDescent="0.25">
      <c r="P969" s="408" t="s">
        <v>280</v>
      </c>
      <c r="Q969" s="408" t="s">
        <v>981</v>
      </c>
      <c r="R969" s="408">
        <v>0.79999999999999993</v>
      </c>
      <c r="S969" s="408">
        <v>0</v>
      </c>
    </row>
    <row r="970" spans="16:19" x14ac:dyDescent="0.25">
      <c r="P970" s="408" t="s">
        <v>137</v>
      </c>
      <c r="Q970" s="408" t="s">
        <v>658</v>
      </c>
      <c r="R970" s="408">
        <v>0.32</v>
      </c>
      <c r="S970" s="408">
        <v>0.94296400000000002</v>
      </c>
    </row>
    <row r="971" spans="16:19" x14ac:dyDescent="0.25">
      <c r="P971" s="408" t="s">
        <v>137</v>
      </c>
      <c r="Q971" s="408" t="s">
        <v>659</v>
      </c>
      <c r="R971" s="408">
        <v>0.3199999999999999</v>
      </c>
      <c r="S971" s="408">
        <v>0</v>
      </c>
    </row>
    <row r="972" spans="16:19" x14ac:dyDescent="0.25">
      <c r="P972" s="408" t="s">
        <v>137</v>
      </c>
      <c r="Q972" s="408" t="s">
        <v>661</v>
      </c>
      <c r="R972" s="408">
        <v>7.6799999999999935</v>
      </c>
      <c r="S972" s="408">
        <v>14.454115999999997</v>
      </c>
    </row>
    <row r="973" spans="16:19" x14ac:dyDescent="0.25">
      <c r="P973" s="408" t="s">
        <v>137</v>
      </c>
      <c r="Q973" s="408" t="s">
        <v>662</v>
      </c>
      <c r="R973" s="408">
        <v>0.15</v>
      </c>
      <c r="S973" s="408">
        <v>0</v>
      </c>
    </row>
    <row r="974" spans="16:19" x14ac:dyDescent="0.25">
      <c r="P974" s="408" t="s">
        <v>282</v>
      </c>
      <c r="Q974" s="408" t="s">
        <v>330</v>
      </c>
      <c r="R974" s="408">
        <v>8.4999999999999982</v>
      </c>
      <c r="S974" s="408">
        <v>0</v>
      </c>
    </row>
    <row r="975" spans="16:19" x14ac:dyDescent="0.25">
      <c r="P975" s="408" t="s">
        <v>284</v>
      </c>
      <c r="Q975" s="408" t="s">
        <v>982</v>
      </c>
      <c r="R975" s="408">
        <v>11.25</v>
      </c>
      <c r="S975" s="408">
        <v>67.937718000000018</v>
      </c>
    </row>
    <row r="976" spans="16:19" x14ac:dyDescent="0.25">
      <c r="P976" s="408" t="s">
        <v>1932</v>
      </c>
      <c r="Q976" s="408" t="s">
        <v>612</v>
      </c>
      <c r="R976" s="408">
        <v>20</v>
      </c>
      <c r="S976" s="408">
        <v>44.089772000000011</v>
      </c>
    </row>
    <row r="977" spans="16:19" x14ac:dyDescent="0.25">
      <c r="P977" s="408" t="s">
        <v>139</v>
      </c>
      <c r="Q977" s="408" t="s">
        <v>663</v>
      </c>
      <c r="R977" s="408">
        <v>616</v>
      </c>
      <c r="S977" s="408">
        <v>52.655461999999993</v>
      </c>
    </row>
    <row r="978" spans="16:19" x14ac:dyDescent="0.25">
      <c r="P978" s="408" t="s">
        <v>2118</v>
      </c>
      <c r="Q978" s="408" t="s">
        <v>2119</v>
      </c>
      <c r="R978" s="408">
        <v>0.64</v>
      </c>
      <c r="S978" s="408">
        <v>0</v>
      </c>
    </row>
    <row r="979" spans="16:19" x14ac:dyDescent="0.25">
      <c r="P979" s="408" t="s">
        <v>2118</v>
      </c>
      <c r="Q979" s="408" t="s">
        <v>2120</v>
      </c>
      <c r="R979" s="408">
        <v>0.83000000000000018</v>
      </c>
      <c r="S979" s="408">
        <v>0</v>
      </c>
    </row>
    <row r="980" spans="16:19" x14ac:dyDescent="0.25">
      <c r="P980" s="408" t="s">
        <v>2118</v>
      </c>
      <c r="Q980" s="408" t="s">
        <v>2121</v>
      </c>
      <c r="R980" s="408">
        <v>0.6</v>
      </c>
      <c r="S980" s="408">
        <v>0</v>
      </c>
    </row>
    <row r="981" spans="16:19" x14ac:dyDescent="0.25">
      <c r="P981" s="408" t="s">
        <v>286</v>
      </c>
      <c r="Q981" s="408" t="s">
        <v>983</v>
      </c>
      <c r="R981" s="408">
        <v>2.11</v>
      </c>
      <c r="S981" s="408">
        <v>2.8708299999999998</v>
      </c>
    </row>
    <row r="982" spans="16:19" x14ac:dyDescent="0.25">
      <c r="P982" s="408" t="s">
        <v>141</v>
      </c>
      <c r="Q982" s="408" t="s">
        <v>665</v>
      </c>
      <c r="R982" s="408">
        <v>38.940000000000019</v>
      </c>
      <c r="S982" s="408">
        <v>204.35885999999999</v>
      </c>
    </row>
    <row r="983" spans="16:19" x14ac:dyDescent="0.25">
      <c r="P983" s="408" t="s">
        <v>143</v>
      </c>
      <c r="Q983" s="408" t="s">
        <v>666</v>
      </c>
      <c r="R983" s="408">
        <v>69.087999999999994</v>
      </c>
      <c r="S983" s="408">
        <v>10.034613</v>
      </c>
    </row>
    <row r="984" spans="16:19" x14ac:dyDescent="0.25">
      <c r="P984" s="408" t="s">
        <v>145</v>
      </c>
      <c r="Q984" s="408" t="s">
        <v>667</v>
      </c>
      <c r="R984" s="408">
        <v>20</v>
      </c>
      <c r="S984" s="408">
        <v>144.73344799999998</v>
      </c>
    </row>
    <row r="985" spans="16:19" x14ac:dyDescent="0.25">
      <c r="P985" s="408" t="s">
        <v>145</v>
      </c>
      <c r="Q985" s="408" t="s">
        <v>668</v>
      </c>
      <c r="R985" s="408">
        <v>12.600000000000005</v>
      </c>
      <c r="S985" s="408">
        <v>48.432500000000005</v>
      </c>
    </row>
    <row r="986" spans="16:19" x14ac:dyDescent="0.25">
      <c r="P986" s="408" t="s">
        <v>145</v>
      </c>
      <c r="Q986" s="408" t="s">
        <v>669</v>
      </c>
      <c r="R986" s="408">
        <v>16.400000000000002</v>
      </c>
      <c r="S986" s="408">
        <v>87.077449999999999</v>
      </c>
    </row>
    <row r="987" spans="16:19" x14ac:dyDescent="0.25">
      <c r="P987" s="408" t="s">
        <v>145</v>
      </c>
      <c r="Q987" s="408" t="s">
        <v>670</v>
      </c>
      <c r="R987" s="408">
        <v>10.200000000000001</v>
      </c>
      <c r="S987" s="408">
        <v>51.980800000000002</v>
      </c>
    </row>
    <row r="988" spans="16:19" x14ac:dyDescent="0.25">
      <c r="P988" s="408" t="s">
        <v>288</v>
      </c>
      <c r="Q988" s="408" t="s">
        <v>984</v>
      </c>
      <c r="R988" s="408">
        <v>1.9199999999999997</v>
      </c>
      <c r="S988" s="408">
        <v>2.9250256589269177</v>
      </c>
    </row>
    <row r="989" spans="16:19" x14ac:dyDescent="0.25">
      <c r="P989" s="408" t="s">
        <v>288</v>
      </c>
      <c r="Q989" s="408" t="s">
        <v>985</v>
      </c>
      <c r="R989" s="408">
        <v>1.4159999999999995</v>
      </c>
      <c r="S989" s="408">
        <v>4.2495079897487038</v>
      </c>
    </row>
    <row r="990" spans="16:19" x14ac:dyDescent="0.25">
      <c r="P990" s="408" t="s">
        <v>288</v>
      </c>
      <c r="Q990" s="408" t="s">
        <v>986</v>
      </c>
      <c r="R990" s="408">
        <v>0.20000000000000004</v>
      </c>
      <c r="S990" s="408">
        <v>0</v>
      </c>
    </row>
    <row r="991" spans="16:19" x14ac:dyDescent="0.25">
      <c r="P991" s="408" t="s">
        <v>288</v>
      </c>
      <c r="Q991" s="408" t="s">
        <v>987</v>
      </c>
      <c r="R991" s="408">
        <v>0.79999999999999993</v>
      </c>
      <c r="S991" s="408">
        <v>3.0596349478116491</v>
      </c>
    </row>
    <row r="992" spans="16:19" x14ac:dyDescent="0.25">
      <c r="P992" s="408" t="s">
        <v>147</v>
      </c>
      <c r="Q992" s="408" t="s">
        <v>671</v>
      </c>
      <c r="R992" s="408">
        <v>0.18499999999999997</v>
      </c>
      <c r="S992" s="408">
        <v>0</v>
      </c>
    </row>
    <row r="993" spans="16:19" x14ac:dyDescent="0.25">
      <c r="P993" s="408" t="s">
        <v>147</v>
      </c>
      <c r="Q993" s="408" t="s">
        <v>672</v>
      </c>
      <c r="R993" s="408">
        <v>0.67200000000000037</v>
      </c>
      <c r="S993" s="408">
        <v>0</v>
      </c>
    </row>
    <row r="994" spans="16:19" x14ac:dyDescent="0.25">
      <c r="P994" s="408" t="s">
        <v>147</v>
      </c>
      <c r="Q994" s="408" t="s">
        <v>673</v>
      </c>
      <c r="R994" s="408">
        <v>0.19999999999999998</v>
      </c>
      <c r="S994" s="408">
        <v>0</v>
      </c>
    </row>
    <row r="995" spans="16:19" x14ac:dyDescent="0.25">
      <c r="P995" s="408" t="s">
        <v>147</v>
      </c>
      <c r="Q995" s="408" t="s">
        <v>674</v>
      </c>
      <c r="R995" s="408">
        <v>0.16399999999999998</v>
      </c>
      <c r="S995" s="408">
        <v>0</v>
      </c>
    </row>
    <row r="996" spans="16:19" x14ac:dyDescent="0.25">
      <c r="P996" s="408" t="s">
        <v>147</v>
      </c>
      <c r="Q996" s="408" t="s">
        <v>675</v>
      </c>
      <c r="R996" s="408">
        <v>1.0349999999999997</v>
      </c>
      <c r="S996" s="408">
        <v>0</v>
      </c>
    </row>
    <row r="997" spans="16:19" x14ac:dyDescent="0.25">
      <c r="P997" s="408" t="s">
        <v>147</v>
      </c>
      <c r="Q997" s="408" t="s">
        <v>676</v>
      </c>
      <c r="R997" s="408">
        <v>0.6</v>
      </c>
      <c r="S997" s="408">
        <v>0</v>
      </c>
    </row>
    <row r="998" spans="16:19" x14ac:dyDescent="0.25">
      <c r="P998" s="408" t="s">
        <v>147</v>
      </c>
      <c r="Q998" s="408" t="s">
        <v>677</v>
      </c>
      <c r="R998" s="408">
        <v>2.9200000000000021</v>
      </c>
      <c r="S998" s="408">
        <v>3.0236299999999994</v>
      </c>
    </row>
    <row r="999" spans="16:19" x14ac:dyDescent="0.25">
      <c r="P999" s="408" t="s">
        <v>147</v>
      </c>
      <c r="Q999" s="408" t="s">
        <v>678</v>
      </c>
      <c r="R999" s="408">
        <v>0.89200000000000013</v>
      </c>
      <c r="S999" s="408">
        <v>3.1563000000000001E-2</v>
      </c>
    </row>
    <row r="1000" spans="16:19" x14ac:dyDescent="0.25">
      <c r="P1000" s="408" t="s">
        <v>147</v>
      </c>
      <c r="Q1000" s="408" t="s">
        <v>681</v>
      </c>
      <c r="R1000" s="408">
        <v>2.100000000000001</v>
      </c>
      <c r="S1000" s="408">
        <v>5.5151000000000019E-2</v>
      </c>
    </row>
    <row r="1001" spans="16:19" x14ac:dyDescent="0.25">
      <c r="P1001" s="408" t="s">
        <v>147</v>
      </c>
      <c r="Q1001" s="408" t="s">
        <v>683</v>
      </c>
      <c r="R1001" s="408">
        <v>1.7000000000000002</v>
      </c>
      <c r="S1001" s="408">
        <v>0</v>
      </c>
    </row>
    <row r="1002" spans="16:19" x14ac:dyDescent="0.25">
      <c r="P1002" s="408" t="s">
        <v>147</v>
      </c>
      <c r="Q1002" s="408" t="s">
        <v>685</v>
      </c>
      <c r="R1002" s="408">
        <v>0.73999999999999988</v>
      </c>
      <c r="S1002" s="408">
        <v>0</v>
      </c>
    </row>
    <row r="1003" spans="16:19" x14ac:dyDescent="0.25">
      <c r="P1003" s="408" t="s">
        <v>149</v>
      </c>
      <c r="Q1003" s="408" t="s">
        <v>687</v>
      </c>
      <c r="R1003" s="408">
        <v>31.905000000000044</v>
      </c>
      <c r="S1003" s="408">
        <v>0</v>
      </c>
    </row>
    <row r="1004" spans="16:19" x14ac:dyDescent="0.25">
      <c r="P1004" s="408" t="s">
        <v>149</v>
      </c>
      <c r="Q1004" s="408" t="s">
        <v>688</v>
      </c>
      <c r="R1004" s="408">
        <v>181.30000000000007</v>
      </c>
      <c r="S1004" s="408">
        <v>5.1771500000000001</v>
      </c>
    </row>
    <row r="1005" spans="16:19" x14ac:dyDescent="0.25">
      <c r="P1005" s="408" t="s">
        <v>290</v>
      </c>
      <c r="Q1005" s="408" t="s">
        <v>988</v>
      </c>
      <c r="R1005" s="408">
        <v>9</v>
      </c>
      <c r="S1005" s="408">
        <v>19.639020000000002</v>
      </c>
    </row>
    <row r="1006" spans="16:19" x14ac:dyDescent="0.25">
      <c r="P1006" s="408" t="s">
        <v>290</v>
      </c>
      <c r="Q1006" s="408" t="s">
        <v>989</v>
      </c>
      <c r="R1006" s="408">
        <v>1.25</v>
      </c>
      <c r="S1006" s="408">
        <v>0</v>
      </c>
    </row>
    <row r="1007" spans="16:19" x14ac:dyDescent="0.25">
      <c r="P1007" s="408" t="s">
        <v>290</v>
      </c>
      <c r="Q1007" s="408" t="s">
        <v>990</v>
      </c>
      <c r="R1007" s="408">
        <v>4.3</v>
      </c>
      <c r="S1007" s="408">
        <v>0</v>
      </c>
    </row>
    <row r="1008" spans="16:19" x14ac:dyDescent="0.25">
      <c r="P1008" s="408" t="s">
        <v>290</v>
      </c>
      <c r="Q1008" s="408" t="s">
        <v>1108</v>
      </c>
      <c r="R1008" s="408">
        <v>3.2999999999999994</v>
      </c>
      <c r="S1008" s="408">
        <v>2.5021000000000002E-2</v>
      </c>
    </row>
    <row r="1009" spans="16:19" x14ac:dyDescent="0.25">
      <c r="P1009" s="408" t="s">
        <v>151</v>
      </c>
      <c r="Q1009" s="408" t="s">
        <v>690</v>
      </c>
      <c r="R1009" s="408">
        <v>39.59999999999998</v>
      </c>
      <c r="S1009" s="408">
        <v>243.14272800000001</v>
      </c>
    </row>
    <row r="1010" spans="16:19" x14ac:dyDescent="0.25">
      <c r="P1010" s="408" t="s">
        <v>151</v>
      </c>
      <c r="Q1010" s="408" t="s">
        <v>692</v>
      </c>
      <c r="R1010" s="408">
        <v>171.68000000000004</v>
      </c>
      <c r="S1010" s="408">
        <v>709.23988299999996</v>
      </c>
    </row>
    <row r="1011" spans="16:19" x14ac:dyDescent="0.25">
      <c r="P1011" s="408" t="s">
        <v>151</v>
      </c>
      <c r="Q1011" s="408" t="s">
        <v>694</v>
      </c>
      <c r="R1011" s="408">
        <v>34.000000000000007</v>
      </c>
      <c r="S1011" s="408">
        <v>185.40650399999998</v>
      </c>
    </row>
    <row r="1012" spans="16:19" x14ac:dyDescent="0.25">
      <c r="P1012" s="408" t="s">
        <v>151</v>
      </c>
      <c r="Q1012" s="408" t="s">
        <v>696</v>
      </c>
      <c r="R1012" s="408">
        <v>0.28799999999999998</v>
      </c>
      <c r="S1012" s="408">
        <v>1.1831199999999999</v>
      </c>
    </row>
    <row r="1013" spans="16:19" x14ac:dyDescent="0.25">
      <c r="P1013" s="408" t="s">
        <v>151</v>
      </c>
      <c r="Q1013" s="408" t="s">
        <v>698</v>
      </c>
      <c r="R1013" s="408">
        <v>54.399999999999984</v>
      </c>
      <c r="S1013" s="408">
        <v>209.6370510000001</v>
      </c>
    </row>
    <row r="1014" spans="16:19" x14ac:dyDescent="0.25">
      <c r="P1014" s="408" t="s">
        <v>151</v>
      </c>
      <c r="Q1014" s="408" t="s">
        <v>700</v>
      </c>
      <c r="R1014" s="408">
        <v>3.68</v>
      </c>
      <c r="S1014" s="408">
        <v>23.728536999999999</v>
      </c>
    </row>
    <row r="1015" spans="16:19" x14ac:dyDescent="0.25">
      <c r="P1015" s="408" t="s">
        <v>151</v>
      </c>
      <c r="Q1015" s="408" t="s">
        <v>701</v>
      </c>
      <c r="R1015" s="408">
        <v>9</v>
      </c>
      <c r="S1015" s="408">
        <v>50.702271000000003</v>
      </c>
    </row>
    <row r="1016" spans="16:19" x14ac:dyDescent="0.25">
      <c r="P1016" s="408" t="s">
        <v>151</v>
      </c>
      <c r="Q1016" s="408" t="s">
        <v>703</v>
      </c>
      <c r="R1016" s="408">
        <v>9</v>
      </c>
      <c r="S1016" s="408">
        <v>31.471950000000003</v>
      </c>
    </row>
    <row r="1017" spans="16:19" x14ac:dyDescent="0.25">
      <c r="P1017" s="408" t="s">
        <v>151</v>
      </c>
      <c r="Q1017" s="408" t="s">
        <v>705</v>
      </c>
      <c r="R1017" s="408">
        <v>5.0670000000000002</v>
      </c>
      <c r="S1017" s="408">
        <v>17.655794999999998</v>
      </c>
    </row>
    <row r="1018" spans="16:19" x14ac:dyDescent="0.25">
      <c r="P1018" s="408" t="s">
        <v>151</v>
      </c>
      <c r="Q1018" s="408" t="s">
        <v>707</v>
      </c>
      <c r="R1018" s="408">
        <v>0.62400000000000011</v>
      </c>
      <c r="S1018" s="408">
        <v>2.4584809999999999</v>
      </c>
    </row>
    <row r="1019" spans="16:19" x14ac:dyDescent="0.25">
      <c r="P1019" s="408" t="s">
        <v>151</v>
      </c>
      <c r="Q1019" s="408" t="s">
        <v>708</v>
      </c>
      <c r="R1019" s="408">
        <v>0.52400000000000013</v>
      </c>
      <c r="S1019" s="408">
        <v>1.8714689999999998</v>
      </c>
    </row>
    <row r="1020" spans="16:19" x14ac:dyDescent="0.25">
      <c r="P1020" s="408" t="s">
        <v>151</v>
      </c>
      <c r="Q1020" s="408" t="s">
        <v>710</v>
      </c>
      <c r="R1020" s="408">
        <v>113.68600000000004</v>
      </c>
      <c r="S1020" s="408">
        <v>782.56842999999992</v>
      </c>
    </row>
    <row r="1021" spans="16:19" x14ac:dyDescent="0.25">
      <c r="P1021" s="408" t="s">
        <v>292</v>
      </c>
      <c r="Q1021" s="408" t="s">
        <v>991</v>
      </c>
      <c r="R1021" s="408">
        <v>3</v>
      </c>
      <c r="S1021" s="408">
        <v>2.6547000000000001E-2</v>
      </c>
    </row>
    <row r="1022" spans="16:19" x14ac:dyDescent="0.25">
      <c r="P1022" s="408" t="s">
        <v>2122</v>
      </c>
      <c r="Q1022" s="408" t="s">
        <v>2123</v>
      </c>
      <c r="R1022" s="408">
        <v>2.600000000000001</v>
      </c>
      <c r="S1022" s="408">
        <v>3.1796999999999995</v>
      </c>
    </row>
    <row r="1023" spans="16:19" x14ac:dyDescent="0.25">
      <c r="P1023" s="408" t="s">
        <v>153</v>
      </c>
      <c r="Q1023" s="408" t="s">
        <v>712</v>
      </c>
      <c r="R1023" s="408">
        <v>20</v>
      </c>
      <c r="S1023" s="408">
        <v>56.039310999999998</v>
      </c>
    </row>
    <row r="1024" spans="16:19" x14ac:dyDescent="0.25">
      <c r="P1024" s="408" t="s">
        <v>294</v>
      </c>
      <c r="Q1024" s="408" t="s">
        <v>952</v>
      </c>
      <c r="R1024" s="408">
        <v>2.1800000000000002</v>
      </c>
      <c r="S1024" s="408">
        <v>0</v>
      </c>
    </row>
    <row r="1025" spans="16:19" x14ac:dyDescent="0.25">
      <c r="P1025" s="408" t="s">
        <v>294</v>
      </c>
      <c r="Q1025" s="408" t="s">
        <v>992</v>
      </c>
      <c r="R1025" s="408">
        <v>4.3100000000000005</v>
      </c>
      <c r="S1025" s="408">
        <v>0</v>
      </c>
    </row>
    <row r="1026" spans="16:19" x14ac:dyDescent="0.25">
      <c r="P1026" s="408" t="s">
        <v>294</v>
      </c>
      <c r="Q1026" s="408" t="s">
        <v>993</v>
      </c>
      <c r="R1026" s="408">
        <v>3.61</v>
      </c>
      <c r="S1026" s="408">
        <v>0</v>
      </c>
    </row>
    <row r="1027" spans="16:19" x14ac:dyDescent="0.25">
      <c r="P1027" s="408" t="s">
        <v>294</v>
      </c>
      <c r="Q1027" s="408" t="s">
        <v>953</v>
      </c>
      <c r="R1027" s="408">
        <v>3.03</v>
      </c>
      <c r="S1027" s="408">
        <v>0</v>
      </c>
    </row>
    <row r="1028" spans="16:19" x14ac:dyDescent="0.25">
      <c r="P1028" s="408" t="s">
        <v>294</v>
      </c>
      <c r="Q1028" s="408" t="s">
        <v>994</v>
      </c>
      <c r="R1028" s="408">
        <v>3.4999999999999996</v>
      </c>
      <c r="S1028" s="408">
        <v>0</v>
      </c>
    </row>
    <row r="1029" spans="16:19" x14ac:dyDescent="0.25">
      <c r="P1029" s="408" t="s">
        <v>294</v>
      </c>
      <c r="Q1029" s="408" t="s">
        <v>995</v>
      </c>
      <c r="R1029" s="408">
        <v>2.1200000000000006</v>
      </c>
      <c r="S1029" s="408">
        <v>0</v>
      </c>
    </row>
    <row r="1030" spans="16:19" x14ac:dyDescent="0.25">
      <c r="P1030" s="408" t="s">
        <v>294</v>
      </c>
      <c r="Q1030" s="408" t="s">
        <v>954</v>
      </c>
      <c r="R1030" s="408">
        <v>3.8489999999999998</v>
      </c>
      <c r="S1030" s="408">
        <v>0</v>
      </c>
    </row>
    <row r="1031" spans="16:19" x14ac:dyDescent="0.25">
      <c r="P1031" s="408" t="s">
        <v>294</v>
      </c>
      <c r="Q1031" s="408" t="s">
        <v>955</v>
      </c>
      <c r="R1031" s="408">
        <v>3.27</v>
      </c>
      <c r="S1031" s="408">
        <v>0</v>
      </c>
    </row>
    <row r="1032" spans="16:19" x14ac:dyDescent="0.25">
      <c r="P1032" s="408" t="s">
        <v>294</v>
      </c>
      <c r="Q1032" s="408" t="s">
        <v>956</v>
      </c>
      <c r="R1032" s="408">
        <v>2.0350000000000006</v>
      </c>
      <c r="S1032" s="408">
        <v>0</v>
      </c>
    </row>
    <row r="1033" spans="16:19" x14ac:dyDescent="0.25">
      <c r="P1033" s="408" t="s">
        <v>294</v>
      </c>
      <c r="Q1033" s="408" t="s">
        <v>957</v>
      </c>
      <c r="R1033" s="408">
        <v>2.7799999999999994</v>
      </c>
      <c r="S1033" s="408">
        <v>0</v>
      </c>
    </row>
    <row r="1034" spans="16:19" x14ac:dyDescent="0.25">
      <c r="P1034" s="408" t="s">
        <v>294</v>
      </c>
      <c r="Q1034" s="408" t="s">
        <v>996</v>
      </c>
      <c r="R1034" s="408">
        <v>3.9399999999999991</v>
      </c>
      <c r="S1034" s="408">
        <v>0</v>
      </c>
    </row>
    <row r="1035" spans="16:19" x14ac:dyDescent="0.25">
      <c r="P1035" s="408" t="s">
        <v>2124</v>
      </c>
      <c r="Q1035" s="408" t="s">
        <v>2125</v>
      </c>
      <c r="R1035" s="408">
        <v>4.1000000000000005</v>
      </c>
      <c r="S1035" s="408">
        <v>0.23110900000000004</v>
      </c>
    </row>
    <row r="1036" spans="16:19" x14ac:dyDescent="0.25">
      <c r="P1036" s="408" t="s">
        <v>155</v>
      </c>
      <c r="Q1036" s="408" t="s">
        <v>714</v>
      </c>
      <c r="R1036" s="408">
        <v>300</v>
      </c>
      <c r="S1036" s="408">
        <v>1715.4355010000002</v>
      </c>
    </row>
    <row r="1037" spans="16:19" x14ac:dyDescent="0.25">
      <c r="P1037" s="408" t="s">
        <v>157</v>
      </c>
      <c r="Q1037" s="408" t="s">
        <v>716</v>
      </c>
      <c r="R1037" s="408">
        <v>202.63999999999993</v>
      </c>
      <c r="S1037" s="408">
        <v>306.47829899999999</v>
      </c>
    </row>
    <row r="1038" spans="16:19" x14ac:dyDescent="0.25">
      <c r="P1038" s="408" t="s">
        <v>296</v>
      </c>
      <c r="Q1038" s="408" t="s">
        <v>997</v>
      </c>
      <c r="R1038" s="408">
        <v>14.999999999999998</v>
      </c>
      <c r="S1038" s="408">
        <v>12.657016999999998</v>
      </c>
    </row>
    <row r="1039" spans="16:19" x14ac:dyDescent="0.25">
      <c r="P1039" s="408" t="s">
        <v>2087</v>
      </c>
      <c r="Q1039" s="408" t="s">
        <v>998</v>
      </c>
      <c r="R1039" s="408">
        <v>5.6000000000000005</v>
      </c>
      <c r="S1039" s="408">
        <v>41.660360000000004</v>
      </c>
    </row>
    <row r="1040" spans="16:19" x14ac:dyDescent="0.25">
      <c r="P1040" s="408" t="s">
        <v>2087</v>
      </c>
      <c r="Q1040" s="408" t="s">
        <v>999</v>
      </c>
      <c r="R1040" s="408">
        <v>6.3000000000000016</v>
      </c>
      <c r="S1040" s="408">
        <v>46.569122000000007</v>
      </c>
    </row>
    <row r="1041" spans="16:19" x14ac:dyDescent="0.25">
      <c r="P1041" s="408" t="s">
        <v>2087</v>
      </c>
      <c r="Q1041" s="408" t="s">
        <v>1000</v>
      </c>
      <c r="R1041" s="408">
        <v>12.799999999999999</v>
      </c>
      <c r="S1041" s="408">
        <v>75.785255000000006</v>
      </c>
    </row>
    <row r="1042" spans="16:19" x14ac:dyDescent="0.25">
      <c r="P1042" s="408" t="s">
        <v>2087</v>
      </c>
      <c r="Q1042" s="408" t="s">
        <v>1001</v>
      </c>
      <c r="R1042" s="408">
        <v>3</v>
      </c>
      <c r="S1042" s="408">
        <v>0</v>
      </c>
    </row>
    <row r="1043" spans="16:19" x14ac:dyDescent="0.25">
      <c r="P1043" s="408" t="s">
        <v>2087</v>
      </c>
      <c r="Q1043" s="408" t="s">
        <v>1002</v>
      </c>
      <c r="R1043" s="408">
        <v>41.75</v>
      </c>
      <c r="S1043" s="408">
        <v>57.898007000000007</v>
      </c>
    </row>
    <row r="1044" spans="16:19" x14ac:dyDescent="0.25">
      <c r="P1044" s="408" t="s">
        <v>2087</v>
      </c>
      <c r="Q1044" s="408" t="s">
        <v>1003</v>
      </c>
      <c r="R1044" s="408">
        <v>0.79999999999999993</v>
      </c>
      <c r="S1044" s="408">
        <v>0</v>
      </c>
    </row>
    <row r="1045" spans="16:19" x14ac:dyDescent="0.25">
      <c r="P1045" s="408" t="s">
        <v>2087</v>
      </c>
      <c r="Q1045" s="408" t="s">
        <v>1004</v>
      </c>
      <c r="R1045" s="408">
        <v>0.79999999999999993</v>
      </c>
      <c r="S1045" s="408">
        <v>0</v>
      </c>
    </row>
    <row r="1046" spans="16:19" x14ac:dyDescent="0.25">
      <c r="P1046" s="408" t="s">
        <v>298</v>
      </c>
      <c r="Q1046" s="408" t="s">
        <v>1005</v>
      </c>
      <c r="R1046" s="408">
        <v>2.0399999999999996</v>
      </c>
      <c r="S1046" s="408">
        <v>3.0000000000000001E-3</v>
      </c>
    </row>
    <row r="1047" spans="16:19" x14ac:dyDescent="0.25">
      <c r="P1047" s="408" t="s">
        <v>298</v>
      </c>
      <c r="Q1047" s="408" t="s">
        <v>1006</v>
      </c>
      <c r="R1047" s="408">
        <v>7.5</v>
      </c>
      <c r="S1047" s="408">
        <v>0</v>
      </c>
    </row>
    <row r="1048" spans="16:19" x14ac:dyDescent="0.25">
      <c r="P1048" s="408" t="s">
        <v>298</v>
      </c>
      <c r="Q1048" s="408" t="s">
        <v>1007</v>
      </c>
      <c r="R1048" s="408">
        <v>0.8999999999999998</v>
      </c>
      <c r="S1048" s="408">
        <v>2.6294999999999999E-2</v>
      </c>
    </row>
    <row r="1049" spans="16:19" x14ac:dyDescent="0.25">
      <c r="P1049" s="408" t="s">
        <v>298</v>
      </c>
      <c r="Q1049" s="408" t="s">
        <v>1008</v>
      </c>
      <c r="R1049" s="408">
        <v>2.1</v>
      </c>
      <c r="S1049" s="408">
        <v>0</v>
      </c>
    </row>
    <row r="1050" spans="16:19" x14ac:dyDescent="0.25">
      <c r="P1050" s="408" t="s">
        <v>298</v>
      </c>
      <c r="Q1050" s="408" t="s">
        <v>1009</v>
      </c>
      <c r="R1050" s="408">
        <v>3.4999999999999996</v>
      </c>
      <c r="S1050" s="408">
        <v>2.3452000000000001E-2</v>
      </c>
    </row>
    <row r="1051" spans="16:19" x14ac:dyDescent="0.25">
      <c r="P1051" s="408" t="s">
        <v>300</v>
      </c>
      <c r="Q1051" s="408" t="s">
        <v>1010</v>
      </c>
      <c r="R1051" s="408">
        <v>3.4249999999999989</v>
      </c>
      <c r="S1051" s="408">
        <v>0</v>
      </c>
    </row>
    <row r="1052" spans="16:19" x14ac:dyDescent="0.25">
      <c r="P1052" s="408" t="s">
        <v>300</v>
      </c>
      <c r="Q1052" s="408" t="s">
        <v>1011</v>
      </c>
      <c r="R1052" s="408">
        <v>1.5999999999999999</v>
      </c>
      <c r="S1052" s="408">
        <v>0</v>
      </c>
    </row>
    <row r="1053" spans="16:19" x14ac:dyDescent="0.25">
      <c r="P1053" s="408" t="s">
        <v>300</v>
      </c>
      <c r="Q1053" s="408" t="s">
        <v>1012</v>
      </c>
      <c r="R1053" s="408">
        <v>6</v>
      </c>
      <c r="S1053" s="408">
        <v>0</v>
      </c>
    </row>
    <row r="1054" spans="16:19" x14ac:dyDescent="0.25">
      <c r="P1054" s="408" t="s">
        <v>300</v>
      </c>
      <c r="Q1054" s="408" t="s">
        <v>1013</v>
      </c>
      <c r="R1054" s="408">
        <v>1.825</v>
      </c>
      <c r="S1054" s="408">
        <v>0</v>
      </c>
    </row>
    <row r="1055" spans="16:19" x14ac:dyDescent="0.25">
      <c r="P1055" s="408" t="s">
        <v>300</v>
      </c>
      <c r="Q1055" s="408" t="s">
        <v>1014</v>
      </c>
      <c r="R1055" s="408">
        <v>3.6499999999999977</v>
      </c>
      <c r="S1055" s="408">
        <v>0</v>
      </c>
    </row>
    <row r="1056" spans="16:19" x14ac:dyDescent="0.25">
      <c r="P1056" s="408" t="s">
        <v>300</v>
      </c>
      <c r="Q1056" s="408" t="s">
        <v>1015</v>
      </c>
      <c r="R1056" s="408">
        <v>1.825</v>
      </c>
      <c r="S1056" s="408">
        <v>0</v>
      </c>
    </row>
    <row r="1057" spans="16:19" x14ac:dyDescent="0.25">
      <c r="P1057" s="408" t="s">
        <v>1564</v>
      </c>
      <c r="Q1057" s="408" t="s">
        <v>2126</v>
      </c>
      <c r="R1057" s="408">
        <v>8</v>
      </c>
      <c r="S1057" s="408">
        <v>0.76740000000000008</v>
      </c>
    </row>
    <row r="1058" spans="16:19" x14ac:dyDescent="0.25">
      <c r="P1058" s="408" t="s">
        <v>302</v>
      </c>
      <c r="R1058" s="408">
        <v>15759.502000000006</v>
      </c>
      <c r="S1058" s="408">
        <v>59712.573961987298</v>
      </c>
    </row>
  </sheetData>
  <mergeCells count="6">
    <mergeCell ref="B5:B6"/>
    <mergeCell ref="C5:C6"/>
    <mergeCell ref="D5:E5"/>
    <mergeCell ref="F5:G5"/>
    <mergeCell ref="D43:E43"/>
    <mergeCell ref="F43:G43"/>
  </mergeCells>
  <pageMargins left="0.78740157480314965" right="0.59055118110236227" top="0.78740157480314965" bottom="0.59055118110236227" header="0.31496062992125984" footer="0.31496062992125984"/>
  <pageSetup paperSize="9" scale="55" orientation="portrait" r:id="rId1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AK79"/>
  <sheetViews>
    <sheetView showGridLines="0" view="pageBreakPreview" zoomScale="90" zoomScaleNormal="80" zoomScaleSheetLayoutView="90" workbookViewId="0">
      <selection activeCell="K28" sqref="K28"/>
    </sheetView>
  </sheetViews>
  <sheetFormatPr baseColWidth="10" defaultRowHeight="15" x14ac:dyDescent="0.25"/>
  <cols>
    <col min="1" max="1" width="1" customWidth="1"/>
    <col min="2" max="2" width="51.7109375" customWidth="1"/>
    <col min="3" max="3" width="32" customWidth="1"/>
    <col min="4" max="4" width="13.28515625" customWidth="1"/>
    <col min="5" max="5" width="12.7109375" customWidth="1"/>
    <col min="6" max="6" width="10.7109375" customWidth="1"/>
    <col min="7" max="7" width="11.5703125" customWidth="1"/>
    <col min="8" max="8" width="11.28515625" customWidth="1"/>
    <col min="9" max="9" width="13.28515625" customWidth="1"/>
    <col min="10" max="10" width="7.28515625" customWidth="1"/>
    <col min="11" max="11" width="11.5703125" style="408" customWidth="1"/>
    <col min="12" max="12" width="4.140625" style="408" customWidth="1"/>
    <col min="13" max="13" width="37.5703125" style="408" customWidth="1"/>
    <col min="14" max="14" width="48.42578125" style="408" bestFit="1" customWidth="1"/>
    <col min="15" max="15" width="29.140625" style="408" bestFit="1" customWidth="1"/>
    <col min="16" max="16" width="19.28515625" style="408" bestFit="1" customWidth="1"/>
    <col min="17" max="17" width="21.28515625" style="408" customWidth="1"/>
    <col min="18" max="18" width="13.28515625" style="408" customWidth="1"/>
    <col min="19" max="19" width="13.7109375" style="408" customWidth="1"/>
    <col min="20" max="20" width="22.28515625" style="408" customWidth="1"/>
    <col min="21" max="37" width="11.42578125" style="408"/>
  </cols>
  <sheetData>
    <row r="1" spans="1:37" s="181" customFormat="1" x14ac:dyDescent="0.25">
      <c r="A1" s="180" t="s">
        <v>1032</v>
      </c>
      <c r="C1" s="182"/>
      <c r="D1" s="183"/>
      <c r="E1" s="184"/>
      <c r="F1" s="182"/>
      <c r="G1" s="182"/>
      <c r="H1" s="182"/>
      <c r="I1" s="182"/>
      <c r="J1" s="182"/>
      <c r="K1" s="1351"/>
      <c r="L1" s="1351"/>
      <c r="M1" s="407" t="s">
        <v>1056</v>
      </c>
      <c r="N1" s="408" t="s">
        <v>1057</v>
      </c>
      <c r="O1" s="408"/>
      <c r="P1" s="408"/>
      <c r="Q1" s="1351"/>
      <c r="R1" s="1351"/>
      <c r="S1" s="1351"/>
      <c r="T1" s="1351"/>
      <c r="U1" s="1351"/>
      <c r="V1" s="1351"/>
      <c r="W1" s="1351"/>
      <c r="X1" s="1351"/>
      <c r="Y1" s="1351"/>
      <c r="Z1" s="1351"/>
      <c r="AA1" s="1351"/>
      <c r="AB1" s="1351"/>
      <c r="AC1" s="1351"/>
      <c r="AD1" s="1351"/>
      <c r="AE1" s="1351"/>
      <c r="AF1" s="1351"/>
      <c r="AG1" s="1351"/>
      <c r="AH1" s="1351"/>
      <c r="AI1" s="1351"/>
      <c r="AJ1" s="1351"/>
      <c r="AK1" s="1351"/>
    </row>
    <row r="2" spans="1:37" s="181" customFormat="1" ht="15.75" thickBot="1" x14ac:dyDescent="0.3">
      <c r="A2" s="182"/>
      <c r="B2" s="182"/>
      <c r="C2" s="182"/>
      <c r="D2" s="183"/>
      <c r="E2" s="184"/>
      <c r="F2" s="182"/>
      <c r="G2" s="182"/>
      <c r="H2" s="182"/>
      <c r="I2" s="182"/>
      <c r="J2" s="182"/>
      <c r="K2" s="1351"/>
      <c r="L2" s="1351"/>
      <c r="M2" s="407" t="s">
        <v>165</v>
      </c>
      <c r="N2" s="408" t="s">
        <v>304</v>
      </c>
      <c r="O2" s="408"/>
      <c r="P2" s="408"/>
      <c r="Q2" s="1351"/>
      <c r="R2" s="1351"/>
      <c r="S2" s="1351"/>
      <c r="T2" s="1351"/>
      <c r="U2" s="1351"/>
      <c r="V2" s="1351"/>
      <c r="W2" s="1351"/>
      <c r="X2" s="1351"/>
      <c r="Y2" s="1351"/>
      <c r="Z2" s="1351"/>
      <c r="AA2" s="1351"/>
      <c r="AB2" s="1351"/>
      <c r="AC2" s="1351"/>
      <c r="AD2" s="1351"/>
      <c r="AE2" s="1351"/>
      <c r="AF2" s="1351"/>
      <c r="AG2" s="1351"/>
      <c r="AH2" s="1351"/>
      <c r="AI2" s="1351"/>
      <c r="AJ2" s="1351"/>
      <c r="AK2" s="1351"/>
    </row>
    <row r="3" spans="1:37" s="181" customFormat="1" x14ac:dyDescent="0.25">
      <c r="A3" s="182"/>
      <c r="B3" s="1735" t="s">
        <v>1018</v>
      </c>
      <c r="C3" s="1737" t="s">
        <v>1019</v>
      </c>
      <c r="D3" s="1739" t="s">
        <v>1033</v>
      </c>
      <c r="E3" s="1737" t="s">
        <v>1034</v>
      </c>
      <c r="F3" s="1737" t="s">
        <v>1035</v>
      </c>
      <c r="G3" s="1062" t="s">
        <v>1036</v>
      </c>
      <c r="H3" s="1063" t="s">
        <v>1037</v>
      </c>
      <c r="I3" s="1064" t="s">
        <v>1021</v>
      </c>
      <c r="J3" s="182"/>
      <c r="K3" s="1351"/>
      <c r="L3" s="1351"/>
      <c r="M3" s="407" t="s">
        <v>163</v>
      </c>
      <c r="N3" s="408" t="s">
        <v>164</v>
      </c>
      <c r="O3" s="408"/>
      <c r="P3" s="408"/>
      <c r="Q3" s="1351"/>
      <c r="R3" s="1351"/>
      <c r="S3" s="1351"/>
      <c r="T3" s="1351"/>
      <c r="U3" s="1351"/>
      <c r="V3" s="1351"/>
      <c r="W3" s="1351"/>
      <c r="X3" s="1351"/>
      <c r="Y3" s="1351"/>
      <c r="Z3" s="1351"/>
      <c r="AA3" s="1351"/>
      <c r="AB3" s="1351"/>
      <c r="AC3" s="1351"/>
      <c r="AD3" s="1351"/>
      <c r="AE3" s="1351"/>
      <c r="AF3" s="1351"/>
      <c r="AG3" s="1351"/>
      <c r="AH3" s="1351"/>
      <c r="AI3" s="1351"/>
      <c r="AJ3" s="1351"/>
      <c r="AK3" s="1351"/>
    </row>
    <row r="4" spans="1:37" s="181" customFormat="1" ht="15.75" thickBot="1" x14ac:dyDescent="0.3">
      <c r="A4" s="182"/>
      <c r="B4" s="1736"/>
      <c r="C4" s="1738"/>
      <c r="D4" s="1738"/>
      <c r="E4" s="1738"/>
      <c r="F4" s="1738"/>
      <c r="G4" s="1065" t="s">
        <v>1022</v>
      </c>
      <c r="H4" s="1065" t="s">
        <v>1022</v>
      </c>
      <c r="I4" s="1066" t="s">
        <v>1024</v>
      </c>
      <c r="J4" s="182"/>
      <c r="K4" s="1351"/>
      <c r="L4" s="1351"/>
      <c r="M4" s="407" t="s">
        <v>1038</v>
      </c>
      <c r="N4" s="408" t="s">
        <v>1038</v>
      </c>
      <c r="O4" s="408"/>
      <c r="P4" s="408"/>
      <c r="Q4" s="1351"/>
      <c r="R4" s="1351"/>
      <c r="S4" s="1351"/>
      <c r="T4" s="1351"/>
      <c r="U4" s="1351"/>
      <c r="V4" s="1351"/>
      <c r="W4" s="1351"/>
      <c r="X4" s="1351"/>
      <c r="Y4" s="1351"/>
      <c r="Z4" s="1351"/>
      <c r="AA4" s="1351"/>
      <c r="AB4" s="1351"/>
      <c r="AC4" s="1351"/>
      <c r="AD4" s="1351"/>
      <c r="AE4" s="1351"/>
      <c r="AF4" s="1351"/>
      <c r="AG4" s="1351"/>
      <c r="AH4" s="1351"/>
      <c r="AI4" s="1351"/>
      <c r="AJ4" s="1351"/>
      <c r="AK4" s="1351"/>
    </row>
    <row r="5" spans="1:37" s="181" customFormat="1" ht="15.75" thickBot="1" x14ac:dyDescent="0.3">
      <c r="A5" s="182"/>
      <c r="B5" s="1081" t="s">
        <v>308</v>
      </c>
      <c r="C5" s="1082"/>
      <c r="D5" s="1082"/>
      <c r="E5" s="1082"/>
      <c r="F5" s="1082"/>
      <c r="G5" s="1082"/>
      <c r="H5" s="1082"/>
      <c r="I5" s="1083"/>
      <c r="J5" s="182"/>
      <c r="K5" s="1351"/>
      <c r="L5" s="1351"/>
      <c r="M5" s="408"/>
      <c r="N5" s="408"/>
      <c r="O5" s="408"/>
      <c r="P5" s="408"/>
      <c r="Q5" s="1351"/>
      <c r="R5" s="1351"/>
      <c r="S5" s="1351"/>
      <c r="T5" s="1351"/>
      <c r="U5" s="1351"/>
      <c r="V5" s="1351"/>
      <c r="W5" s="1351"/>
      <c r="X5" s="1351"/>
      <c r="Y5" s="1351"/>
      <c r="Z5" s="1351"/>
      <c r="AA5" s="1351"/>
      <c r="AB5" s="1351"/>
      <c r="AC5" s="1351"/>
      <c r="AD5" s="1351"/>
      <c r="AE5" s="1351"/>
      <c r="AF5" s="1351"/>
      <c r="AG5" s="1351"/>
      <c r="AH5" s="1351"/>
      <c r="AI5" s="1351"/>
      <c r="AJ5" s="1351"/>
      <c r="AK5" s="1351"/>
    </row>
    <row r="6" spans="1:37" s="181" customFormat="1" ht="13.15" customHeight="1" x14ac:dyDescent="0.25">
      <c r="A6" s="182"/>
      <c r="B6" s="185" t="s">
        <v>11</v>
      </c>
      <c r="C6" s="1256" t="s">
        <v>336</v>
      </c>
      <c r="D6" s="186" t="s">
        <v>1040</v>
      </c>
      <c r="E6" s="186" t="s">
        <v>1041</v>
      </c>
      <c r="F6" s="187"/>
      <c r="G6" s="188">
        <v>20</v>
      </c>
      <c r="H6" s="189">
        <v>20</v>
      </c>
      <c r="I6" s="190">
        <v>118.522792</v>
      </c>
      <c r="J6" s="182"/>
      <c r="K6" s="1351"/>
      <c r="L6" s="1351"/>
      <c r="M6" s="408" t="s">
        <v>328</v>
      </c>
      <c r="N6" s="408" t="s">
        <v>167</v>
      </c>
      <c r="O6" s="408" t="s">
        <v>329</v>
      </c>
      <c r="P6" s="408" t="s">
        <v>1033</v>
      </c>
      <c r="Q6" s="408" t="s">
        <v>1384</v>
      </c>
      <c r="R6" s="408" t="s">
        <v>1026</v>
      </c>
      <c r="S6" s="408" t="s">
        <v>1039</v>
      </c>
      <c r="T6" s="408" t="s">
        <v>1994</v>
      </c>
      <c r="U6" s="1351"/>
      <c r="V6" s="1351"/>
      <c r="W6" s="1351"/>
      <c r="X6" s="1351"/>
      <c r="Y6" s="1351"/>
      <c r="Z6" s="1351"/>
      <c r="AA6" s="1351"/>
      <c r="AB6" s="1351"/>
      <c r="AC6" s="1351"/>
      <c r="AD6" s="1351"/>
      <c r="AE6" s="1351"/>
      <c r="AF6" s="1351"/>
      <c r="AG6" s="1351"/>
      <c r="AH6" s="1351"/>
      <c r="AI6" s="1351"/>
      <c r="AJ6" s="1351"/>
      <c r="AK6" s="1351"/>
    </row>
    <row r="7" spans="1:37" s="181" customFormat="1" ht="13.5" customHeight="1" x14ac:dyDescent="0.25">
      <c r="A7" s="182"/>
      <c r="B7" s="185" t="s">
        <v>161</v>
      </c>
      <c r="C7" s="1256" t="s">
        <v>338</v>
      </c>
      <c r="D7" s="186" t="s">
        <v>1042</v>
      </c>
      <c r="E7" s="186" t="s">
        <v>1041</v>
      </c>
      <c r="F7" s="191"/>
      <c r="G7" s="188">
        <v>1.7999999999999996</v>
      </c>
      <c r="H7" s="189">
        <v>1.79</v>
      </c>
      <c r="I7" s="190">
        <v>2.6796030000000002</v>
      </c>
      <c r="J7" s="182"/>
      <c r="K7" s="1351"/>
      <c r="L7" s="1351"/>
      <c r="M7" s="408" t="s">
        <v>317</v>
      </c>
      <c r="N7" s="408" t="s">
        <v>11</v>
      </c>
      <c r="O7" s="408" t="s">
        <v>336</v>
      </c>
      <c r="P7" s="408" t="s">
        <v>1040</v>
      </c>
      <c r="Q7" s="408" t="s">
        <v>1041</v>
      </c>
      <c r="R7" s="408">
        <v>20</v>
      </c>
      <c r="S7" s="408">
        <v>20</v>
      </c>
      <c r="T7" s="408">
        <v>118.522792</v>
      </c>
      <c r="U7" s="1351"/>
      <c r="V7" s="1351"/>
      <c r="W7" s="1351"/>
      <c r="X7" s="1351"/>
      <c r="Y7" s="1351"/>
      <c r="Z7" s="1351"/>
      <c r="AA7" s="1351"/>
      <c r="AB7" s="1351"/>
      <c r="AC7" s="1351"/>
      <c r="AD7" s="1351"/>
      <c r="AE7" s="1351"/>
      <c r="AF7" s="1351"/>
      <c r="AG7" s="1351"/>
      <c r="AH7" s="1351"/>
      <c r="AI7" s="1351"/>
      <c r="AJ7" s="1351"/>
      <c r="AK7" s="1351"/>
    </row>
    <row r="8" spans="1:37" s="181" customFormat="1" ht="13.5" customHeight="1" x14ac:dyDescent="0.25">
      <c r="A8" s="182"/>
      <c r="B8" s="185" t="s">
        <v>36</v>
      </c>
      <c r="C8" s="1256" t="s">
        <v>360</v>
      </c>
      <c r="D8" s="186" t="s">
        <v>1042</v>
      </c>
      <c r="E8" s="186" t="s">
        <v>1041</v>
      </c>
      <c r="F8" s="191"/>
      <c r="G8" s="188">
        <v>4.1549999999999976</v>
      </c>
      <c r="H8" s="189">
        <v>3.9100000000000019</v>
      </c>
      <c r="I8" s="190">
        <v>24.445654000000001</v>
      </c>
      <c r="J8" s="182"/>
      <c r="K8" s="1351"/>
      <c r="L8" s="1351"/>
      <c r="M8" s="408"/>
      <c r="N8" s="408" t="s">
        <v>161</v>
      </c>
      <c r="O8" s="408" t="s">
        <v>338</v>
      </c>
      <c r="P8" s="408" t="s">
        <v>1042</v>
      </c>
      <c r="Q8" s="408" t="s">
        <v>1041</v>
      </c>
      <c r="R8" s="408">
        <v>1.7999999999999996</v>
      </c>
      <c r="S8" s="408">
        <v>1.79</v>
      </c>
      <c r="T8" s="408">
        <v>2.6796030000000002</v>
      </c>
      <c r="U8" s="1351"/>
      <c r="V8" s="1351"/>
      <c r="W8" s="1351"/>
      <c r="X8" s="1351"/>
      <c r="Y8" s="1351"/>
      <c r="Z8" s="1351"/>
      <c r="AA8" s="1351"/>
      <c r="AB8" s="1351"/>
      <c r="AC8" s="1351"/>
      <c r="AD8" s="1351"/>
      <c r="AE8" s="1351"/>
      <c r="AF8" s="1351"/>
      <c r="AG8" s="1351"/>
      <c r="AH8" s="1351"/>
      <c r="AI8" s="1351"/>
      <c r="AJ8" s="1351"/>
      <c r="AK8" s="1351"/>
    </row>
    <row r="9" spans="1:37" s="181" customFormat="1" ht="13.5" customHeight="1" x14ac:dyDescent="0.25">
      <c r="A9" s="182"/>
      <c r="B9" s="185" t="s">
        <v>40</v>
      </c>
      <c r="C9" s="1256" t="s">
        <v>369</v>
      </c>
      <c r="D9" s="186" t="s">
        <v>394</v>
      </c>
      <c r="E9" s="186" t="s">
        <v>1043</v>
      </c>
      <c r="F9" s="191"/>
      <c r="G9" s="188">
        <v>2.8759999999999986</v>
      </c>
      <c r="H9" s="189">
        <v>2.8000000000000003</v>
      </c>
      <c r="I9" s="190">
        <v>10.091208000000002</v>
      </c>
      <c r="J9" s="182"/>
      <c r="K9" s="1351"/>
      <c r="L9" s="1351"/>
      <c r="M9" s="408"/>
      <c r="N9" s="408" t="s">
        <v>36</v>
      </c>
      <c r="O9" s="408" t="s">
        <v>360</v>
      </c>
      <c r="P9" s="408" t="s">
        <v>1042</v>
      </c>
      <c r="Q9" s="408" t="s">
        <v>1041</v>
      </c>
      <c r="R9" s="408">
        <v>4.1549999999999976</v>
      </c>
      <c r="S9" s="408">
        <v>3.9100000000000019</v>
      </c>
      <c r="T9" s="408">
        <v>24.445654000000001</v>
      </c>
      <c r="U9" s="1351"/>
      <c r="V9" s="1351"/>
      <c r="W9" s="1351"/>
      <c r="X9" s="1351"/>
      <c r="Y9" s="1351"/>
      <c r="Z9" s="1351"/>
      <c r="AA9" s="1351"/>
      <c r="AB9" s="1351"/>
      <c r="AC9" s="1351"/>
      <c r="AD9" s="1351"/>
      <c r="AE9" s="1351"/>
      <c r="AF9" s="1351"/>
      <c r="AG9" s="1351"/>
      <c r="AH9" s="1351"/>
      <c r="AI9" s="1351"/>
      <c r="AJ9" s="1351"/>
      <c r="AK9" s="1351"/>
    </row>
    <row r="10" spans="1:37" s="181" customFormat="1" ht="13.5" customHeight="1" x14ac:dyDescent="0.25">
      <c r="A10" s="182"/>
      <c r="B10" s="185" t="s">
        <v>48</v>
      </c>
      <c r="C10" s="1256" t="s">
        <v>441</v>
      </c>
      <c r="D10" s="186" t="s">
        <v>1040</v>
      </c>
      <c r="E10" s="186" t="s">
        <v>1043</v>
      </c>
      <c r="F10" s="191"/>
      <c r="G10" s="188">
        <v>13.200000000000005</v>
      </c>
      <c r="H10" s="189">
        <v>13.167999999999992</v>
      </c>
      <c r="I10" s="190">
        <v>86.472381000000013</v>
      </c>
      <c r="J10" s="182"/>
      <c r="K10" s="1351"/>
      <c r="L10" s="1351"/>
      <c r="M10" s="408"/>
      <c r="N10" s="408" t="s">
        <v>40</v>
      </c>
      <c r="O10" s="408" t="s">
        <v>369</v>
      </c>
      <c r="P10" s="408" t="s">
        <v>394</v>
      </c>
      <c r="Q10" s="408" t="s">
        <v>1043</v>
      </c>
      <c r="R10" s="408">
        <v>2.8759999999999986</v>
      </c>
      <c r="S10" s="408">
        <v>2.8000000000000003</v>
      </c>
      <c r="T10" s="408">
        <v>10.091208000000002</v>
      </c>
      <c r="U10" s="1351"/>
      <c r="V10" s="1351"/>
      <c r="W10" s="1351"/>
      <c r="X10" s="1351"/>
      <c r="Y10" s="1351"/>
      <c r="Z10" s="1351"/>
      <c r="AA10" s="1351"/>
      <c r="AB10" s="1351"/>
      <c r="AC10" s="1351"/>
      <c r="AD10" s="1351"/>
      <c r="AE10" s="1351"/>
      <c r="AF10" s="1351"/>
      <c r="AG10" s="1351"/>
      <c r="AH10" s="1351"/>
      <c r="AI10" s="1351"/>
      <c r="AJ10" s="1351"/>
      <c r="AK10" s="1351"/>
    </row>
    <row r="11" spans="1:37" s="181" customFormat="1" ht="13.5" customHeight="1" x14ac:dyDescent="0.25">
      <c r="A11" s="182"/>
      <c r="B11" s="185" t="s">
        <v>64</v>
      </c>
      <c r="C11" s="1256" t="s">
        <v>539</v>
      </c>
      <c r="D11" s="186" t="s">
        <v>1044</v>
      </c>
      <c r="E11" s="186" t="s">
        <v>1041</v>
      </c>
      <c r="F11" s="191"/>
      <c r="G11" s="188">
        <v>5</v>
      </c>
      <c r="H11" s="189">
        <v>5</v>
      </c>
      <c r="I11" s="190">
        <v>26.339776999999998</v>
      </c>
      <c r="J11" s="182"/>
      <c r="K11" s="1351"/>
      <c r="L11" s="1351"/>
      <c r="M11" s="408"/>
      <c r="N11" s="408" t="s">
        <v>48</v>
      </c>
      <c r="O11" s="408" t="s">
        <v>441</v>
      </c>
      <c r="P11" s="408" t="s">
        <v>1040</v>
      </c>
      <c r="Q11" s="408" t="s">
        <v>1043</v>
      </c>
      <c r="R11" s="408">
        <v>13.200000000000005</v>
      </c>
      <c r="S11" s="408">
        <v>13.167999999999992</v>
      </c>
      <c r="T11" s="408">
        <v>86.472381000000013</v>
      </c>
      <c r="U11" s="1351"/>
      <c r="V11" s="1351"/>
      <c r="W11" s="1351"/>
      <c r="X11" s="1351"/>
      <c r="Y11" s="1351"/>
      <c r="Z11" s="1351"/>
      <c r="AA11" s="1351"/>
      <c r="AB11" s="1351"/>
      <c r="AC11" s="1351"/>
      <c r="AD11" s="1351"/>
      <c r="AE11" s="1351"/>
      <c r="AF11" s="1351"/>
      <c r="AG11" s="1351"/>
      <c r="AH11" s="1351"/>
      <c r="AI11" s="1351"/>
      <c r="AJ11" s="1351"/>
      <c r="AK11" s="1351"/>
    </row>
    <row r="12" spans="1:37" s="181" customFormat="1" ht="13.5" customHeight="1" x14ac:dyDescent="0.25">
      <c r="A12" s="182"/>
      <c r="B12" s="185" t="s">
        <v>66</v>
      </c>
      <c r="C12" s="1256" t="s">
        <v>540</v>
      </c>
      <c r="D12" s="186" t="s">
        <v>1042</v>
      </c>
      <c r="E12" s="191" t="s">
        <v>1041</v>
      </c>
      <c r="F12" s="191"/>
      <c r="G12" s="188">
        <v>9.8499999999999961</v>
      </c>
      <c r="H12" s="189">
        <v>9.8499999999999961</v>
      </c>
      <c r="I12" s="190">
        <v>41.088345999999994</v>
      </c>
      <c r="J12" s="182"/>
      <c r="K12" s="1351"/>
      <c r="L12" s="1351"/>
      <c r="M12" s="408"/>
      <c r="N12" s="408" t="s">
        <v>64</v>
      </c>
      <c r="O12" s="408" t="s">
        <v>539</v>
      </c>
      <c r="P12" s="408" t="s">
        <v>1044</v>
      </c>
      <c r="Q12" s="408" t="s">
        <v>1041</v>
      </c>
      <c r="R12" s="408">
        <v>5</v>
      </c>
      <c r="S12" s="408">
        <v>5</v>
      </c>
      <c r="T12" s="408">
        <v>26.339776999999998</v>
      </c>
      <c r="U12" s="1351"/>
      <c r="V12" s="1351"/>
      <c r="W12" s="1351"/>
      <c r="X12" s="1351"/>
      <c r="Y12" s="1351"/>
      <c r="Z12" s="1351"/>
      <c r="AA12" s="1351"/>
      <c r="AB12" s="1351"/>
      <c r="AC12" s="1351"/>
      <c r="AD12" s="1351"/>
      <c r="AE12" s="1351"/>
      <c r="AF12" s="1351"/>
      <c r="AG12" s="1351"/>
      <c r="AH12" s="1351"/>
      <c r="AI12" s="1351"/>
      <c r="AJ12" s="1351"/>
      <c r="AK12" s="1351"/>
    </row>
    <row r="13" spans="1:37" s="181" customFormat="1" ht="13.5" customHeight="1" x14ac:dyDescent="0.25">
      <c r="A13" s="182"/>
      <c r="B13" s="185"/>
      <c r="C13" s="1256" t="s">
        <v>542</v>
      </c>
      <c r="D13" s="186" t="s">
        <v>1042</v>
      </c>
      <c r="E13" s="191" t="s">
        <v>1041</v>
      </c>
      <c r="F13" s="191"/>
      <c r="G13" s="188">
        <v>9.9640000000000004</v>
      </c>
      <c r="H13" s="189">
        <v>9.9640000000000004</v>
      </c>
      <c r="I13" s="190">
        <v>43.643273999999991</v>
      </c>
      <c r="J13" s="192"/>
      <c r="K13" s="1351"/>
      <c r="L13" s="1351"/>
      <c r="M13" s="408"/>
      <c r="N13" s="408" t="s">
        <v>66</v>
      </c>
      <c r="O13" s="408" t="s">
        <v>540</v>
      </c>
      <c r="P13" s="408" t="s">
        <v>1042</v>
      </c>
      <c r="Q13" s="408" t="s">
        <v>1041</v>
      </c>
      <c r="R13" s="408">
        <v>9.8499999999999961</v>
      </c>
      <c r="S13" s="408">
        <v>9.8499999999999961</v>
      </c>
      <c r="T13" s="408">
        <v>41.088345999999994</v>
      </c>
      <c r="U13" s="1351"/>
      <c r="V13" s="1351"/>
      <c r="W13" s="1351"/>
      <c r="X13" s="1351"/>
      <c r="Y13" s="1351"/>
      <c r="Z13" s="1351"/>
      <c r="AA13" s="1351"/>
      <c r="AB13" s="1351"/>
      <c r="AC13" s="1351"/>
      <c r="AD13" s="1351"/>
      <c r="AE13" s="1351"/>
      <c r="AF13" s="1351"/>
      <c r="AG13" s="1351"/>
      <c r="AH13" s="1351"/>
      <c r="AI13" s="1351"/>
      <c r="AJ13" s="1351"/>
      <c r="AK13" s="1351"/>
    </row>
    <row r="14" spans="1:37" s="181" customFormat="1" ht="13.5" customHeight="1" x14ac:dyDescent="0.25">
      <c r="A14" s="182"/>
      <c r="B14" s="185"/>
      <c r="C14" s="1256" t="s">
        <v>544</v>
      </c>
      <c r="D14" s="186" t="s">
        <v>1040</v>
      </c>
      <c r="E14" s="191" t="s">
        <v>1041</v>
      </c>
      <c r="F14" s="191"/>
      <c r="G14" s="188">
        <v>19.968000000000011</v>
      </c>
      <c r="H14" s="189">
        <v>19.968000000000011</v>
      </c>
      <c r="I14" s="190">
        <v>78.856374000000002</v>
      </c>
      <c r="J14" s="182"/>
      <c r="K14" s="1351"/>
      <c r="L14" s="1351"/>
      <c r="M14" s="408"/>
      <c r="N14" s="408"/>
      <c r="O14" s="408" t="s">
        <v>542</v>
      </c>
      <c r="P14" s="408" t="s">
        <v>1042</v>
      </c>
      <c r="Q14" s="408" t="s">
        <v>1041</v>
      </c>
      <c r="R14" s="408">
        <v>9.9640000000000004</v>
      </c>
      <c r="S14" s="408">
        <v>9.9640000000000004</v>
      </c>
      <c r="T14" s="408">
        <v>43.643273999999991</v>
      </c>
      <c r="U14" s="1351"/>
      <c r="V14" s="1351"/>
      <c r="W14" s="1351"/>
      <c r="X14" s="1351"/>
      <c r="Y14" s="1351"/>
      <c r="Z14" s="1351"/>
      <c r="AA14" s="1351"/>
      <c r="AB14" s="1351"/>
      <c r="AC14" s="1351"/>
      <c r="AD14" s="1351"/>
      <c r="AE14" s="1351"/>
      <c r="AF14" s="1351"/>
      <c r="AG14" s="1351"/>
      <c r="AH14" s="1351"/>
      <c r="AI14" s="1351"/>
      <c r="AJ14" s="1351"/>
      <c r="AK14" s="1351"/>
    </row>
    <row r="15" spans="1:37" s="181" customFormat="1" ht="13.5" customHeight="1" x14ac:dyDescent="0.25">
      <c r="A15" s="182"/>
      <c r="B15" s="185"/>
      <c r="C15" s="1256" t="s">
        <v>545</v>
      </c>
      <c r="D15" s="186" t="s">
        <v>1044</v>
      </c>
      <c r="E15" s="191" t="s">
        <v>1041</v>
      </c>
      <c r="F15" s="191"/>
      <c r="G15" s="188">
        <v>19.966000000000005</v>
      </c>
      <c r="H15" s="189">
        <v>19.966000000000005</v>
      </c>
      <c r="I15" s="190">
        <v>96.15036200000003</v>
      </c>
      <c r="J15" s="182"/>
      <c r="K15" s="1351"/>
      <c r="L15" s="1351"/>
      <c r="M15" s="408"/>
      <c r="N15" s="408"/>
      <c r="O15" s="408" t="s">
        <v>544</v>
      </c>
      <c r="P15" s="408" t="s">
        <v>1040</v>
      </c>
      <c r="Q15" s="408" t="s">
        <v>1041</v>
      </c>
      <c r="R15" s="408">
        <v>19.968000000000011</v>
      </c>
      <c r="S15" s="408">
        <v>19.968000000000011</v>
      </c>
      <c r="T15" s="408">
        <v>78.856374000000002</v>
      </c>
      <c r="U15" s="1351"/>
      <c r="V15" s="1351"/>
      <c r="W15" s="1351"/>
      <c r="X15" s="1351"/>
      <c r="Y15" s="1351"/>
      <c r="Z15" s="1351"/>
      <c r="AA15" s="1351"/>
      <c r="AB15" s="1351"/>
      <c r="AC15" s="1351"/>
      <c r="AD15" s="1351"/>
      <c r="AE15" s="1351"/>
      <c r="AF15" s="1351"/>
      <c r="AG15" s="1351"/>
      <c r="AH15" s="1351"/>
      <c r="AI15" s="1351"/>
      <c r="AJ15" s="1351"/>
      <c r="AK15" s="1351"/>
    </row>
    <row r="16" spans="1:37" s="181" customFormat="1" ht="13.5" customHeight="1" x14ac:dyDescent="0.25">
      <c r="A16" s="182"/>
      <c r="B16" s="185"/>
      <c r="C16" s="1256" t="s">
        <v>547</v>
      </c>
      <c r="D16" s="186" t="s">
        <v>1042</v>
      </c>
      <c r="E16" s="191" t="s">
        <v>1041</v>
      </c>
      <c r="F16" s="191"/>
      <c r="G16" s="188">
        <v>6.6360000000000037</v>
      </c>
      <c r="H16" s="189">
        <v>6.6360000000000037</v>
      </c>
      <c r="I16" s="190">
        <v>28.873969999999993</v>
      </c>
      <c r="J16" s="182"/>
      <c r="K16" s="1351"/>
      <c r="L16" s="1351"/>
      <c r="M16" s="408"/>
      <c r="N16" s="408"/>
      <c r="O16" s="408" t="s">
        <v>545</v>
      </c>
      <c r="P16" s="408" t="s">
        <v>1044</v>
      </c>
      <c r="Q16" s="408" t="s">
        <v>1041</v>
      </c>
      <c r="R16" s="408">
        <v>19.966000000000005</v>
      </c>
      <c r="S16" s="408">
        <v>19.966000000000005</v>
      </c>
      <c r="T16" s="408">
        <v>96.15036200000003</v>
      </c>
      <c r="U16" s="1351"/>
      <c r="V16" s="1351"/>
      <c r="W16" s="1351"/>
      <c r="X16" s="1351"/>
      <c r="Y16" s="1351"/>
      <c r="Z16" s="1351"/>
      <c r="AA16" s="1351"/>
      <c r="AB16" s="1351"/>
      <c r="AC16" s="1351"/>
      <c r="AD16" s="1351"/>
      <c r="AE16" s="1351"/>
      <c r="AF16" s="1351"/>
      <c r="AG16" s="1351"/>
      <c r="AH16" s="1351"/>
      <c r="AI16" s="1351"/>
      <c r="AJ16" s="1351"/>
      <c r="AK16" s="1351"/>
    </row>
    <row r="17" spans="1:37" s="181" customFormat="1" ht="13.5" customHeight="1" x14ac:dyDescent="0.25">
      <c r="A17" s="182"/>
      <c r="B17" s="185"/>
      <c r="C17" s="1256" t="s">
        <v>548</v>
      </c>
      <c r="D17" s="186" t="s">
        <v>1042</v>
      </c>
      <c r="E17" s="191" t="s">
        <v>1041</v>
      </c>
      <c r="F17" s="191"/>
      <c r="G17" s="188">
        <v>6.5019999999999971</v>
      </c>
      <c r="H17" s="189">
        <v>6.5019999999999971</v>
      </c>
      <c r="I17" s="190">
        <v>32.5839</v>
      </c>
      <c r="J17" s="182"/>
      <c r="K17" s="1351"/>
      <c r="L17" s="1351"/>
      <c r="M17" s="408"/>
      <c r="N17" s="408"/>
      <c r="O17" s="408" t="s">
        <v>547</v>
      </c>
      <c r="P17" s="408" t="s">
        <v>1042</v>
      </c>
      <c r="Q17" s="408" t="s">
        <v>1041</v>
      </c>
      <c r="R17" s="408">
        <v>6.6360000000000037</v>
      </c>
      <c r="S17" s="408">
        <v>6.6360000000000037</v>
      </c>
      <c r="T17" s="408">
        <v>28.873969999999993</v>
      </c>
      <c r="U17" s="1351"/>
      <c r="V17" s="1351"/>
      <c r="W17" s="1351"/>
      <c r="X17" s="1351"/>
      <c r="Y17" s="1351"/>
      <c r="Z17" s="1351"/>
      <c r="AA17" s="1351"/>
      <c r="AB17" s="1351"/>
      <c r="AC17" s="1351"/>
      <c r="AD17" s="1351"/>
      <c r="AE17" s="1351"/>
      <c r="AF17" s="1351"/>
      <c r="AG17" s="1351"/>
      <c r="AH17" s="1351"/>
      <c r="AI17" s="1351"/>
      <c r="AJ17" s="1351"/>
      <c r="AK17" s="1351"/>
    </row>
    <row r="18" spans="1:37" s="181" customFormat="1" ht="13.5" customHeight="1" x14ac:dyDescent="0.25">
      <c r="A18" s="182"/>
      <c r="B18" s="185" t="s">
        <v>70</v>
      </c>
      <c r="C18" s="1256" t="s">
        <v>554</v>
      </c>
      <c r="D18" s="186" t="s">
        <v>1045</v>
      </c>
      <c r="E18" s="191" t="s">
        <v>1041</v>
      </c>
      <c r="F18" s="191"/>
      <c r="G18" s="188">
        <v>20</v>
      </c>
      <c r="H18" s="189">
        <v>20</v>
      </c>
      <c r="I18" s="190">
        <v>119.515743</v>
      </c>
      <c r="J18" s="182"/>
      <c r="K18" s="1351"/>
      <c r="L18" s="1351"/>
      <c r="M18" s="408"/>
      <c r="N18" s="408"/>
      <c r="O18" s="408" t="s">
        <v>548</v>
      </c>
      <c r="P18" s="408" t="s">
        <v>1042</v>
      </c>
      <c r="Q18" s="408" t="s">
        <v>1041</v>
      </c>
      <c r="R18" s="408">
        <v>6.5019999999999971</v>
      </c>
      <c r="S18" s="408">
        <v>6.5019999999999971</v>
      </c>
      <c r="T18" s="408">
        <v>32.5839</v>
      </c>
      <c r="U18" s="1351"/>
      <c r="V18" s="1351"/>
      <c r="W18" s="1351"/>
      <c r="X18" s="1351"/>
      <c r="Y18" s="1351"/>
      <c r="Z18" s="1351"/>
      <c r="AA18" s="1351"/>
      <c r="AB18" s="1351"/>
      <c r="AC18" s="1351"/>
      <c r="AD18" s="1351"/>
      <c r="AE18" s="1351"/>
      <c r="AF18" s="1351"/>
      <c r="AG18" s="1351"/>
      <c r="AH18" s="1351"/>
      <c r="AI18" s="1351"/>
      <c r="AJ18" s="1351"/>
      <c r="AK18" s="1351"/>
    </row>
    <row r="19" spans="1:37" s="181" customFormat="1" ht="13.5" customHeight="1" x14ac:dyDescent="0.25">
      <c r="A19" s="182"/>
      <c r="B19" s="185" t="s">
        <v>74</v>
      </c>
      <c r="C19" s="1256" t="s">
        <v>560</v>
      </c>
      <c r="D19" s="186" t="s">
        <v>1044</v>
      </c>
      <c r="E19" s="191" t="s">
        <v>1041</v>
      </c>
      <c r="F19" s="191"/>
      <c r="G19" s="188">
        <v>20.861999999999995</v>
      </c>
      <c r="H19" s="189">
        <v>20.861999999999995</v>
      </c>
      <c r="I19" s="190">
        <v>158.31777499999998</v>
      </c>
      <c r="J19" s="182"/>
      <c r="K19" s="1351"/>
      <c r="L19" s="1351"/>
      <c r="M19" s="408"/>
      <c r="N19" s="408" t="s">
        <v>70</v>
      </c>
      <c r="O19" s="408" t="s">
        <v>554</v>
      </c>
      <c r="P19" s="408" t="s">
        <v>1045</v>
      </c>
      <c r="Q19" s="408" t="s">
        <v>1041</v>
      </c>
      <c r="R19" s="408">
        <v>20</v>
      </c>
      <c r="S19" s="408">
        <v>20</v>
      </c>
      <c r="T19" s="408">
        <v>119.515743</v>
      </c>
      <c r="U19" s="1351"/>
      <c r="V19" s="1351"/>
      <c r="W19" s="1351"/>
      <c r="X19" s="1351"/>
      <c r="Y19" s="1351"/>
      <c r="Z19" s="1351"/>
      <c r="AA19" s="1351"/>
      <c r="AB19" s="1351"/>
      <c r="AC19" s="1351"/>
      <c r="AD19" s="1351"/>
      <c r="AE19" s="1351"/>
      <c r="AF19" s="1351"/>
      <c r="AG19" s="1351"/>
      <c r="AH19" s="1351"/>
      <c r="AI19" s="1351"/>
      <c r="AJ19" s="1351"/>
      <c r="AK19" s="1351"/>
    </row>
    <row r="20" spans="1:37" s="181" customFormat="1" ht="13.5" customHeight="1" x14ac:dyDescent="0.25">
      <c r="A20" s="182"/>
      <c r="B20" s="185" t="s">
        <v>82</v>
      </c>
      <c r="C20" s="1256" t="s">
        <v>565</v>
      </c>
      <c r="D20" s="186" t="s">
        <v>1040</v>
      </c>
      <c r="E20" s="191" t="s">
        <v>1041</v>
      </c>
      <c r="F20" s="191"/>
      <c r="G20" s="188">
        <v>19.899999999999988</v>
      </c>
      <c r="H20" s="189">
        <v>19.899999999999988</v>
      </c>
      <c r="I20" s="190">
        <v>92.756374000000022</v>
      </c>
      <c r="J20" s="182"/>
      <c r="K20" s="1351"/>
      <c r="L20" s="1351"/>
      <c r="M20" s="408"/>
      <c r="N20" s="408" t="s">
        <v>74</v>
      </c>
      <c r="O20" s="408" t="s">
        <v>560</v>
      </c>
      <c r="P20" s="408" t="s">
        <v>1044</v>
      </c>
      <c r="Q20" s="408" t="s">
        <v>1041</v>
      </c>
      <c r="R20" s="408">
        <v>20.861999999999995</v>
      </c>
      <c r="S20" s="408">
        <v>20.861999999999995</v>
      </c>
      <c r="T20" s="408">
        <v>158.31777499999998</v>
      </c>
      <c r="U20" s="1351"/>
      <c r="V20" s="1351"/>
      <c r="W20" s="1351"/>
      <c r="X20" s="1351"/>
      <c r="Y20" s="1351"/>
      <c r="Z20" s="1351"/>
      <c r="AA20" s="1351"/>
      <c r="AB20" s="1351"/>
      <c r="AC20" s="1351"/>
      <c r="AD20" s="1351"/>
      <c r="AE20" s="1351"/>
      <c r="AF20" s="1351"/>
      <c r="AG20" s="1351"/>
      <c r="AH20" s="1351"/>
      <c r="AI20" s="1351"/>
      <c r="AJ20" s="1351"/>
      <c r="AK20" s="1351"/>
    </row>
    <row r="21" spans="1:37" s="181" customFormat="1" ht="13.5" customHeight="1" x14ac:dyDescent="0.25">
      <c r="A21" s="182"/>
      <c r="B21" s="185" t="s">
        <v>84</v>
      </c>
      <c r="C21" s="1256" t="s">
        <v>566</v>
      </c>
      <c r="D21" s="186" t="s">
        <v>1042</v>
      </c>
      <c r="E21" s="191" t="s">
        <v>1041</v>
      </c>
      <c r="F21" s="191"/>
      <c r="G21" s="188">
        <v>20</v>
      </c>
      <c r="H21" s="189">
        <v>19.189999999999998</v>
      </c>
      <c r="I21" s="190">
        <v>98.609284000000017</v>
      </c>
      <c r="J21" s="182"/>
      <c r="K21" s="1351"/>
      <c r="L21" s="1351"/>
      <c r="M21" s="408"/>
      <c r="N21" s="408" t="s">
        <v>82</v>
      </c>
      <c r="O21" s="408" t="s">
        <v>565</v>
      </c>
      <c r="P21" s="408" t="s">
        <v>1040</v>
      </c>
      <c r="Q21" s="408" t="s">
        <v>1041</v>
      </c>
      <c r="R21" s="408">
        <v>19.899999999999988</v>
      </c>
      <c r="S21" s="408">
        <v>19.899999999999988</v>
      </c>
      <c r="T21" s="408">
        <v>92.756374000000022</v>
      </c>
      <c r="U21" s="1351"/>
      <c r="V21" s="1351"/>
      <c r="W21" s="1351"/>
      <c r="X21" s="1351"/>
      <c r="Y21" s="1351"/>
      <c r="Z21" s="1351"/>
      <c r="AA21" s="1351"/>
      <c r="AB21" s="1351"/>
      <c r="AC21" s="1351"/>
      <c r="AD21" s="1351"/>
      <c r="AE21" s="1351"/>
      <c r="AF21" s="1351"/>
      <c r="AG21" s="1351"/>
      <c r="AH21" s="1351"/>
      <c r="AI21" s="1351"/>
      <c r="AJ21" s="1351"/>
      <c r="AK21" s="1351"/>
    </row>
    <row r="22" spans="1:37" s="181" customFormat="1" ht="13.5" customHeight="1" x14ac:dyDescent="0.25">
      <c r="A22" s="182"/>
      <c r="B22" s="185" t="s">
        <v>88</v>
      </c>
      <c r="C22" s="1256" t="s">
        <v>579</v>
      </c>
      <c r="D22" s="186" t="s">
        <v>1045</v>
      </c>
      <c r="E22" s="191" t="s">
        <v>1041</v>
      </c>
      <c r="F22" s="191"/>
      <c r="G22" s="188">
        <v>0.70000000000000007</v>
      </c>
      <c r="H22" s="189">
        <v>0.67799999999999994</v>
      </c>
      <c r="I22" s="190">
        <v>2.7489470000000003</v>
      </c>
      <c r="J22" s="182"/>
      <c r="K22" s="1351"/>
      <c r="L22" s="1351"/>
      <c r="M22" s="408"/>
      <c r="N22" s="408" t="s">
        <v>84</v>
      </c>
      <c r="O22" s="408" t="s">
        <v>566</v>
      </c>
      <c r="P22" s="408" t="s">
        <v>1042</v>
      </c>
      <c r="Q22" s="408" t="s">
        <v>1041</v>
      </c>
      <c r="R22" s="408">
        <v>20</v>
      </c>
      <c r="S22" s="408">
        <v>19.189999999999998</v>
      </c>
      <c r="T22" s="408">
        <v>98.609284000000017</v>
      </c>
      <c r="U22" s="1351"/>
      <c r="V22" s="1351"/>
      <c r="W22" s="1351"/>
      <c r="X22" s="1351"/>
      <c r="Y22" s="1351"/>
      <c r="Z22" s="1351"/>
      <c r="AA22" s="1351"/>
      <c r="AB22" s="1351"/>
      <c r="AC22" s="1351"/>
      <c r="AD22" s="1351"/>
      <c r="AE22" s="1351"/>
      <c r="AF22" s="1351"/>
      <c r="AG22" s="1351"/>
      <c r="AH22" s="1351"/>
      <c r="AI22" s="1351"/>
      <c r="AJ22" s="1351"/>
      <c r="AK22" s="1351"/>
    </row>
    <row r="23" spans="1:37" s="181" customFormat="1" ht="13.5" customHeight="1" x14ac:dyDescent="0.25">
      <c r="A23" s="182"/>
      <c r="B23" s="185" t="s">
        <v>100</v>
      </c>
      <c r="C23" s="1256" t="s">
        <v>603</v>
      </c>
      <c r="D23" s="186" t="s">
        <v>1044</v>
      </c>
      <c r="E23" s="191" t="s">
        <v>1041</v>
      </c>
      <c r="F23" s="191"/>
      <c r="G23" s="188">
        <v>19</v>
      </c>
      <c r="H23" s="189">
        <v>19</v>
      </c>
      <c r="I23" s="190">
        <v>105.974896</v>
      </c>
      <c r="J23" s="182"/>
      <c r="K23" s="1351"/>
      <c r="L23" s="1351"/>
      <c r="M23" s="408"/>
      <c r="N23" s="408" t="s">
        <v>88</v>
      </c>
      <c r="O23" s="408" t="s">
        <v>579</v>
      </c>
      <c r="P23" s="408" t="s">
        <v>1045</v>
      </c>
      <c r="Q23" s="408" t="s">
        <v>1041</v>
      </c>
      <c r="R23" s="408">
        <v>0.70000000000000007</v>
      </c>
      <c r="S23" s="408">
        <v>0.67799999999999994</v>
      </c>
      <c r="T23" s="408">
        <v>2.7489470000000003</v>
      </c>
      <c r="U23" s="1351"/>
      <c r="V23" s="1351"/>
      <c r="W23" s="1351"/>
      <c r="X23" s="1351"/>
      <c r="Y23" s="1351"/>
      <c r="Z23" s="1351"/>
      <c r="AA23" s="1351"/>
      <c r="AB23" s="1351"/>
      <c r="AC23" s="1351"/>
      <c r="AD23" s="1351"/>
      <c r="AE23" s="1351"/>
      <c r="AF23" s="1351"/>
      <c r="AG23" s="1351"/>
      <c r="AH23" s="1351"/>
      <c r="AI23" s="1351"/>
      <c r="AJ23" s="1351"/>
      <c r="AK23" s="1351"/>
    </row>
    <row r="24" spans="1:37" s="181" customFormat="1" ht="13.5" customHeight="1" x14ac:dyDescent="0.25">
      <c r="A24" s="182"/>
      <c r="B24" s="185"/>
      <c r="C24" s="1256" t="s">
        <v>604</v>
      </c>
      <c r="D24" s="186" t="s">
        <v>1044</v>
      </c>
      <c r="E24" s="191" t="s">
        <v>1041</v>
      </c>
      <c r="F24" s="191"/>
      <c r="G24" s="188">
        <v>8.3999999999999968</v>
      </c>
      <c r="H24" s="189">
        <v>8.3999999999999968</v>
      </c>
      <c r="I24" s="190">
        <v>41.556285000000003</v>
      </c>
      <c r="J24" s="182"/>
      <c r="K24" s="1351"/>
      <c r="L24" s="1351"/>
      <c r="M24" s="408"/>
      <c r="N24" s="408" t="s">
        <v>100</v>
      </c>
      <c r="O24" s="408" t="s">
        <v>603</v>
      </c>
      <c r="P24" s="408" t="s">
        <v>1044</v>
      </c>
      <c r="Q24" s="408" t="s">
        <v>1041</v>
      </c>
      <c r="R24" s="408">
        <v>19</v>
      </c>
      <c r="S24" s="408">
        <v>19</v>
      </c>
      <c r="T24" s="408">
        <v>105.974896</v>
      </c>
      <c r="U24" s="1351"/>
      <c r="V24" s="1351"/>
      <c r="W24" s="1351"/>
      <c r="X24" s="1351"/>
      <c r="Y24" s="1351"/>
      <c r="Z24" s="1351"/>
      <c r="AA24" s="1351"/>
      <c r="AB24" s="1351"/>
      <c r="AC24" s="1351"/>
      <c r="AD24" s="1351"/>
      <c r="AE24" s="1351"/>
      <c r="AF24" s="1351"/>
      <c r="AG24" s="1351"/>
      <c r="AH24" s="1351"/>
      <c r="AI24" s="1351"/>
      <c r="AJ24" s="1351"/>
      <c r="AK24" s="1351"/>
    </row>
    <row r="25" spans="1:37" s="181" customFormat="1" ht="13.5" customHeight="1" x14ac:dyDescent="0.25">
      <c r="A25" s="182"/>
      <c r="B25" s="185" t="s">
        <v>102</v>
      </c>
      <c r="C25" s="1256" t="s">
        <v>607</v>
      </c>
      <c r="D25" s="186" t="s">
        <v>1042</v>
      </c>
      <c r="E25" s="191" t="s">
        <v>1041</v>
      </c>
      <c r="F25" s="191"/>
      <c r="G25" s="188">
        <v>20.819999999999997</v>
      </c>
      <c r="H25" s="189">
        <v>20.16</v>
      </c>
      <c r="I25" s="190">
        <v>88.664151462500001</v>
      </c>
      <c r="J25" s="182"/>
      <c r="K25" s="1352"/>
      <c r="L25" s="1351"/>
      <c r="M25" s="408"/>
      <c r="N25" s="408"/>
      <c r="O25" s="408" t="s">
        <v>604</v>
      </c>
      <c r="P25" s="408" t="s">
        <v>1044</v>
      </c>
      <c r="Q25" s="408" t="s">
        <v>1041</v>
      </c>
      <c r="R25" s="408">
        <v>8.3999999999999968</v>
      </c>
      <c r="S25" s="408">
        <v>8.3999999999999968</v>
      </c>
      <c r="T25" s="408">
        <v>41.556285000000003</v>
      </c>
      <c r="U25" s="1351"/>
      <c r="V25" s="1351"/>
      <c r="W25" s="1351"/>
      <c r="X25" s="1351"/>
      <c r="Y25" s="1351"/>
      <c r="Z25" s="1351"/>
      <c r="AA25" s="1351"/>
      <c r="AB25" s="1351"/>
      <c r="AC25" s="1351"/>
      <c r="AD25" s="1351"/>
      <c r="AE25" s="1351"/>
      <c r="AF25" s="1351"/>
      <c r="AG25" s="1351"/>
      <c r="AH25" s="1351"/>
      <c r="AI25" s="1351"/>
      <c r="AJ25" s="1351"/>
      <c r="AK25" s="1351"/>
    </row>
    <row r="26" spans="1:37" s="181" customFormat="1" ht="13.5" customHeight="1" x14ac:dyDescent="0.25">
      <c r="A26" s="182"/>
      <c r="B26" s="185"/>
      <c r="C26" s="1256" t="s">
        <v>609</v>
      </c>
      <c r="D26" s="186" t="s">
        <v>1042</v>
      </c>
      <c r="E26" s="191" t="s">
        <v>1041</v>
      </c>
      <c r="F26" s="191"/>
      <c r="G26" s="188">
        <v>20.819999999999997</v>
      </c>
      <c r="H26" s="189">
        <v>20.16</v>
      </c>
      <c r="I26" s="190">
        <v>97.533598054999985</v>
      </c>
      <c r="J26" s="182"/>
      <c r="K26" s="1351"/>
      <c r="L26" s="1351"/>
      <c r="M26" s="408"/>
      <c r="N26" s="408" t="s">
        <v>102</v>
      </c>
      <c r="O26" s="408" t="s">
        <v>607</v>
      </c>
      <c r="P26" s="408" t="s">
        <v>1042</v>
      </c>
      <c r="Q26" s="408" t="s">
        <v>1041</v>
      </c>
      <c r="R26" s="408">
        <v>20.819999999999997</v>
      </c>
      <c r="S26" s="408">
        <v>20.16</v>
      </c>
      <c r="T26" s="408">
        <v>88.664151462500001</v>
      </c>
      <c r="U26" s="1351"/>
      <c r="V26" s="1351"/>
      <c r="W26" s="1351"/>
      <c r="X26" s="1351"/>
      <c r="Y26" s="1351"/>
      <c r="Z26" s="1351"/>
      <c r="AA26" s="1351"/>
      <c r="AB26" s="1351"/>
      <c r="AC26" s="1351"/>
      <c r="AD26" s="1351"/>
      <c r="AE26" s="1351"/>
      <c r="AF26" s="1351"/>
      <c r="AG26" s="1351"/>
      <c r="AH26" s="1351"/>
      <c r="AI26" s="1351"/>
      <c r="AJ26" s="1351"/>
      <c r="AK26" s="1351"/>
    </row>
    <row r="27" spans="1:37" s="181" customFormat="1" ht="13.5" customHeight="1" x14ac:dyDescent="0.25">
      <c r="A27" s="182"/>
      <c r="B27" s="185"/>
      <c r="C27" s="1256" t="s">
        <v>610</v>
      </c>
      <c r="D27" s="186" t="s">
        <v>1042</v>
      </c>
      <c r="E27" s="191" t="s">
        <v>1041</v>
      </c>
      <c r="F27" s="191"/>
      <c r="G27" s="188">
        <v>20.819999999999997</v>
      </c>
      <c r="H27" s="189">
        <v>20.16</v>
      </c>
      <c r="I27" s="190">
        <v>97.339916422500011</v>
      </c>
      <c r="J27" s="194"/>
      <c r="K27" s="1351"/>
      <c r="L27" s="1351"/>
      <c r="M27" s="408"/>
      <c r="N27" s="408"/>
      <c r="O27" s="408" t="s">
        <v>609</v>
      </c>
      <c r="P27" s="408" t="s">
        <v>1042</v>
      </c>
      <c r="Q27" s="408" t="s">
        <v>1041</v>
      </c>
      <c r="R27" s="408">
        <v>20.819999999999997</v>
      </c>
      <c r="S27" s="408">
        <v>20.16</v>
      </c>
      <c r="T27" s="408">
        <v>97.533598054999985</v>
      </c>
      <c r="U27" s="1351"/>
      <c r="V27" s="1351"/>
      <c r="W27" s="1351"/>
      <c r="X27" s="1351"/>
      <c r="Y27" s="1351"/>
      <c r="Z27" s="1351"/>
      <c r="AA27" s="1351"/>
      <c r="AB27" s="1351"/>
      <c r="AC27" s="1351"/>
      <c r="AD27" s="1351"/>
      <c r="AE27" s="1351"/>
      <c r="AF27" s="1351"/>
      <c r="AG27" s="1351"/>
      <c r="AH27" s="1351"/>
      <c r="AI27" s="1351"/>
      <c r="AJ27" s="1351"/>
      <c r="AK27" s="1351"/>
    </row>
    <row r="28" spans="1:37" s="181" customFormat="1" ht="13.5" customHeight="1" x14ac:dyDescent="0.25">
      <c r="A28" s="182"/>
      <c r="B28" s="185"/>
      <c r="C28" s="1256" t="s">
        <v>605</v>
      </c>
      <c r="D28" s="186" t="s">
        <v>1042</v>
      </c>
      <c r="E28" s="191" t="s">
        <v>1041</v>
      </c>
      <c r="F28" s="191"/>
      <c r="G28" s="188">
        <v>10.400000000000004</v>
      </c>
      <c r="H28" s="189">
        <v>10.200000000000001</v>
      </c>
      <c r="I28" s="190">
        <v>56.542792999999989</v>
      </c>
      <c r="J28" s="182"/>
      <c r="K28" s="1351"/>
      <c r="L28" s="1351"/>
      <c r="M28" s="408"/>
      <c r="N28" s="408"/>
      <c r="O28" s="408" t="s">
        <v>610</v>
      </c>
      <c r="P28" s="408" t="s">
        <v>1042</v>
      </c>
      <c r="Q28" s="408" t="s">
        <v>1041</v>
      </c>
      <c r="R28" s="408">
        <v>20.819999999999997</v>
      </c>
      <c r="S28" s="408">
        <v>20.16</v>
      </c>
      <c r="T28" s="408">
        <v>97.339916422500011</v>
      </c>
      <c r="U28" s="1351"/>
      <c r="V28" s="1351"/>
      <c r="W28" s="1351"/>
      <c r="X28" s="1351"/>
      <c r="Y28" s="1351"/>
      <c r="Z28" s="1351"/>
      <c r="AA28" s="1351"/>
      <c r="AB28" s="1351"/>
      <c r="AC28" s="1351"/>
      <c r="AD28" s="1351"/>
      <c r="AE28" s="1351"/>
      <c r="AF28" s="1351"/>
      <c r="AG28" s="1351"/>
      <c r="AH28" s="1351"/>
      <c r="AI28" s="1351"/>
      <c r="AJ28" s="1351"/>
      <c r="AK28" s="1351"/>
    </row>
    <row r="29" spans="1:37" s="193" customFormat="1" ht="13.5" customHeight="1" x14ac:dyDescent="0.25">
      <c r="A29" s="194"/>
      <c r="B29" s="185" t="s">
        <v>109</v>
      </c>
      <c r="C29" s="1256" t="s">
        <v>629</v>
      </c>
      <c r="D29" s="186" t="s">
        <v>1042</v>
      </c>
      <c r="E29" s="191" t="s">
        <v>1041</v>
      </c>
      <c r="F29" s="191"/>
      <c r="G29" s="188">
        <v>3.9700000000000011</v>
      </c>
      <c r="H29" s="189">
        <v>3.9700000000000011</v>
      </c>
      <c r="I29" s="190">
        <v>26.8184</v>
      </c>
      <c r="J29" s="182"/>
      <c r="K29" s="1351"/>
      <c r="L29" s="1352"/>
      <c r="M29" s="408"/>
      <c r="N29" s="408"/>
      <c r="O29" s="408" t="s">
        <v>605</v>
      </c>
      <c r="P29" s="408" t="s">
        <v>1042</v>
      </c>
      <c r="Q29" s="408" t="s">
        <v>1041</v>
      </c>
      <c r="R29" s="408">
        <v>10.400000000000004</v>
      </c>
      <c r="S29" s="408">
        <v>10.200000000000001</v>
      </c>
      <c r="T29" s="408">
        <v>56.542792999999989</v>
      </c>
      <c r="U29" s="1352"/>
      <c r="V29" s="1352"/>
      <c r="W29" s="1352"/>
      <c r="X29" s="1352"/>
      <c r="Y29" s="1352"/>
      <c r="Z29" s="1352"/>
      <c r="AA29" s="1352"/>
      <c r="AB29" s="1352"/>
      <c r="AC29" s="1352"/>
      <c r="AD29" s="1352"/>
      <c r="AE29" s="1352"/>
      <c r="AF29" s="1352"/>
      <c r="AG29" s="1352"/>
      <c r="AH29" s="1352"/>
      <c r="AI29" s="1352"/>
      <c r="AJ29" s="1352"/>
      <c r="AK29" s="1352"/>
    </row>
    <row r="30" spans="1:37" s="181" customFormat="1" ht="13.5" customHeight="1" x14ac:dyDescent="0.25">
      <c r="A30" s="182"/>
      <c r="B30" s="185" t="s">
        <v>111</v>
      </c>
      <c r="C30" s="1256" t="s">
        <v>630</v>
      </c>
      <c r="D30" s="186" t="s">
        <v>394</v>
      </c>
      <c r="E30" s="191" t="s">
        <v>1041</v>
      </c>
      <c r="F30" s="191"/>
      <c r="G30" s="188">
        <v>20</v>
      </c>
      <c r="H30" s="189">
        <v>19.631</v>
      </c>
      <c r="I30" s="190">
        <v>149.34190900000002</v>
      </c>
      <c r="J30" s="182"/>
      <c r="K30" s="1351"/>
      <c r="L30" s="1351"/>
      <c r="M30" s="408"/>
      <c r="N30" s="408" t="s">
        <v>109</v>
      </c>
      <c r="O30" s="408" t="s">
        <v>629</v>
      </c>
      <c r="P30" s="408" t="s">
        <v>1042</v>
      </c>
      <c r="Q30" s="408" t="s">
        <v>1041</v>
      </c>
      <c r="R30" s="408">
        <v>3.9700000000000011</v>
      </c>
      <c r="S30" s="408">
        <v>3.9700000000000011</v>
      </c>
      <c r="T30" s="408">
        <v>26.8184</v>
      </c>
      <c r="U30" s="1351"/>
      <c r="V30" s="1351"/>
      <c r="W30" s="1351"/>
      <c r="X30" s="1351"/>
      <c r="Y30" s="1351"/>
      <c r="Z30" s="1351"/>
      <c r="AA30" s="1351"/>
      <c r="AB30" s="1351"/>
      <c r="AC30" s="1351"/>
      <c r="AD30" s="1351"/>
      <c r="AE30" s="1351"/>
      <c r="AF30" s="1351"/>
      <c r="AG30" s="1351"/>
      <c r="AH30" s="1351"/>
      <c r="AI30" s="1351"/>
      <c r="AJ30" s="1351"/>
      <c r="AK30" s="1351"/>
    </row>
    <row r="31" spans="1:37" s="181" customFormat="1" ht="13.5" customHeight="1" x14ac:dyDescent="0.25">
      <c r="A31" s="182"/>
      <c r="B31" s="185" t="s">
        <v>113</v>
      </c>
      <c r="C31" s="1256" t="s">
        <v>633</v>
      </c>
      <c r="D31" s="186" t="s">
        <v>1040</v>
      </c>
      <c r="E31" s="191" t="s">
        <v>1041</v>
      </c>
      <c r="F31" s="191"/>
      <c r="G31" s="188">
        <v>19.200000000000006</v>
      </c>
      <c r="H31" s="189">
        <v>18.429999999999996</v>
      </c>
      <c r="I31" s="190">
        <v>130.62121799999997</v>
      </c>
      <c r="J31" s="182"/>
      <c r="K31" s="1351"/>
      <c r="L31" s="1351"/>
      <c r="M31" s="408"/>
      <c r="N31" s="408" t="s">
        <v>111</v>
      </c>
      <c r="O31" s="408" t="s">
        <v>630</v>
      </c>
      <c r="P31" s="408" t="s">
        <v>394</v>
      </c>
      <c r="Q31" s="408" t="s">
        <v>1041</v>
      </c>
      <c r="R31" s="408">
        <v>20</v>
      </c>
      <c r="S31" s="408">
        <v>19.631</v>
      </c>
      <c r="T31" s="408">
        <v>149.34190900000002</v>
      </c>
      <c r="U31" s="1351"/>
      <c r="V31" s="1351"/>
      <c r="W31" s="1351"/>
      <c r="X31" s="1351"/>
      <c r="Y31" s="1351"/>
      <c r="Z31" s="1351"/>
      <c r="AA31" s="1351"/>
      <c r="AB31" s="1351"/>
      <c r="AC31" s="1351"/>
      <c r="AD31" s="1351"/>
      <c r="AE31" s="1351"/>
      <c r="AF31" s="1351"/>
      <c r="AG31" s="1351"/>
      <c r="AH31" s="1351"/>
      <c r="AI31" s="1351"/>
      <c r="AJ31" s="1351"/>
      <c r="AK31" s="1351"/>
    </row>
    <row r="32" spans="1:37" s="181" customFormat="1" ht="13.5" customHeight="1" x14ac:dyDescent="0.25">
      <c r="A32" s="182"/>
      <c r="B32" s="185" t="s">
        <v>121</v>
      </c>
      <c r="C32" s="1256" t="s">
        <v>640</v>
      </c>
      <c r="D32" s="186" t="s">
        <v>1042</v>
      </c>
      <c r="E32" s="191" t="s">
        <v>1041</v>
      </c>
      <c r="F32" s="191"/>
      <c r="G32" s="188">
        <v>3.799999999999998</v>
      </c>
      <c r="H32" s="189">
        <v>3.3100000000000005</v>
      </c>
      <c r="I32" s="190">
        <v>15.782307000000003</v>
      </c>
      <c r="J32" s="182"/>
      <c r="K32" s="1351"/>
      <c r="L32" s="1351"/>
      <c r="M32" s="408"/>
      <c r="N32" s="408" t="s">
        <v>113</v>
      </c>
      <c r="O32" s="408" t="s">
        <v>633</v>
      </c>
      <c r="P32" s="408" t="s">
        <v>1040</v>
      </c>
      <c r="Q32" s="408" t="s">
        <v>1041</v>
      </c>
      <c r="R32" s="408">
        <v>19.200000000000006</v>
      </c>
      <c r="S32" s="408">
        <v>18.429999999999996</v>
      </c>
      <c r="T32" s="408">
        <v>130.62121799999997</v>
      </c>
      <c r="U32" s="1351"/>
      <c r="V32" s="1351"/>
      <c r="W32" s="1351"/>
      <c r="X32" s="1351"/>
      <c r="Y32" s="1351"/>
      <c r="Z32" s="1351"/>
      <c r="AA32" s="1351"/>
      <c r="AB32" s="1351"/>
      <c r="AC32" s="1351"/>
      <c r="AD32" s="1351"/>
      <c r="AE32" s="1351"/>
      <c r="AF32" s="1351"/>
      <c r="AG32" s="1351"/>
      <c r="AH32" s="1351"/>
      <c r="AI32" s="1351"/>
      <c r="AJ32" s="1351"/>
      <c r="AK32" s="1351"/>
    </row>
    <row r="33" spans="1:37" s="181" customFormat="1" x14ac:dyDescent="0.25">
      <c r="A33" s="182"/>
      <c r="B33" s="185" t="s">
        <v>125</v>
      </c>
      <c r="C33" s="1256" t="s">
        <v>643</v>
      </c>
      <c r="D33" s="186" t="s">
        <v>1042</v>
      </c>
      <c r="E33" s="191" t="s">
        <v>1041</v>
      </c>
      <c r="F33" s="191"/>
      <c r="G33" s="188">
        <v>5.15</v>
      </c>
      <c r="H33" s="189">
        <v>5.6700000000000008</v>
      </c>
      <c r="I33" s="190">
        <v>36.002848</v>
      </c>
      <c r="J33" s="182"/>
      <c r="K33" s="1351"/>
      <c r="L33" s="1351"/>
      <c r="M33" s="408"/>
      <c r="N33" s="408" t="s">
        <v>121</v>
      </c>
      <c r="O33" s="408" t="s">
        <v>640</v>
      </c>
      <c r="P33" s="408" t="s">
        <v>1042</v>
      </c>
      <c r="Q33" s="408" t="s">
        <v>1041</v>
      </c>
      <c r="R33" s="408">
        <v>3.799999999999998</v>
      </c>
      <c r="S33" s="408">
        <v>3.3100000000000005</v>
      </c>
      <c r="T33" s="408">
        <v>15.782307000000003</v>
      </c>
      <c r="U33" s="1351"/>
      <c r="V33" s="1351"/>
      <c r="W33" s="1351"/>
      <c r="X33" s="1351"/>
      <c r="Y33" s="1351"/>
      <c r="Z33" s="1351"/>
      <c r="AA33" s="1351"/>
      <c r="AB33" s="1351"/>
      <c r="AC33" s="1351"/>
      <c r="AD33" s="1351"/>
      <c r="AE33" s="1351"/>
      <c r="AF33" s="1351"/>
      <c r="AG33" s="1351"/>
      <c r="AH33" s="1351"/>
      <c r="AI33" s="1351"/>
      <c r="AJ33" s="1351"/>
      <c r="AK33" s="1351"/>
    </row>
    <row r="34" spans="1:37" s="181" customFormat="1" x14ac:dyDescent="0.25">
      <c r="A34" s="182"/>
      <c r="B34" s="185"/>
      <c r="C34" s="1256" t="s">
        <v>646</v>
      </c>
      <c r="D34" s="186" t="s">
        <v>1042</v>
      </c>
      <c r="E34" s="191" t="s">
        <v>1041</v>
      </c>
      <c r="F34" s="191"/>
      <c r="G34" s="188">
        <v>9.6959999999999997</v>
      </c>
      <c r="H34" s="189">
        <v>9.9829999999999988</v>
      </c>
      <c r="I34" s="190">
        <v>79.273530999999991</v>
      </c>
      <c r="J34" s="195"/>
      <c r="K34" s="1351"/>
      <c r="L34" s="1351"/>
      <c r="M34" s="408"/>
      <c r="N34" s="408" t="s">
        <v>125</v>
      </c>
      <c r="O34" s="408" t="s">
        <v>643</v>
      </c>
      <c r="P34" s="408" t="s">
        <v>1042</v>
      </c>
      <c r="Q34" s="408" t="s">
        <v>1041</v>
      </c>
      <c r="R34" s="408">
        <v>5.15</v>
      </c>
      <c r="S34" s="408">
        <v>5.6700000000000008</v>
      </c>
      <c r="T34" s="408">
        <v>36.002848</v>
      </c>
      <c r="U34" s="1351"/>
      <c r="V34" s="1351"/>
      <c r="W34" s="1351"/>
      <c r="X34" s="1351"/>
      <c r="Y34" s="1351"/>
      <c r="Z34" s="1351"/>
      <c r="AA34" s="1351"/>
      <c r="AB34" s="1351"/>
      <c r="AC34" s="1351"/>
      <c r="AD34" s="1351"/>
      <c r="AE34" s="1351"/>
      <c r="AF34" s="1351"/>
      <c r="AG34" s="1351"/>
      <c r="AH34" s="1351"/>
      <c r="AI34" s="1351"/>
      <c r="AJ34" s="1351"/>
      <c r="AK34" s="1351"/>
    </row>
    <row r="35" spans="1:37" s="181" customFormat="1" x14ac:dyDescent="0.25">
      <c r="A35" s="182"/>
      <c r="B35" s="185" t="s">
        <v>1949</v>
      </c>
      <c r="C35" s="1256" t="s">
        <v>1950</v>
      </c>
      <c r="D35" s="186" t="s">
        <v>1044</v>
      </c>
      <c r="E35" s="191" t="s">
        <v>1041</v>
      </c>
      <c r="F35" s="191"/>
      <c r="G35" s="188">
        <v>20.827999999999999</v>
      </c>
      <c r="H35" s="189">
        <v>20.762999999999995</v>
      </c>
      <c r="I35" s="190">
        <v>70.520415999999997</v>
      </c>
      <c r="J35" s="195"/>
      <c r="K35" s="1351"/>
      <c r="L35" s="1351"/>
      <c r="M35" s="408"/>
      <c r="N35" s="408"/>
      <c r="O35" s="408" t="s">
        <v>646</v>
      </c>
      <c r="P35" s="408" t="s">
        <v>1042</v>
      </c>
      <c r="Q35" s="408" t="s">
        <v>1041</v>
      </c>
      <c r="R35" s="408">
        <v>9.6959999999999997</v>
      </c>
      <c r="S35" s="408">
        <v>9.9829999999999988</v>
      </c>
      <c r="T35" s="408">
        <v>79.273530999999991</v>
      </c>
      <c r="U35" s="1351"/>
      <c r="V35" s="1351"/>
      <c r="W35" s="1351"/>
      <c r="X35" s="1351"/>
      <c r="Y35" s="1351"/>
      <c r="Z35" s="1351"/>
      <c r="AA35" s="1351"/>
      <c r="AB35" s="1351"/>
      <c r="AC35" s="1351"/>
      <c r="AD35" s="1351"/>
      <c r="AE35" s="1351"/>
      <c r="AF35" s="1351"/>
      <c r="AG35" s="1351"/>
      <c r="AH35" s="1351"/>
      <c r="AI35" s="1351"/>
      <c r="AJ35" s="1351"/>
      <c r="AK35" s="1351"/>
    </row>
    <row r="36" spans="1:37" s="181" customFormat="1" x14ac:dyDescent="0.25">
      <c r="A36" s="182"/>
      <c r="B36" s="185" t="s">
        <v>145</v>
      </c>
      <c r="C36" s="1256" t="s">
        <v>667</v>
      </c>
      <c r="D36" s="186" t="s">
        <v>1042</v>
      </c>
      <c r="E36" s="191" t="s">
        <v>1041</v>
      </c>
      <c r="F36" s="191"/>
      <c r="G36" s="188">
        <v>20</v>
      </c>
      <c r="H36" s="189">
        <v>20</v>
      </c>
      <c r="I36" s="190">
        <v>144.73344800000004</v>
      </c>
      <c r="J36" s="195"/>
      <c r="K36" s="1351"/>
      <c r="L36" s="1351"/>
      <c r="M36" s="408"/>
      <c r="N36" s="408" t="s">
        <v>1949</v>
      </c>
      <c r="O36" s="408" t="s">
        <v>1950</v>
      </c>
      <c r="P36" s="408" t="s">
        <v>1044</v>
      </c>
      <c r="Q36" s="408" t="s">
        <v>1041</v>
      </c>
      <c r="R36" s="408">
        <v>20.827999999999999</v>
      </c>
      <c r="S36" s="408">
        <v>20.762999999999995</v>
      </c>
      <c r="T36" s="408">
        <v>70.520415999999997</v>
      </c>
      <c r="U36" s="1351"/>
      <c r="V36" s="1351"/>
      <c r="W36" s="1351"/>
      <c r="X36" s="1351"/>
      <c r="Y36" s="1351"/>
      <c r="Z36" s="1351"/>
      <c r="AA36" s="1351"/>
      <c r="AB36" s="1351"/>
      <c r="AC36" s="1351"/>
      <c r="AD36" s="1351"/>
      <c r="AE36" s="1351"/>
      <c r="AF36" s="1351"/>
      <c r="AG36" s="1351"/>
      <c r="AH36" s="1351"/>
      <c r="AI36" s="1351"/>
      <c r="AJ36" s="1351"/>
      <c r="AK36" s="1351"/>
    </row>
    <row r="37" spans="1:37" s="181" customFormat="1" x14ac:dyDescent="0.25">
      <c r="A37" s="182"/>
      <c r="B37" s="185"/>
      <c r="C37" s="1256" t="s">
        <v>669</v>
      </c>
      <c r="D37" s="186" t="s">
        <v>394</v>
      </c>
      <c r="E37" s="191" t="s">
        <v>1043</v>
      </c>
      <c r="F37" s="191"/>
      <c r="G37" s="188">
        <v>16.400000000000002</v>
      </c>
      <c r="H37" s="189">
        <v>15.999999999999993</v>
      </c>
      <c r="I37" s="190">
        <v>87.077449999999999</v>
      </c>
      <c r="J37" s="195"/>
      <c r="K37" s="1351"/>
      <c r="L37" s="1351"/>
      <c r="M37" s="408"/>
      <c r="N37" s="408" t="s">
        <v>145</v>
      </c>
      <c r="O37" s="408" t="s">
        <v>667</v>
      </c>
      <c r="P37" s="408" t="s">
        <v>1042</v>
      </c>
      <c r="Q37" s="408" t="s">
        <v>1041</v>
      </c>
      <c r="R37" s="408">
        <v>20</v>
      </c>
      <c r="S37" s="408">
        <v>20</v>
      </c>
      <c r="T37" s="408">
        <v>144.73344800000004</v>
      </c>
      <c r="U37" s="1351"/>
      <c r="V37" s="1351"/>
      <c r="W37" s="1351"/>
      <c r="X37" s="1351"/>
      <c r="Y37" s="1351"/>
      <c r="Z37" s="1351"/>
      <c r="AA37" s="1351"/>
      <c r="AB37" s="1351"/>
      <c r="AC37" s="1351"/>
      <c r="AD37" s="1351"/>
      <c r="AE37" s="1351"/>
      <c r="AF37" s="1351"/>
      <c r="AG37" s="1351"/>
      <c r="AH37" s="1351"/>
      <c r="AI37" s="1351"/>
      <c r="AJ37" s="1351"/>
      <c r="AK37" s="1351"/>
    </row>
    <row r="38" spans="1:37" s="181" customFormat="1" ht="15.75" thickBot="1" x14ac:dyDescent="0.3">
      <c r="A38" s="182"/>
      <c r="B38" s="185"/>
      <c r="C38" s="1256" t="s">
        <v>670</v>
      </c>
      <c r="D38" s="186" t="s">
        <v>1042</v>
      </c>
      <c r="E38" s="191" t="s">
        <v>1041</v>
      </c>
      <c r="F38" s="191"/>
      <c r="G38" s="188">
        <v>10.200000000000001</v>
      </c>
      <c r="H38" s="189">
        <v>10</v>
      </c>
      <c r="I38" s="190">
        <v>51.980799999999988</v>
      </c>
      <c r="J38" s="195"/>
      <c r="K38" s="1351"/>
      <c r="L38" s="1351"/>
      <c r="M38" s="408"/>
      <c r="N38" s="408"/>
      <c r="O38" s="408" t="s">
        <v>669</v>
      </c>
      <c r="P38" s="408" t="s">
        <v>394</v>
      </c>
      <c r="Q38" s="408" t="s">
        <v>1043</v>
      </c>
      <c r="R38" s="408">
        <v>16.400000000000002</v>
      </c>
      <c r="S38" s="408">
        <v>15.999999999999993</v>
      </c>
      <c r="T38" s="408">
        <v>87.077449999999999</v>
      </c>
      <c r="U38" s="1351"/>
      <c r="V38" s="1351"/>
      <c r="W38" s="1351"/>
      <c r="X38" s="1351"/>
      <c r="Y38" s="1351"/>
      <c r="Z38" s="1351"/>
      <c r="AA38" s="1351"/>
      <c r="AB38" s="1351"/>
      <c r="AC38" s="1351"/>
      <c r="AD38" s="1351"/>
      <c r="AE38" s="1351"/>
      <c r="AF38" s="1351"/>
      <c r="AG38" s="1351"/>
      <c r="AH38" s="1351"/>
      <c r="AI38" s="1351"/>
      <c r="AJ38" s="1351"/>
      <c r="AK38" s="1351"/>
    </row>
    <row r="39" spans="1:37" s="181" customFormat="1" ht="15.75" thickBot="1" x14ac:dyDescent="0.3">
      <c r="A39" s="182"/>
      <c r="B39" s="1084" t="s">
        <v>1046</v>
      </c>
      <c r="C39" s="1085"/>
      <c r="D39" s="1085"/>
      <c r="E39" s="1085"/>
      <c r="F39" s="1086"/>
      <c r="G39" s="1087">
        <f>SUM(G6:G38)</f>
        <v>430.88299999999992</v>
      </c>
      <c r="H39" s="1088">
        <f>SUM(H6:H38)</f>
        <v>426.02100000000002</v>
      </c>
      <c r="I39" s="1089">
        <f>SUM(I6:I38)</f>
        <v>2341.4597309400001</v>
      </c>
      <c r="J39" s="195"/>
      <c r="K39" s="1351"/>
      <c r="L39" s="1351"/>
      <c r="M39" s="408"/>
      <c r="N39" s="408"/>
      <c r="O39" s="408" t="s">
        <v>670</v>
      </c>
      <c r="P39" s="408" t="s">
        <v>1042</v>
      </c>
      <c r="Q39" s="408" t="s">
        <v>1041</v>
      </c>
      <c r="R39" s="408">
        <v>10.200000000000001</v>
      </c>
      <c r="S39" s="408">
        <v>10</v>
      </c>
      <c r="T39" s="408">
        <v>51.980799999999988</v>
      </c>
      <c r="U39" s="1351"/>
      <c r="V39" s="1351"/>
      <c r="W39" s="1351"/>
      <c r="X39" s="1351"/>
      <c r="Y39" s="1351"/>
      <c r="Z39" s="1351"/>
      <c r="AA39" s="1351"/>
      <c r="AB39" s="1351"/>
      <c r="AC39" s="1351"/>
      <c r="AD39" s="1351"/>
      <c r="AE39" s="1351"/>
      <c r="AF39" s="1351"/>
      <c r="AG39" s="1351"/>
      <c r="AH39" s="1351"/>
      <c r="AI39" s="1351"/>
      <c r="AJ39" s="1351"/>
      <c r="AK39" s="1351"/>
    </row>
    <row r="40" spans="1:37" s="181" customFormat="1" ht="15.75" thickBot="1" x14ac:dyDescent="0.3">
      <c r="A40" s="182"/>
      <c r="B40" s="182"/>
      <c r="C40" s="182"/>
      <c r="D40" s="183"/>
      <c r="E40" s="184"/>
      <c r="F40" s="182"/>
      <c r="G40" s="184"/>
      <c r="H40" s="184"/>
      <c r="I40" s="196"/>
      <c r="J40" s="182"/>
      <c r="K40" s="1351"/>
      <c r="L40" s="1351"/>
      <c r="M40" s="408" t="s">
        <v>318</v>
      </c>
      <c r="N40" s="408" t="s">
        <v>6</v>
      </c>
      <c r="O40" s="408" t="s">
        <v>330</v>
      </c>
      <c r="P40" s="408" t="s">
        <v>1042</v>
      </c>
      <c r="Q40" s="408" t="s">
        <v>1041</v>
      </c>
      <c r="R40" s="408">
        <v>23.000000000000004</v>
      </c>
      <c r="S40" s="408">
        <v>13.450000000000001</v>
      </c>
      <c r="T40" s="408">
        <v>99.012585000000001</v>
      </c>
      <c r="U40" s="1351"/>
      <c r="V40" s="1351"/>
      <c r="W40" s="1351"/>
      <c r="X40" s="1351"/>
      <c r="Y40" s="1351"/>
      <c r="Z40" s="1351"/>
      <c r="AA40" s="1351"/>
      <c r="AB40" s="1351"/>
      <c r="AC40" s="1351"/>
      <c r="AD40" s="1351"/>
      <c r="AE40" s="1351"/>
      <c r="AF40" s="1351"/>
      <c r="AG40" s="1351"/>
      <c r="AH40" s="1351"/>
      <c r="AI40" s="1351"/>
      <c r="AJ40" s="1351"/>
      <c r="AK40" s="1351"/>
    </row>
    <row r="41" spans="1:37" s="181" customFormat="1" ht="15.75" thickBot="1" x14ac:dyDescent="0.3">
      <c r="A41" s="182"/>
      <c r="B41" s="1067" t="s">
        <v>1047</v>
      </c>
      <c r="C41" s="1068"/>
      <c r="D41" s="1068"/>
      <c r="E41" s="1068"/>
      <c r="F41" s="1068"/>
      <c r="G41" s="1068"/>
      <c r="H41" s="1068"/>
      <c r="I41" s="1069"/>
      <c r="J41" s="182"/>
      <c r="K41" s="1351"/>
      <c r="L41" s="1351"/>
      <c r="M41" s="408"/>
      <c r="N41" s="408" t="s">
        <v>8</v>
      </c>
      <c r="O41" s="408" t="s">
        <v>332</v>
      </c>
      <c r="P41" s="408" t="s">
        <v>394</v>
      </c>
      <c r="Q41" s="408" t="s">
        <v>1041</v>
      </c>
      <c r="R41" s="408">
        <v>37.5</v>
      </c>
      <c r="S41" s="408">
        <v>20.389000000000006</v>
      </c>
      <c r="T41" s="408">
        <v>62.401728999999996</v>
      </c>
      <c r="U41" s="1351"/>
      <c r="V41" s="1351"/>
      <c r="W41" s="1351"/>
      <c r="X41" s="1351"/>
      <c r="Y41" s="1351"/>
      <c r="Z41" s="1351"/>
      <c r="AA41" s="1351"/>
      <c r="AB41" s="1351"/>
      <c r="AC41" s="1351"/>
      <c r="AD41" s="1351"/>
      <c r="AE41" s="1351"/>
      <c r="AF41" s="1351"/>
      <c r="AG41" s="1351"/>
      <c r="AH41" s="1351"/>
      <c r="AI41" s="1351"/>
      <c r="AJ41" s="1351"/>
      <c r="AK41" s="1351"/>
    </row>
    <row r="42" spans="1:37" s="181" customFormat="1" x14ac:dyDescent="0.25">
      <c r="A42" s="182"/>
      <c r="B42" s="197" t="s">
        <v>6</v>
      </c>
      <c r="C42" s="1257" t="s">
        <v>330</v>
      </c>
      <c r="D42" s="199" t="s">
        <v>1042</v>
      </c>
      <c r="E42" s="200" t="s">
        <v>1041</v>
      </c>
      <c r="F42" s="200" t="s">
        <v>1048</v>
      </c>
      <c r="G42" s="201">
        <v>23.000000000000004</v>
      </c>
      <c r="H42" s="202">
        <v>13.450000000000001</v>
      </c>
      <c r="I42" s="203">
        <v>99.012585000000001</v>
      </c>
      <c r="J42" s="182"/>
      <c r="K42" s="1351"/>
      <c r="L42" s="1351"/>
      <c r="M42" s="408"/>
      <c r="N42" s="408" t="s">
        <v>160</v>
      </c>
      <c r="O42" s="408" t="s">
        <v>334</v>
      </c>
      <c r="P42" s="408" t="s">
        <v>394</v>
      </c>
      <c r="Q42" s="408" t="s">
        <v>1041</v>
      </c>
      <c r="R42" s="408">
        <v>21.709999999999997</v>
      </c>
      <c r="S42" s="408">
        <v>8.1500000000000021</v>
      </c>
      <c r="T42" s="408">
        <v>47.73545</v>
      </c>
      <c r="U42" s="1351"/>
      <c r="V42" s="1351"/>
      <c r="W42" s="1351"/>
      <c r="X42" s="1351"/>
      <c r="Y42" s="1351"/>
      <c r="Z42" s="1351"/>
      <c r="AA42" s="1351"/>
      <c r="AB42" s="1351"/>
      <c r="AC42" s="1351"/>
      <c r="AD42" s="1351"/>
      <c r="AE42" s="1351"/>
      <c r="AF42" s="1351"/>
      <c r="AG42" s="1351"/>
      <c r="AH42" s="1351"/>
      <c r="AI42" s="1351"/>
      <c r="AJ42" s="1351"/>
      <c r="AK42" s="1351"/>
    </row>
    <row r="43" spans="1:37" s="181" customFormat="1" x14ac:dyDescent="0.25">
      <c r="A43" s="182"/>
      <c r="B43" s="197" t="s">
        <v>8</v>
      </c>
      <c r="C43" s="1258" t="s">
        <v>332</v>
      </c>
      <c r="D43" s="205" t="s">
        <v>394</v>
      </c>
      <c r="E43" s="206" t="s">
        <v>1041</v>
      </c>
      <c r="F43" s="206" t="s">
        <v>1048</v>
      </c>
      <c r="G43" s="201">
        <v>37.5</v>
      </c>
      <c r="H43" s="202">
        <v>20.389000000000006</v>
      </c>
      <c r="I43" s="203">
        <v>62.401728999999996</v>
      </c>
      <c r="J43" s="182"/>
      <c r="K43" s="1351"/>
      <c r="L43" s="1351"/>
      <c r="M43" s="408"/>
      <c r="N43" s="408" t="s">
        <v>16</v>
      </c>
      <c r="O43" s="408" t="s">
        <v>339</v>
      </c>
      <c r="P43" s="408" t="s">
        <v>394</v>
      </c>
      <c r="Q43" s="408" t="s">
        <v>1041</v>
      </c>
      <c r="R43" s="408">
        <v>14.000000000000005</v>
      </c>
      <c r="S43" s="408">
        <v>14.000000000000005</v>
      </c>
      <c r="T43" s="408">
        <v>67.227294999999998</v>
      </c>
      <c r="U43" s="1351"/>
      <c r="V43" s="1351"/>
      <c r="W43" s="1351"/>
      <c r="X43" s="1351"/>
      <c r="Y43" s="1351"/>
      <c r="Z43" s="1351"/>
      <c r="AA43" s="1351"/>
      <c r="AB43" s="1351"/>
      <c r="AC43" s="1351"/>
      <c r="AD43" s="1351"/>
      <c r="AE43" s="1351"/>
      <c r="AF43" s="1351"/>
      <c r="AG43" s="1351"/>
      <c r="AH43" s="1351"/>
      <c r="AI43" s="1351"/>
      <c r="AJ43" s="1351"/>
      <c r="AK43" s="1351"/>
    </row>
    <row r="44" spans="1:37" s="181" customFormat="1" x14ac:dyDescent="0.25">
      <c r="A44" s="182"/>
      <c r="B44" s="197" t="s">
        <v>160</v>
      </c>
      <c r="C44" s="1258" t="s">
        <v>334</v>
      </c>
      <c r="D44" s="205" t="s">
        <v>394</v>
      </c>
      <c r="E44" s="206" t="s">
        <v>1041</v>
      </c>
      <c r="F44" s="206" t="s">
        <v>1048</v>
      </c>
      <c r="G44" s="201">
        <v>21.709999999999997</v>
      </c>
      <c r="H44" s="202">
        <v>8.1500000000000021</v>
      </c>
      <c r="I44" s="203">
        <v>47.73545</v>
      </c>
      <c r="J44" s="182"/>
      <c r="K44" s="1351"/>
      <c r="L44" s="1351"/>
      <c r="M44" s="408"/>
      <c r="N44" s="408" t="s">
        <v>133</v>
      </c>
      <c r="O44" s="408" t="s">
        <v>952</v>
      </c>
      <c r="P44" s="408" t="s">
        <v>1045</v>
      </c>
      <c r="Q44" s="408" t="s">
        <v>1041</v>
      </c>
      <c r="R44" s="408">
        <v>2.4</v>
      </c>
      <c r="S44" s="408">
        <v>2.3559999999999999</v>
      </c>
      <c r="T44" s="408">
        <v>14.671885999999999</v>
      </c>
      <c r="U44" s="1351"/>
      <c r="V44" s="1351"/>
      <c r="W44" s="1351"/>
      <c r="X44" s="1351"/>
      <c r="Y44" s="1351"/>
      <c r="Z44" s="1351"/>
      <c r="AA44" s="1351"/>
      <c r="AB44" s="1351"/>
      <c r="AC44" s="1351"/>
      <c r="AD44" s="1351"/>
      <c r="AE44" s="1351"/>
      <c r="AF44" s="1351"/>
      <c r="AG44" s="1351"/>
      <c r="AH44" s="1351"/>
      <c r="AI44" s="1351"/>
      <c r="AJ44" s="1351"/>
      <c r="AK44" s="1351"/>
    </row>
    <row r="45" spans="1:37" s="181" customFormat="1" x14ac:dyDescent="0.25">
      <c r="A45" s="182"/>
      <c r="B45" s="197" t="s">
        <v>16</v>
      </c>
      <c r="C45" s="1258" t="s">
        <v>339</v>
      </c>
      <c r="D45" s="205" t="s">
        <v>394</v>
      </c>
      <c r="E45" s="206" t="s">
        <v>1041</v>
      </c>
      <c r="F45" s="206" t="s">
        <v>1048</v>
      </c>
      <c r="G45" s="201">
        <v>14.000000000000005</v>
      </c>
      <c r="H45" s="202">
        <v>14.000000000000005</v>
      </c>
      <c r="I45" s="203">
        <v>67.227294999999998</v>
      </c>
      <c r="J45" s="182"/>
      <c r="K45" s="1351"/>
      <c r="L45" s="1351"/>
      <c r="M45" s="408"/>
      <c r="N45" s="408"/>
      <c r="O45" s="408" t="s">
        <v>655</v>
      </c>
      <c r="P45" s="408" t="s">
        <v>1045</v>
      </c>
      <c r="Q45" s="408" t="s">
        <v>1041</v>
      </c>
      <c r="R45" s="408">
        <v>2.4</v>
      </c>
      <c r="S45" s="408">
        <v>2.387</v>
      </c>
      <c r="T45" s="408">
        <v>15.322776999999999</v>
      </c>
      <c r="U45" s="1351"/>
      <c r="V45" s="1351"/>
      <c r="W45" s="1351"/>
      <c r="X45" s="1351"/>
      <c r="Y45" s="1351"/>
      <c r="Z45" s="1351"/>
      <c r="AA45" s="1351"/>
      <c r="AB45" s="1351"/>
      <c r="AC45" s="1351"/>
      <c r="AD45" s="1351"/>
      <c r="AE45" s="1351"/>
      <c r="AF45" s="1351"/>
      <c r="AG45" s="1351"/>
      <c r="AH45" s="1351"/>
      <c r="AI45" s="1351"/>
      <c r="AJ45" s="1351"/>
      <c r="AK45" s="1351"/>
    </row>
    <row r="46" spans="1:37" s="181" customFormat="1" x14ac:dyDescent="0.25">
      <c r="A46" s="182"/>
      <c r="B46" s="197" t="s">
        <v>133</v>
      </c>
      <c r="C46" s="1258" t="s">
        <v>952</v>
      </c>
      <c r="D46" s="205" t="s">
        <v>1045</v>
      </c>
      <c r="E46" s="206" t="s">
        <v>1041</v>
      </c>
      <c r="F46" s="206" t="s">
        <v>1048</v>
      </c>
      <c r="G46" s="201">
        <v>2.4</v>
      </c>
      <c r="H46" s="202">
        <v>2.3559999999999999</v>
      </c>
      <c r="I46" s="203">
        <v>14.671885999999999</v>
      </c>
      <c r="J46" s="182"/>
      <c r="K46" s="1351"/>
      <c r="L46" s="1351"/>
      <c r="M46" s="408"/>
      <c r="N46" s="408"/>
      <c r="O46" s="408" t="s">
        <v>653</v>
      </c>
      <c r="P46" s="408" t="s">
        <v>1042</v>
      </c>
      <c r="Q46" s="408" t="s">
        <v>1041</v>
      </c>
      <c r="R46" s="408">
        <v>4.8</v>
      </c>
      <c r="S46" s="408">
        <v>4.2849999999999993</v>
      </c>
      <c r="T46" s="408">
        <v>29.456603999999999</v>
      </c>
      <c r="U46" s="1351"/>
      <c r="V46" s="1351"/>
      <c r="W46" s="1351"/>
      <c r="X46" s="1351"/>
      <c r="Y46" s="1351"/>
      <c r="Z46" s="1351"/>
      <c r="AA46" s="1351"/>
      <c r="AB46" s="1351"/>
      <c r="AC46" s="1351"/>
      <c r="AD46" s="1351"/>
      <c r="AE46" s="1351"/>
      <c r="AF46" s="1351"/>
      <c r="AG46" s="1351"/>
      <c r="AH46" s="1351"/>
      <c r="AI46" s="1351"/>
      <c r="AJ46" s="1351"/>
      <c r="AK46" s="1351"/>
    </row>
    <row r="47" spans="1:37" s="181" customFormat="1" x14ac:dyDescent="0.25">
      <c r="A47" s="182"/>
      <c r="B47" s="197"/>
      <c r="C47" s="1258" t="s">
        <v>655</v>
      </c>
      <c r="D47" s="205" t="s">
        <v>1045</v>
      </c>
      <c r="E47" s="206" t="s">
        <v>1041</v>
      </c>
      <c r="F47" s="206" t="s">
        <v>1251</v>
      </c>
      <c r="G47" s="201">
        <v>2.4</v>
      </c>
      <c r="H47" s="202">
        <v>2.387</v>
      </c>
      <c r="I47" s="203">
        <v>15.322776999999999</v>
      </c>
      <c r="J47" s="182"/>
      <c r="K47" s="1351"/>
      <c r="L47" s="1351"/>
      <c r="M47" s="408"/>
      <c r="N47" s="408"/>
      <c r="O47" s="408" t="s">
        <v>654</v>
      </c>
      <c r="P47" s="408" t="s">
        <v>1044</v>
      </c>
      <c r="Q47" s="408" t="s">
        <v>1041</v>
      </c>
      <c r="R47" s="408">
        <v>3.1999999999999997</v>
      </c>
      <c r="S47" s="408">
        <v>2.9329999999999994</v>
      </c>
      <c r="T47" s="408">
        <v>19.237408000000002</v>
      </c>
      <c r="U47" s="1351"/>
      <c r="V47" s="1351"/>
      <c r="W47" s="1351"/>
      <c r="X47" s="1351"/>
      <c r="Y47" s="1351"/>
      <c r="Z47" s="1351"/>
      <c r="AA47" s="1351"/>
      <c r="AB47" s="1351"/>
      <c r="AC47" s="1351"/>
      <c r="AD47" s="1351"/>
      <c r="AE47" s="1351"/>
      <c r="AF47" s="1351"/>
      <c r="AG47" s="1351"/>
      <c r="AH47" s="1351"/>
      <c r="AI47" s="1351"/>
      <c r="AJ47" s="1351"/>
      <c r="AK47" s="1351"/>
    </row>
    <row r="48" spans="1:37" s="181" customFormat="1" x14ac:dyDescent="0.25">
      <c r="A48" s="182"/>
      <c r="B48" s="197"/>
      <c r="C48" s="1258" t="s">
        <v>653</v>
      </c>
      <c r="D48" s="205" t="s">
        <v>1042</v>
      </c>
      <c r="E48" s="206" t="s">
        <v>1041</v>
      </c>
      <c r="F48" s="206" t="s">
        <v>1251</v>
      </c>
      <c r="G48" s="201">
        <v>4.8</v>
      </c>
      <c r="H48" s="202">
        <v>4.2849999999999993</v>
      </c>
      <c r="I48" s="203">
        <v>29.456603999999999</v>
      </c>
      <c r="J48" s="182"/>
      <c r="K48" s="1351"/>
      <c r="L48" s="1351"/>
      <c r="M48" s="408" t="s">
        <v>319</v>
      </c>
      <c r="N48" s="408" t="s">
        <v>1956</v>
      </c>
      <c r="O48" s="408" t="s">
        <v>1958</v>
      </c>
      <c r="P48" s="408" t="s">
        <v>1040</v>
      </c>
      <c r="Q48" s="408" t="s">
        <v>1041</v>
      </c>
      <c r="R48" s="408">
        <v>1.2</v>
      </c>
      <c r="S48" s="408">
        <v>1.2000000000000004E-2</v>
      </c>
      <c r="T48" s="408">
        <v>2.1185800000000001</v>
      </c>
      <c r="U48" s="1351"/>
      <c r="V48" s="1351"/>
      <c r="W48" s="1351"/>
      <c r="X48" s="1351"/>
      <c r="Y48" s="1351"/>
      <c r="Z48" s="1351"/>
      <c r="AA48" s="1351"/>
      <c r="AB48" s="1351"/>
      <c r="AC48" s="1351"/>
      <c r="AD48" s="1351"/>
      <c r="AE48" s="1351"/>
      <c r="AF48" s="1351"/>
      <c r="AG48" s="1351"/>
      <c r="AH48" s="1351"/>
      <c r="AI48" s="1351"/>
      <c r="AJ48" s="1351"/>
      <c r="AK48" s="1351"/>
    </row>
    <row r="49" spans="1:37" s="181" customFormat="1" ht="15.75" thickBot="1" x14ac:dyDescent="0.3">
      <c r="A49" s="182"/>
      <c r="B49" s="197"/>
      <c r="C49" s="1258" t="s">
        <v>654</v>
      </c>
      <c r="D49" s="205" t="s">
        <v>1044</v>
      </c>
      <c r="E49" s="206" t="s">
        <v>1041</v>
      </c>
      <c r="F49" s="206" t="s">
        <v>1251</v>
      </c>
      <c r="G49" s="201">
        <v>3.1999999999999997</v>
      </c>
      <c r="H49" s="202">
        <v>2.9329999999999994</v>
      </c>
      <c r="I49" s="203">
        <v>19.237408000000002</v>
      </c>
      <c r="J49" s="182"/>
      <c r="K49" s="1351"/>
      <c r="L49" s="1351"/>
      <c r="M49" s="408"/>
      <c r="N49" s="408" t="s">
        <v>92</v>
      </c>
      <c r="O49" s="408" t="s">
        <v>588</v>
      </c>
      <c r="P49" s="408" t="s">
        <v>1045</v>
      </c>
      <c r="Q49" s="408" t="s">
        <v>1041</v>
      </c>
      <c r="R49" s="408">
        <v>144.48400000000001</v>
      </c>
      <c r="S49" s="408">
        <v>144.48400000000001</v>
      </c>
      <c r="T49" s="408">
        <v>452.8373719999999</v>
      </c>
      <c r="U49" s="1351"/>
      <c r="V49" s="1351"/>
      <c r="W49" s="1351"/>
      <c r="X49" s="1351"/>
      <c r="Y49" s="1351"/>
      <c r="Z49" s="1351"/>
      <c r="AA49" s="1351"/>
      <c r="AB49" s="1351"/>
      <c r="AC49" s="1351"/>
      <c r="AD49" s="1351"/>
      <c r="AE49" s="1351"/>
      <c r="AF49" s="1351"/>
      <c r="AG49" s="1351"/>
      <c r="AH49" s="1351"/>
      <c r="AI49" s="1351"/>
      <c r="AJ49" s="1351"/>
      <c r="AK49" s="1351"/>
    </row>
    <row r="50" spans="1:37" s="181" customFormat="1" ht="15.75" thickBot="1" x14ac:dyDescent="0.3">
      <c r="A50" s="182"/>
      <c r="B50" s="1090" t="s">
        <v>1050</v>
      </c>
      <c r="C50" s="1091"/>
      <c r="D50" s="1091"/>
      <c r="E50" s="1091"/>
      <c r="F50" s="1092"/>
      <c r="G50" s="1093">
        <f>SUM(G42:G49)</f>
        <v>109.01</v>
      </c>
      <c r="H50" s="1094">
        <f>SUM(H42:H49)</f>
        <v>67.95</v>
      </c>
      <c r="I50" s="1095">
        <f>SUM(I42:I49)</f>
        <v>355.06573399999996</v>
      </c>
      <c r="J50" s="182"/>
      <c r="K50" s="1351"/>
      <c r="L50" s="1351"/>
      <c r="M50" s="408"/>
      <c r="N50" s="408" t="s">
        <v>96</v>
      </c>
      <c r="O50" s="408" t="s">
        <v>595</v>
      </c>
      <c r="P50" s="408" t="s">
        <v>1045</v>
      </c>
      <c r="Q50" s="408" t="s">
        <v>1041</v>
      </c>
      <c r="R50" s="408">
        <v>44.54099999999999</v>
      </c>
      <c r="S50" s="408">
        <v>44.54099999999999</v>
      </c>
      <c r="T50" s="408">
        <v>112.083145</v>
      </c>
      <c r="U50" s="1351"/>
      <c r="V50" s="1351"/>
      <c r="W50" s="1351"/>
      <c r="X50" s="1351"/>
      <c r="Y50" s="1351"/>
      <c r="Z50" s="1351"/>
      <c r="AA50" s="1351"/>
      <c r="AB50" s="1351"/>
      <c r="AC50" s="1351"/>
      <c r="AD50" s="1351"/>
      <c r="AE50" s="1351"/>
      <c r="AF50" s="1351"/>
      <c r="AG50" s="1351"/>
      <c r="AH50" s="1351"/>
      <c r="AI50" s="1351"/>
      <c r="AJ50" s="1351"/>
      <c r="AK50" s="1351"/>
    </row>
    <row r="51" spans="1:37" s="181" customFormat="1" ht="15.75" thickBot="1" x14ac:dyDescent="0.3">
      <c r="A51" s="182"/>
      <c r="B51" s="207"/>
      <c r="C51" s="207"/>
      <c r="D51" s="208"/>
      <c r="E51" s="207"/>
      <c r="F51" s="207"/>
      <c r="G51" s="209"/>
      <c r="H51" s="209"/>
      <c r="I51" s="209"/>
      <c r="J51" s="182"/>
      <c r="K51" s="1351"/>
      <c r="L51" s="1351"/>
      <c r="M51" s="408"/>
      <c r="N51" s="408" t="s">
        <v>1930</v>
      </c>
      <c r="O51" s="408" t="s">
        <v>1979</v>
      </c>
      <c r="P51" s="408" t="s">
        <v>1042</v>
      </c>
      <c r="Q51" s="408" t="s">
        <v>1041</v>
      </c>
      <c r="R51" s="408">
        <v>20</v>
      </c>
      <c r="S51" s="408">
        <v>20</v>
      </c>
      <c r="T51" s="408">
        <v>45.818671999999992</v>
      </c>
      <c r="U51" s="1351"/>
      <c r="V51" s="1351"/>
      <c r="W51" s="1351"/>
      <c r="X51" s="1351"/>
      <c r="Y51" s="1351"/>
      <c r="Z51" s="1351"/>
      <c r="AA51" s="1351"/>
      <c r="AB51" s="1351"/>
      <c r="AC51" s="1351"/>
      <c r="AD51" s="1351"/>
      <c r="AE51" s="1351"/>
      <c r="AF51" s="1351"/>
      <c r="AG51" s="1351"/>
      <c r="AH51" s="1351"/>
      <c r="AI51" s="1351"/>
      <c r="AJ51" s="1351"/>
      <c r="AK51" s="1351"/>
    </row>
    <row r="52" spans="1:37" s="181" customFormat="1" ht="15.75" thickBot="1" x14ac:dyDescent="0.3">
      <c r="A52" s="182"/>
      <c r="B52" s="1070" t="s">
        <v>310</v>
      </c>
      <c r="C52" s="1071"/>
      <c r="D52" s="1071"/>
      <c r="E52" s="1071"/>
      <c r="F52" s="1071"/>
      <c r="G52" s="1071"/>
      <c r="H52" s="1071"/>
      <c r="I52" s="1072"/>
      <c r="J52" s="182"/>
      <c r="K52" s="1351"/>
      <c r="L52" s="1351"/>
      <c r="M52" s="408"/>
      <c r="N52" s="408" t="s">
        <v>123</v>
      </c>
      <c r="O52" s="408" t="s">
        <v>641</v>
      </c>
      <c r="P52" s="408" t="s">
        <v>1044</v>
      </c>
      <c r="Q52" s="408" t="s">
        <v>1041</v>
      </c>
      <c r="R52" s="408">
        <v>16</v>
      </c>
      <c r="S52" s="408">
        <v>16</v>
      </c>
      <c r="T52" s="408">
        <v>48.784205000000007</v>
      </c>
      <c r="U52" s="1351"/>
      <c r="V52" s="1351"/>
      <c r="W52" s="1351"/>
      <c r="X52" s="1351"/>
      <c r="Y52" s="1351"/>
      <c r="Z52" s="1351"/>
      <c r="AA52" s="1351"/>
      <c r="AB52" s="1351"/>
      <c r="AC52" s="1351"/>
      <c r="AD52" s="1351"/>
      <c r="AE52" s="1351"/>
      <c r="AF52" s="1351"/>
      <c r="AG52" s="1351"/>
      <c r="AH52" s="1351"/>
      <c r="AI52" s="1351"/>
      <c r="AJ52" s="1351"/>
      <c r="AK52" s="1351"/>
    </row>
    <row r="53" spans="1:37" s="181" customFormat="1" x14ac:dyDescent="0.25">
      <c r="A53" s="182"/>
      <c r="B53" s="197" t="s">
        <v>1956</v>
      </c>
      <c r="C53" s="1257" t="s">
        <v>1958</v>
      </c>
      <c r="D53" s="210" t="s">
        <v>1040</v>
      </c>
      <c r="E53" s="211" t="s">
        <v>1041</v>
      </c>
      <c r="F53" s="198"/>
      <c r="G53" s="201">
        <v>1.2</v>
      </c>
      <c r="H53" s="202">
        <v>1.2000000000000004E-2</v>
      </c>
      <c r="I53" s="203">
        <v>2.1185800000000001</v>
      </c>
      <c r="J53" s="182"/>
      <c r="K53" s="1351"/>
      <c r="L53" s="1351"/>
      <c r="M53" s="408"/>
      <c r="N53" s="408" t="s">
        <v>127</v>
      </c>
      <c r="O53" s="408" t="s">
        <v>647</v>
      </c>
      <c r="P53" s="408" t="s">
        <v>1042</v>
      </c>
      <c r="Q53" s="408" t="s">
        <v>1041</v>
      </c>
      <c r="R53" s="408">
        <v>20</v>
      </c>
      <c r="S53" s="408">
        <v>20</v>
      </c>
      <c r="T53" s="408">
        <v>58.946896000000002</v>
      </c>
      <c r="U53" s="1351"/>
      <c r="V53" s="1351"/>
      <c r="W53" s="1351"/>
      <c r="X53" s="1351"/>
      <c r="Y53" s="1351"/>
      <c r="Z53" s="1351"/>
      <c r="AA53" s="1351"/>
      <c r="AB53" s="1351"/>
      <c r="AC53" s="1351"/>
      <c r="AD53" s="1351"/>
      <c r="AE53" s="1351"/>
      <c r="AF53" s="1351"/>
      <c r="AG53" s="1351"/>
      <c r="AH53" s="1351"/>
      <c r="AI53" s="1351"/>
      <c r="AJ53" s="1351"/>
      <c r="AK53" s="1351"/>
    </row>
    <row r="54" spans="1:37" s="181" customFormat="1" x14ac:dyDescent="0.25">
      <c r="A54" s="182"/>
      <c r="B54" s="197" t="s">
        <v>92</v>
      </c>
      <c r="C54" s="1258" t="s">
        <v>588</v>
      </c>
      <c r="D54" s="212" t="s">
        <v>1045</v>
      </c>
      <c r="E54" s="213" t="s">
        <v>1041</v>
      </c>
      <c r="F54" s="204"/>
      <c r="G54" s="201">
        <v>144.48400000000001</v>
      </c>
      <c r="H54" s="202">
        <v>144.48400000000001</v>
      </c>
      <c r="I54" s="203">
        <v>452.8373719999999</v>
      </c>
      <c r="J54" s="182"/>
      <c r="K54" s="1351"/>
      <c r="L54" s="1351"/>
      <c r="M54" s="408"/>
      <c r="N54" s="408" t="s">
        <v>1932</v>
      </c>
      <c r="O54" s="408" t="s">
        <v>612</v>
      </c>
      <c r="P54" s="408" t="s">
        <v>1042</v>
      </c>
      <c r="Q54" s="408" t="s">
        <v>1041</v>
      </c>
      <c r="R54" s="408">
        <v>20</v>
      </c>
      <c r="S54" s="408">
        <v>20</v>
      </c>
      <c r="T54" s="408">
        <v>44.089772000000004</v>
      </c>
      <c r="U54" s="1351"/>
      <c r="V54" s="1351"/>
      <c r="W54" s="1351"/>
      <c r="X54" s="1351"/>
      <c r="Y54" s="1351"/>
      <c r="Z54" s="1351"/>
      <c r="AA54" s="1351"/>
      <c r="AB54" s="1351"/>
      <c r="AC54" s="1351"/>
      <c r="AD54" s="1351"/>
      <c r="AE54" s="1351"/>
      <c r="AF54" s="1351"/>
      <c r="AG54" s="1351"/>
      <c r="AH54" s="1351"/>
      <c r="AI54" s="1351"/>
      <c r="AJ54" s="1351"/>
      <c r="AK54" s="1351"/>
    </row>
    <row r="55" spans="1:37" s="181" customFormat="1" x14ac:dyDescent="0.25">
      <c r="A55" s="182"/>
      <c r="B55" s="197" t="s">
        <v>96</v>
      </c>
      <c r="C55" s="1258" t="s">
        <v>595</v>
      </c>
      <c r="D55" s="212" t="s">
        <v>1045</v>
      </c>
      <c r="E55" s="213" t="s">
        <v>1041</v>
      </c>
      <c r="F55" s="204"/>
      <c r="G55" s="201">
        <v>44.54099999999999</v>
      </c>
      <c r="H55" s="202">
        <v>44.54099999999999</v>
      </c>
      <c r="I55" s="203">
        <v>112.083145</v>
      </c>
      <c r="J55" s="182"/>
      <c r="K55" s="1351"/>
      <c r="L55" s="1351"/>
      <c r="M55" s="408"/>
      <c r="N55" s="408" t="s">
        <v>153</v>
      </c>
      <c r="O55" s="408" t="s">
        <v>712</v>
      </c>
      <c r="P55" s="408" t="s">
        <v>1042</v>
      </c>
      <c r="Q55" s="408" t="s">
        <v>1041</v>
      </c>
      <c r="R55" s="408">
        <v>20</v>
      </c>
      <c r="S55" s="408">
        <v>20</v>
      </c>
      <c r="T55" s="408">
        <v>56.039311000000012</v>
      </c>
      <c r="U55" s="1351"/>
      <c r="V55" s="1351"/>
      <c r="W55" s="1351"/>
      <c r="X55" s="1351"/>
      <c r="Y55" s="1351"/>
      <c r="Z55" s="1351"/>
      <c r="AA55" s="1351"/>
      <c r="AB55" s="1351"/>
      <c r="AC55" s="1351"/>
      <c r="AD55" s="1351"/>
      <c r="AE55" s="1351"/>
      <c r="AF55" s="1351"/>
      <c r="AG55" s="1351"/>
      <c r="AH55" s="1351"/>
      <c r="AI55" s="1351"/>
      <c r="AJ55" s="1351"/>
      <c r="AK55" s="1351"/>
    </row>
    <row r="56" spans="1:37" s="181" customFormat="1" x14ac:dyDescent="0.25">
      <c r="A56" s="182"/>
      <c r="B56" s="197" t="s">
        <v>1930</v>
      </c>
      <c r="C56" s="1258" t="s">
        <v>1979</v>
      </c>
      <c r="D56" s="212" t="s">
        <v>1042</v>
      </c>
      <c r="E56" s="213" t="s">
        <v>1041</v>
      </c>
      <c r="F56" s="204"/>
      <c r="G56" s="201">
        <v>20</v>
      </c>
      <c r="H56" s="202">
        <v>20</v>
      </c>
      <c r="I56" s="203">
        <v>45.818671999999992</v>
      </c>
      <c r="J56" s="182"/>
      <c r="K56" s="1351"/>
      <c r="L56" s="1351"/>
      <c r="M56" s="408" t="s">
        <v>320</v>
      </c>
      <c r="N56" s="408" t="s">
        <v>92</v>
      </c>
      <c r="O56" s="408" t="s">
        <v>586</v>
      </c>
      <c r="P56" s="408" t="s">
        <v>1045</v>
      </c>
      <c r="Q56" s="408" t="s">
        <v>1041</v>
      </c>
      <c r="R56" s="408">
        <v>132.3000000000001</v>
      </c>
      <c r="S56" s="408">
        <v>132.3000000000001</v>
      </c>
      <c r="T56" s="408">
        <v>620.54249899999979</v>
      </c>
      <c r="U56" s="1351"/>
      <c r="V56" s="1351"/>
      <c r="W56" s="1351"/>
      <c r="X56" s="1351"/>
      <c r="Y56" s="1351"/>
      <c r="Z56" s="1351"/>
      <c r="AA56" s="1351"/>
      <c r="AB56" s="1351"/>
      <c r="AC56" s="1351"/>
      <c r="AD56" s="1351"/>
      <c r="AE56" s="1351"/>
      <c r="AF56" s="1351"/>
      <c r="AG56" s="1351"/>
      <c r="AH56" s="1351"/>
      <c r="AI56" s="1351"/>
      <c r="AJ56" s="1351"/>
      <c r="AK56" s="1351"/>
    </row>
    <row r="57" spans="1:37" s="181" customFormat="1" x14ac:dyDescent="0.25">
      <c r="A57" s="182"/>
      <c r="B57" s="197" t="s">
        <v>123</v>
      </c>
      <c r="C57" s="1258" t="s">
        <v>641</v>
      </c>
      <c r="D57" s="212" t="s">
        <v>1044</v>
      </c>
      <c r="E57" s="213" t="s">
        <v>1041</v>
      </c>
      <c r="F57" s="204"/>
      <c r="G57" s="201">
        <v>16</v>
      </c>
      <c r="H57" s="202">
        <v>16</v>
      </c>
      <c r="I57" s="203">
        <v>48.784205000000007</v>
      </c>
      <c r="J57" s="182"/>
      <c r="K57" s="1351"/>
      <c r="L57" s="1351"/>
      <c r="M57" s="408"/>
      <c r="N57" s="408" t="s">
        <v>94</v>
      </c>
      <c r="O57" s="408" t="s">
        <v>589</v>
      </c>
      <c r="P57" s="408" t="s">
        <v>1042</v>
      </c>
      <c r="Q57" s="408" t="s">
        <v>1041</v>
      </c>
      <c r="R57" s="408">
        <v>80</v>
      </c>
      <c r="S57" s="408">
        <v>80</v>
      </c>
      <c r="T57" s="408">
        <v>341.35484000000002</v>
      </c>
      <c r="U57" s="1351"/>
      <c r="V57" s="1351"/>
      <c r="W57" s="1351"/>
      <c r="X57" s="1351"/>
      <c r="Y57" s="1351"/>
      <c r="Z57" s="1351"/>
      <c r="AA57" s="1351"/>
      <c r="AB57" s="1351"/>
      <c r="AC57" s="1351"/>
      <c r="AD57" s="1351"/>
      <c r="AE57" s="1351"/>
      <c r="AF57" s="1351"/>
      <c r="AG57" s="1351"/>
      <c r="AH57" s="1351"/>
      <c r="AI57" s="1351"/>
      <c r="AJ57" s="1351"/>
      <c r="AK57" s="1351"/>
    </row>
    <row r="58" spans="1:37" s="181" customFormat="1" x14ac:dyDescent="0.25">
      <c r="A58" s="182"/>
      <c r="B58" s="197" t="s">
        <v>127</v>
      </c>
      <c r="C58" s="1258" t="s">
        <v>647</v>
      </c>
      <c r="D58" s="212" t="s">
        <v>1042</v>
      </c>
      <c r="E58" s="213" t="s">
        <v>1041</v>
      </c>
      <c r="F58" s="204"/>
      <c r="G58" s="201">
        <v>20</v>
      </c>
      <c r="H58" s="202">
        <v>20</v>
      </c>
      <c r="I58" s="203">
        <v>58.946896000000002</v>
      </c>
      <c r="J58" s="182"/>
      <c r="K58" s="1351"/>
      <c r="L58" s="1351"/>
      <c r="M58" s="408"/>
      <c r="N58" s="408"/>
      <c r="O58" s="408" t="s">
        <v>590</v>
      </c>
      <c r="P58" s="408" t="s">
        <v>1042</v>
      </c>
      <c r="Q58" s="408" t="s">
        <v>1041</v>
      </c>
      <c r="R58" s="408">
        <v>30</v>
      </c>
      <c r="S58" s="408">
        <v>30</v>
      </c>
      <c r="T58" s="408">
        <v>139.20454999999998</v>
      </c>
      <c r="U58" s="1351"/>
      <c r="V58" s="1351"/>
      <c r="W58" s="1351"/>
      <c r="X58" s="1351"/>
      <c r="Y58" s="1351"/>
      <c r="Z58" s="1351"/>
      <c r="AA58" s="1351"/>
      <c r="AB58" s="1351"/>
      <c r="AC58" s="1351"/>
      <c r="AD58" s="1351"/>
      <c r="AE58" s="1351"/>
      <c r="AF58" s="1351"/>
      <c r="AG58" s="1351"/>
      <c r="AH58" s="1351"/>
      <c r="AI58" s="1351"/>
      <c r="AJ58" s="1351"/>
      <c r="AK58" s="1351"/>
    </row>
    <row r="59" spans="1:37" s="181" customFormat="1" x14ac:dyDescent="0.25">
      <c r="A59" s="182"/>
      <c r="B59" s="197" t="s">
        <v>1932</v>
      </c>
      <c r="C59" s="1258" t="s">
        <v>612</v>
      </c>
      <c r="D59" s="212" t="s">
        <v>1042</v>
      </c>
      <c r="E59" s="213" t="s">
        <v>1041</v>
      </c>
      <c r="F59" s="204"/>
      <c r="G59" s="201">
        <v>20</v>
      </c>
      <c r="H59" s="202">
        <v>20</v>
      </c>
      <c r="I59" s="203">
        <v>44.089772000000004</v>
      </c>
      <c r="J59" s="182"/>
      <c r="K59" s="1351"/>
      <c r="L59" s="1351"/>
      <c r="M59" s="408"/>
      <c r="N59" s="408" t="s">
        <v>96</v>
      </c>
      <c r="O59" s="408" t="s">
        <v>2084</v>
      </c>
      <c r="P59" s="408">
        <v>0</v>
      </c>
      <c r="Q59" s="408" t="s">
        <v>1041</v>
      </c>
      <c r="R59" s="408">
        <v>130</v>
      </c>
      <c r="S59" s="408">
        <v>130</v>
      </c>
      <c r="T59" s="408">
        <v>0.11281000000000001</v>
      </c>
      <c r="U59" s="1351"/>
      <c r="V59" s="1351"/>
      <c r="W59" s="1351"/>
      <c r="X59" s="1351"/>
      <c r="Y59" s="1351"/>
      <c r="Z59" s="1351"/>
      <c r="AA59" s="1351"/>
      <c r="AB59" s="1351"/>
      <c r="AC59" s="1351"/>
      <c r="AD59" s="1351"/>
      <c r="AE59" s="1351"/>
      <c r="AF59" s="1351"/>
      <c r="AG59" s="1351"/>
      <c r="AH59" s="1351"/>
      <c r="AI59" s="1351"/>
      <c r="AJ59" s="1351"/>
      <c r="AK59" s="1351"/>
    </row>
    <row r="60" spans="1:37" s="181" customFormat="1" ht="15.75" thickBot="1" x14ac:dyDescent="0.3">
      <c r="A60" s="182"/>
      <c r="B60" s="197" t="s">
        <v>153</v>
      </c>
      <c r="C60" s="1258" t="s">
        <v>712</v>
      </c>
      <c r="D60" s="212" t="s">
        <v>1042</v>
      </c>
      <c r="E60" s="213" t="s">
        <v>1041</v>
      </c>
      <c r="F60" s="204"/>
      <c r="G60" s="201">
        <v>20</v>
      </c>
      <c r="H60" s="202">
        <v>20</v>
      </c>
      <c r="I60" s="203">
        <v>56.039311000000012</v>
      </c>
      <c r="J60" s="182"/>
      <c r="K60" s="1351"/>
      <c r="L60" s="1351"/>
      <c r="M60" s="408"/>
      <c r="N60" s="408" t="s">
        <v>1942</v>
      </c>
      <c r="O60" s="408" t="s">
        <v>1944</v>
      </c>
      <c r="P60" s="408" t="s">
        <v>1045</v>
      </c>
      <c r="Q60" s="408" t="s">
        <v>1041</v>
      </c>
      <c r="R60" s="408">
        <v>18.37</v>
      </c>
      <c r="S60" s="408">
        <v>18.37</v>
      </c>
      <c r="T60" s="408">
        <v>51.260619999999996</v>
      </c>
      <c r="U60" s="1351"/>
      <c r="V60" s="1351"/>
      <c r="W60" s="1351"/>
      <c r="X60" s="1351"/>
      <c r="Y60" s="1351"/>
      <c r="Z60" s="1351"/>
      <c r="AA60" s="1351"/>
      <c r="AB60" s="1351"/>
      <c r="AC60" s="1351"/>
      <c r="AD60" s="1351"/>
      <c r="AE60" s="1351"/>
      <c r="AF60" s="1351"/>
      <c r="AG60" s="1351"/>
      <c r="AH60" s="1351"/>
      <c r="AI60" s="1351"/>
      <c r="AJ60" s="1351"/>
      <c r="AK60" s="1351"/>
    </row>
    <row r="61" spans="1:37" s="181" customFormat="1" ht="15.75" thickBot="1" x14ac:dyDescent="0.3">
      <c r="A61" s="182"/>
      <c r="B61" s="1096" t="s">
        <v>1051</v>
      </c>
      <c r="C61" s="1097"/>
      <c r="D61" s="1097"/>
      <c r="E61" s="1097"/>
      <c r="F61" s="1098"/>
      <c r="G61" s="1093">
        <f>SUM(G53:G60)</f>
        <v>286.22500000000002</v>
      </c>
      <c r="H61" s="1094">
        <f>SUM(H53:H60)</f>
        <v>285.03700000000003</v>
      </c>
      <c r="I61" s="1095">
        <f>SUM(I53:I60)</f>
        <v>820.71795299999997</v>
      </c>
      <c r="J61" s="182"/>
      <c r="K61" s="1351"/>
      <c r="L61" s="1351"/>
      <c r="M61" s="408"/>
      <c r="N61" s="408" t="s">
        <v>1945</v>
      </c>
      <c r="O61" s="408" t="s">
        <v>1947</v>
      </c>
      <c r="P61" s="408" t="s">
        <v>1045</v>
      </c>
      <c r="Q61" s="408" t="s">
        <v>1041</v>
      </c>
      <c r="R61" s="408">
        <v>18.37</v>
      </c>
      <c r="S61" s="408">
        <v>18.37</v>
      </c>
      <c r="T61" s="408">
        <v>65.73205200000001</v>
      </c>
      <c r="U61" s="1351"/>
      <c r="V61" s="1351"/>
      <c r="W61" s="1351"/>
      <c r="X61" s="1351"/>
      <c r="Y61" s="1351"/>
      <c r="Z61" s="1351"/>
      <c r="AA61" s="1351"/>
      <c r="AB61" s="1351"/>
      <c r="AC61" s="1351"/>
      <c r="AD61" s="1351"/>
      <c r="AE61" s="1351"/>
      <c r="AF61" s="1351"/>
      <c r="AG61" s="1351"/>
      <c r="AH61" s="1351"/>
      <c r="AI61" s="1351"/>
      <c r="AJ61" s="1351"/>
      <c r="AK61" s="1351"/>
    </row>
    <row r="62" spans="1:37" s="181" customFormat="1" ht="15.75" thickBot="1" x14ac:dyDescent="0.3">
      <c r="A62" s="182"/>
      <c r="B62" s="182"/>
      <c r="C62" s="182"/>
      <c r="D62" s="183"/>
      <c r="E62" s="184"/>
      <c r="F62" s="182"/>
      <c r="G62" s="196"/>
      <c r="H62" s="214"/>
      <c r="I62" s="214"/>
      <c r="J62" s="182"/>
      <c r="K62" s="1351"/>
      <c r="L62" s="1351"/>
      <c r="M62" s="408"/>
      <c r="N62" s="408" t="s">
        <v>129</v>
      </c>
      <c r="O62" s="408" t="s">
        <v>649</v>
      </c>
      <c r="P62" s="408" t="s">
        <v>1042</v>
      </c>
      <c r="Q62" s="408" t="s">
        <v>1041</v>
      </c>
      <c r="R62" s="408">
        <v>32.1</v>
      </c>
      <c r="S62" s="408">
        <v>32.1</v>
      </c>
      <c r="T62" s="408">
        <v>180.88821799999997</v>
      </c>
      <c r="U62" s="1351"/>
      <c r="V62" s="1351"/>
      <c r="W62" s="1351"/>
      <c r="X62" s="1351"/>
      <c r="Y62" s="1351"/>
      <c r="Z62" s="1351"/>
      <c r="AA62" s="1351"/>
      <c r="AB62" s="1351"/>
      <c r="AC62" s="1351"/>
      <c r="AD62" s="1351"/>
      <c r="AE62" s="1351"/>
      <c r="AF62" s="1351"/>
      <c r="AG62" s="1351"/>
      <c r="AH62" s="1351"/>
      <c r="AI62" s="1351"/>
      <c r="AJ62" s="1351"/>
      <c r="AK62" s="1351"/>
    </row>
    <row r="63" spans="1:37" s="181" customFormat="1" ht="15.75" thickBot="1" x14ac:dyDescent="0.3">
      <c r="A63" s="182"/>
      <c r="B63" s="1067" t="s">
        <v>311</v>
      </c>
      <c r="C63" s="1068"/>
      <c r="D63" s="1068"/>
      <c r="E63" s="1068"/>
      <c r="F63" s="1068"/>
      <c r="G63" s="1068"/>
      <c r="H63" s="1068"/>
      <c r="I63" s="1069"/>
      <c r="J63" s="182"/>
      <c r="K63" s="1351"/>
      <c r="L63" s="1351"/>
      <c r="M63" s="408"/>
      <c r="N63" s="408" t="s">
        <v>131</v>
      </c>
      <c r="O63" s="408" t="s">
        <v>651</v>
      </c>
      <c r="P63" s="408" t="s">
        <v>1044</v>
      </c>
      <c r="Q63" s="408" t="s">
        <v>1041</v>
      </c>
      <c r="R63" s="408">
        <v>97.15</v>
      </c>
      <c r="S63" s="408">
        <v>97.15</v>
      </c>
      <c r="T63" s="408">
        <v>531.54730400000017</v>
      </c>
      <c r="U63" s="1351"/>
      <c r="V63" s="1351"/>
      <c r="W63" s="1351"/>
      <c r="X63" s="1351"/>
      <c r="Y63" s="1351"/>
      <c r="Z63" s="1351"/>
      <c r="AA63" s="1351"/>
      <c r="AB63" s="1351"/>
      <c r="AC63" s="1351"/>
      <c r="AD63" s="1351"/>
      <c r="AE63" s="1351"/>
      <c r="AF63" s="1351"/>
      <c r="AG63" s="1351"/>
      <c r="AH63" s="1351"/>
      <c r="AI63" s="1351"/>
      <c r="AJ63" s="1351"/>
      <c r="AK63" s="1351"/>
    </row>
    <row r="64" spans="1:37" s="181" customFormat="1" x14ac:dyDescent="0.25">
      <c r="A64" s="182"/>
      <c r="B64" s="197" t="s">
        <v>92</v>
      </c>
      <c r="C64" s="1258" t="s">
        <v>586</v>
      </c>
      <c r="D64" s="212" t="s">
        <v>1045</v>
      </c>
      <c r="E64" s="213" t="s">
        <v>1041</v>
      </c>
      <c r="F64" s="198"/>
      <c r="G64" s="201">
        <v>132.3000000000001</v>
      </c>
      <c r="H64" s="202">
        <v>132.3000000000001</v>
      </c>
      <c r="I64" s="203">
        <v>620.54249899999979</v>
      </c>
      <c r="J64" s="182"/>
      <c r="K64" s="1351"/>
      <c r="L64" s="1351"/>
      <c r="M64" s="408" t="s">
        <v>302</v>
      </c>
      <c r="N64" s="408"/>
      <c r="O64" s="408"/>
      <c r="P64" s="408"/>
      <c r="Q64" s="408"/>
      <c r="R64" s="408">
        <v>1364.4079999999999</v>
      </c>
      <c r="S64" s="408">
        <v>1317.2979999999998</v>
      </c>
      <c r="T64" s="408">
        <v>5447.8863109400008</v>
      </c>
      <c r="U64" s="1351"/>
      <c r="V64" s="1351"/>
      <c r="W64" s="1351"/>
      <c r="X64" s="1351"/>
      <c r="Y64" s="1351"/>
      <c r="Z64" s="1351"/>
      <c r="AA64" s="1351"/>
      <c r="AB64" s="1351"/>
      <c r="AC64" s="1351"/>
      <c r="AD64" s="1351"/>
      <c r="AE64" s="1351"/>
      <c r="AF64" s="1351"/>
      <c r="AG64" s="1351"/>
      <c r="AH64" s="1351"/>
      <c r="AI64" s="1351"/>
      <c r="AJ64" s="1351"/>
      <c r="AK64" s="1351"/>
    </row>
    <row r="65" spans="1:37" s="181" customFormat="1" ht="15.75" customHeight="1" x14ac:dyDescent="0.25">
      <c r="A65" s="182"/>
      <c r="B65" s="197" t="s">
        <v>94</v>
      </c>
      <c r="C65" s="1258" t="s">
        <v>589</v>
      </c>
      <c r="D65" s="212" t="s">
        <v>1042</v>
      </c>
      <c r="E65" s="213" t="s">
        <v>1041</v>
      </c>
      <c r="F65" s="204"/>
      <c r="G65" s="201">
        <v>80</v>
      </c>
      <c r="H65" s="202">
        <v>80</v>
      </c>
      <c r="I65" s="203">
        <v>341.35484000000002</v>
      </c>
      <c r="J65" s="182"/>
      <c r="K65" s="1351"/>
      <c r="L65" s="1351"/>
      <c r="M65" s="408"/>
      <c r="N65" s="408"/>
      <c r="O65" s="408"/>
      <c r="P65" s="408"/>
      <c r="Q65" s="408"/>
      <c r="R65" s="408"/>
      <c r="S65" s="408"/>
      <c r="T65" s="1351"/>
      <c r="U65" s="1351"/>
      <c r="V65" s="1351"/>
      <c r="W65" s="1351"/>
      <c r="X65" s="1351"/>
      <c r="Y65" s="1351"/>
      <c r="Z65" s="1351"/>
      <c r="AA65" s="1351"/>
      <c r="AB65" s="1351"/>
      <c r="AC65" s="1351"/>
      <c r="AD65" s="1351"/>
      <c r="AE65" s="1351"/>
      <c r="AF65" s="1351"/>
      <c r="AG65" s="1351"/>
      <c r="AH65" s="1351"/>
      <c r="AI65" s="1351"/>
      <c r="AJ65" s="1351"/>
      <c r="AK65" s="1351"/>
    </row>
    <row r="66" spans="1:37" s="181" customFormat="1" x14ac:dyDescent="0.25">
      <c r="A66" s="182"/>
      <c r="B66" s="197"/>
      <c r="C66" s="1258" t="s">
        <v>590</v>
      </c>
      <c r="D66" s="212" t="s">
        <v>1042</v>
      </c>
      <c r="E66" s="213" t="s">
        <v>1041</v>
      </c>
      <c r="F66" s="204"/>
      <c r="G66" s="201">
        <v>30</v>
      </c>
      <c r="H66" s="202">
        <v>30</v>
      </c>
      <c r="I66" s="203">
        <v>139.20454999999998</v>
      </c>
      <c r="J66" s="182"/>
      <c r="K66" s="1351"/>
      <c r="L66" s="1351"/>
      <c r="M66" s="408"/>
      <c r="N66" s="408"/>
      <c r="O66" s="408"/>
      <c r="P66" s="408"/>
      <c r="Q66" s="408"/>
      <c r="R66" s="408"/>
      <c r="S66" s="408"/>
      <c r="T66" s="1351"/>
      <c r="U66" s="1351"/>
      <c r="V66" s="1351"/>
      <c r="W66" s="1351"/>
      <c r="X66" s="1351"/>
      <c r="Y66" s="1351"/>
      <c r="Z66" s="1351"/>
      <c r="AA66" s="1351"/>
      <c r="AB66" s="1351"/>
      <c r="AC66" s="1351"/>
      <c r="AD66" s="1351"/>
      <c r="AE66" s="1351"/>
      <c r="AF66" s="1351"/>
      <c r="AG66" s="1351"/>
      <c r="AH66" s="1351"/>
      <c r="AI66" s="1351"/>
      <c r="AJ66" s="1351"/>
      <c r="AK66" s="1351"/>
    </row>
    <row r="67" spans="1:37" s="181" customFormat="1" x14ac:dyDescent="0.25">
      <c r="A67" s="182"/>
      <c r="B67" s="197" t="s">
        <v>96</v>
      </c>
      <c r="C67" s="1258" t="s">
        <v>2084</v>
      </c>
      <c r="D67" s="212" t="s">
        <v>394</v>
      </c>
      <c r="E67" s="213" t="s">
        <v>1041</v>
      </c>
      <c r="F67" s="204"/>
      <c r="G67" s="201">
        <v>130</v>
      </c>
      <c r="H67" s="202">
        <v>130</v>
      </c>
      <c r="I67" s="203">
        <v>0.11281000000000001</v>
      </c>
      <c r="J67" s="182"/>
      <c r="K67" s="1351"/>
      <c r="L67" s="1351"/>
      <c r="M67" s="408"/>
      <c r="N67" s="408"/>
      <c r="O67" s="408"/>
      <c r="P67" s="408"/>
      <c r="Q67" s="408"/>
      <c r="R67" s="408"/>
      <c r="S67" s="408"/>
      <c r="T67" s="1351"/>
      <c r="U67" s="1351"/>
      <c r="V67" s="1351"/>
      <c r="W67" s="1351"/>
      <c r="X67" s="1351"/>
      <c r="Y67" s="1351"/>
      <c r="Z67" s="1351"/>
      <c r="AA67" s="1351"/>
      <c r="AB67" s="1351"/>
      <c r="AC67" s="1351"/>
      <c r="AD67" s="1351"/>
      <c r="AE67" s="1351"/>
      <c r="AF67" s="1351"/>
      <c r="AG67" s="1351"/>
      <c r="AH67" s="1351"/>
      <c r="AI67" s="1351"/>
      <c r="AJ67" s="1351"/>
      <c r="AK67" s="1351"/>
    </row>
    <row r="68" spans="1:37" s="181" customFormat="1" x14ac:dyDescent="0.25">
      <c r="A68" s="182"/>
      <c r="B68" s="197" t="s">
        <v>1942</v>
      </c>
      <c r="C68" s="1258" t="s">
        <v>1944</v>
      </c>
      <c r="D68" s="212" t="s">
        <v>1045</v>
      </c>
      <c r="E68" s="213" t="s">
        <v>1041</v>
      </c>
      <c r="F68" s="204"/>
      <c r="G68" s="201">
        <v>18.37</v>
      </c>
      <c r="H68" s="202">
        <v>18.37</v>
      </c>
      <c r="I68" s="203">
        <v>51.260619999999996</v>
      </c>
      <c r="J68" s="182"/>
      <c r="K68" s="1351"/>
      <c r="L68" s="1351"/>
      <c r="M68" s="408"/>
      <c r="N68" s="408"/>
      <c r="O68" s="408"/>
      <c r="P68" s="408"/>
      <c r="Q68" s="408"/>
      <c r="R68" s="408"/>
      <c r="S68" s="408"/>
      <c r="T68" s="1351"/>
      <c r="U68" s="1351"/>
      <c r="V68" s="1351"/>
      <c r="W68" s="1351"/>
      <c r="X68" s="1351"/>
      <c r="Y68" s="1351"/>
      <c r="Z68" s="1351"/>
      <c r="AA68" s="1351"/>
      <c r="AB68" s="1351"/>
      <c r="AC68" s="1351"/>
      <c r="AD68" s="1351"/>
      <c r="AE68" s="1351"/>
      <c r="AF68" s="1351"/>
      <c r="AG68" s="1351"/>
      <c r="AH68" s="1351"/>
      <c r="AI68" s="1351"/>
      <c r="AJ68" s="1351"/>
      <c r="AK68" s="1351"/>
    </row>
    <row r="69" spans="1:37" s="181" customFormat="1" x14ac:dyDescent="0.25">
      <c r="A69" s="182"/>
      <c r="B69" s="197" t="s">
        <v>1945</v>
      </c>
      <c r="C69" s="1258" t="s">
        <v>1947</v>
      </c>
      <c r="D69" s="212" t="s">
        <v>1045</v>
      </c>
      <c r="E69" s="213" t="s">
        <v>1041</v>
      </c>
      <c r="F69" s="204"/>
      <c r="G69" s="201">
        <v>18.37</v>
      </c>
      <c r="H69" s="202">
        <v>18.37</v>
      </c>
      <c r="I69" s="203">
        <v>65.73205200000001</v>
      </c>
      <c r="J69" s="182"/>
      <c r="K69" s="1351"/>
      <c r="L69" s="1351"/>
      <c r="M69" s="408"/>
      <c r="N69" s="408"/>
      <c r="O69" s="408"/>
      <c r="P69" s="408"/>
      <c r="Q69" s="408"/>
      <c r="R69" s="408"/>
      <c r="S69" s="408"/>
      <c r="T69" s="1351"/>
      <c r="U69" s="1351"/>
      <c r="V69" s="1351"/>
      <c r="W69" s="1351"/>
      <c r="X69" s="1351"/>
      <c r="Y69" s="1351"/>
      <c r="Z69" s="1351"/>
      <c r="AA69" s="1351"/>
      <c r="AB69" s="1351"/>
      <c r="AC69" s="1351"/>
      <c r="AD69" s="1351"/>
      <c r="AE69" s="1351"/>
      <c r="AF69" s="1351"/>
      <c r="AG69" s="1351"/>
      <c r="AH69" s="1351"/>
      <c r="AI69" s="1351"/>
      <c r="AJ69" s="1351"/>
      <c r="AK69" s="1351"/>
    </row>
    <row r="70" spans="1:37" s="181" customFormat="1" x14ac:dyDescent="0.25">
      <c r="A70" s="182"/>
      <c r="B70" s="197" t="s">
        <v>129</v>
      </c>
      <c r="C70" s="1258" t="s">
        <v>649</v>
      </c>
      <c r="D70" s="212" t="s">
        <v>1042</v>
      </c>
      <c r="E70" s="213" t="s">
        <v>1041</v>
      </c>
      <c r="F70" s="204"/>
      <c r="G70" s="201">
        <v>32.1</v>
      </c>
      <c r="H70" s="202">
        <v>32.1</v>
      </c>
      <c r="I70" s="203">
        <v>180.88821799999997</v>
      </c>
      <c r="J70" s="182"/>
      <c r="K70" s="1351"/>
      <c r="L70" s="1351"/>
      <c r="M70" s="408"/>
      <c r="N70" s="408"/>
      <c r="O70" s="408"/>
      <c r="P70" s="408"/>
      <c r="Q70" s="408"/>
      <c r="R70" s="408"/>
      <c r="S70" s="408"/>
      <c r="T70" s="1351"/>
      <c r="U70" s="1351"/>
      <c r="V70" s="1351"/>
      <c r="W70" s="1351"/>
      <c r="X70" s="1351"/>
      <c r="Y70" s="1351"/>
      <c r="Z70" s="1351"/>
      <c r="AA70" s="1351"/>
      <c r="AB70" s="1351"/>
      <c r="AC70" s="1351"/>
      <c r="AD70" s="1351"/>
      <c r="AE70" s="1351"/>
      <c r="AF70" s="1351"/>
      <c r="AG70" s="1351"/>
      <c r="AH70" s="1351"/>
      <c r="AI70" s="1351"/>
      <c r="AJ70" s="1351"/>
      <c r="AK70" s="1351"/>
    </row>
    <row r="71" spans="1:37" s="181" customFormat="1" ht="15.75" thickBot="1" x14ac:dyDescent="0.3">
      <c r="A71" s="182"/>
      <c r="B71" s="197" t="s">
        <v>131</v>
      </c>
      <c r="C71" s="1258" t="s">
        <v>651</v>
      </c>
      <c r="D71" s="212" t="s">
        <v>1044</v>
      </c>
      <c r="E71" s="213" t="s">
        <v>1041</v>
      </c>
      <c r="F71" s="204"/>
      <c r="G71" s="201">
        <v>97.15</v>
      </c>
      <c r="H71" s="202">
        <v>97.15</v>
      </c>
      <c r="I71" s="203">
        <v>531.54730400000017</v>
      </c>
      <c r="J71" s="182"/>
      <c r="K71" s="1351"/>
      <c r="L71" s="1351"/>
      <c r="M71" s="408"/>
      <c r="N71" s="408"/>
      <c r="O71" s="408"/>
      <c r="P71" s="408"/>
      <c r="Q71" s="408"/>
      <c r="R71" s="408"/>
      <c r="S71" s="408"/>
      <c r="T71" s="1351"/>
      <c r="U71" s="1351"/>
      <c r="V71" s="1351"/>
      <c r="W71" s="1351"/>
      <c r="X71" s="1351"/>
      <c r="Y71" s="1351"/>
      <c r="Z71" s="1351"/>
      <c r="AA71" s="1351"/>
      <c r="AB71" s="1351"/>
      <c r="AC71" s="1351"/>
      <c r="AD71" s="1351"/>
      <c r="AE71" s="1351"/>
      <c r="AF71" s="1351"/>
      <c r="AG71" s="1351"/>
      <c r="AH71" s="1351"/>
      <c r="AI71" s="1351"/>
      <c r="AJ71" s="1351"/>
      <c r="AK71" s="1351"/>
    </row>
    <row r="72" spans="1:37" s="181" customFormat="1" ht="15.75" thickBot="1" x14ac:dyDescent="0.3">
      <c r="A72" s="182"/>
      <c r="B72" s="1096" t="s">
        <v>1052</v>
      </c>
      <c r="C72" s="1097"/>
      <c r="D72" s="1097"/>
      <c r="E72" s="1097"/>
      <c r="F72" s="1098"/>
      <c r="G72" s="1099">
        <f>SUM(G64:G71)</f>
        <v>538.29000000000008</v>
      </c>
      <c r="H72" s="1100">
        <f>SUM(H64:H71)</f>
        <v>538.29000000000008</v>
      </c>
      <c r="I72" s="1101">
        <f>SUM(I64:I71)</f>
        <v>1930.6428930000002</v>
      </c>
      <c r="J72" s="182"/>
      <c r="K72" s="1351"/>
      <c r="L72" s="1351"/>
      <c r="M72" s="408"/>
      <c r="N72" s="408"/>
      <c r="O72" s="408"/>
      <c r="P72" s="408"/>
      <c r="Q72" s="408"/>
      <c r="R72" s="408"/>
      <c r="S72" s="408"/>
      <c r="T72" s="1351"/>
      <c r="U72" s="1351"/>
      <c r="V72" s="1351"/>
      <c r="W72" s="1351"/>
      <c r="X72" s="1351"/>
      <c r="Y72" s="1351"/>
      <c r="Z72" s="1351"/>
      <c r="AA72" s="1351"/>
      <c r="AB72" s="1351"/>
      <c r="AC72" s="1351"/>
      <c r="AD72" s="1351"/>
      <c r="AE72" s="1351"/>
      <c r="AF72" s="1351"/>
      <c r="AG72" s="1351"/>
      <c r="AH72" s="1351"/>
      <c r="AI72" s="1351"/>
      <c r="AJ72" s="1351"/>
      <c r="AK72" s="1351"/>
    </row>
    <row r="73" spans="1:37" s="181" customFormat="1" ht="15.75" thickBot="1" x14ac:dyDescent="0.3">
      <c r="A73" s="182"/>
      <c r="B73" s="207"/>
      <c r="C73" s="207"/>
      <c r="D73" s="208"/>
      <c r="E73" s="207"/>
      <c r="F73" s="207"/>
      <c r="G73" s="209"/>
      <c r="H73" s="209"/>
      <c r="I73" s="209"/>
      <c r="J73" s="182"/>
      <c r="K73" s="1351"/>
      <c r="L73" s="1351"/>
      <c r="M73" s="408"/>
      <c r="N73" s="408"/>
      <c r="O73" s="408"/>
      <c r="P73" s="408"/>
      <c r="Q73" s="408"/>
      <c r="R73" s="408"/>
      <c r="S73" s="408"/>
      <c r="T73" s="1351"/>
      <c r="U73" s="1351"/>
      <c r="V73" s="1351"/>
      <c r="W73" s="1351"/>
      <c r="X73" s="1351"/>
      <c r="Y73" s="1351"/>
      <c r="Z73" s="1351"/>
      <c r="AA73" s="1351"/>
      <c r="AB73" s="1351"/>
      <c r="AC73" s="1351"/>
      <c r="AD73" s="1351"/>
      <c r="AE73" s="1351"/>
      <c r="AF73" s="1351"/>
      <c r="AG73" s="1351"/>
      <c r="AH73" s="1351"/>
      <c r="AI73" s="1351"/>
      <c r="AJ73" s="1351"/>
      <c r="AK73" s="1351"/>
    </row>
    <row r="74" spans="1:37" s="181" customFormat="1" ht="15.75" thickBot="1" x14ac:dyDescent="0.3">
      <c r="A74" s="182"/>
      <c r="B74" s="1073" t="s">
        <v>1053</v>
      </c>
      <c r="C74" s="1074"/>
      <c r="D74" s="1074"/>
      <c r="E74" s="1074"/>
      <c r="F74" s="1075"/>
      <c r="G74" s="1076">
        <f>SUM(G39,G50,G61,G72)</f>
        <v>1364.4079999999999</v>
      </c>
      <c r="H74" s="1076">
        <f>SUM(H39,H50,H61,H72)</f>
        <v>1317.2980000000002</v>
      </c>
      <c r="I74" s="1077">
        <f>SUM(I39,I50,I61,I72)</f>
        <v>5447.8863109399999</v>
      </c>
      <c r="J74" s="182"/>
      <c r="K74" s="1351"/>
      <c r="L74" s="1351"/>
      <c r="M74" s="408"/>
      <c r="N74" s="408"/>
      <c r="O74" s="408"/>
      <c r="P74" s="408"/>
      <c r="Q74" s="408"/>
      <c r="R74" s="408"/>
      <c r="S74" s="408"/>
      <c r="T74" s="1351"/>
      <c r="U74" s="1351"/>
      <c r="V74" s="1351"/>
      <c r="W74" s="1351"/>
      <c r="X74" s="1351"/>
      <c r="Y74" s="1351"/>
      <c r="Z74" s="1351"/>
      <c r="AA74" s="1351"/>
      <c r="AB74" s="1351"/>
      <c r="AC74" s="1351"/>
      <c r="AD74" s="1351"/>
      <c r="AE74" s="1351"/>
      <c r="AF74" s="1351"/>
      <c r="AG74" s="1351"/>
      <c r="AH74" s="1351"/>
      <c r="AI74" s="1351"/>
      <c r="AJ74" s="1351"/>
      <c r="AK74" s="1351"/>
    </row>
    <row r="75" spans="1:37" s="181" customFormat="1" ht="15.75" thickBot="1" x14ac:dyDescent="0.3">
      <c r="A75" s="182"/>
      <c r="B75" s="1078" t="s">
        <v>1054</v>
      </c>
      <c r="C75" s="1074"/>
      <c r="D75" s="1074"/>
      <c r="E75" s="1074"/>
      <c r="F75" s="1075"/>
      <c r="G75" s="1079">
        <f>+G74/'3.3.1'!G13</f>
        <v>8.6576847415609393E-2</v>
      </c>
      <c r="H75" s="1079">
        <f>+H74/'3.4.1 PE'!G13</f>
        <v>8.7954782853546604E-2</v>
      </c>
      <c r="I75" s="1080">
        <f>+I74/'3.5.1'!G11</f>
        <v>9.1235161197507519E-2</v>
      </c>
      <c r="J75" s="182"/>
      <c r="K75" s="1351"/>
      <c r="L75" s="1351"/>
      <c r="M75" s="408"/>
      <c r="N75" s="408"/>
      <c r="O75" s="408"/>
      <c r="P75" s="408"/>
      <c r="Q75" s="408"/>
      <c r="R75" s="408"/>
      <c r="S75" s="408"/>
      <c r="T75" s="1351"/>
      <c r="U75" s="1351"/>
      <c r="V75" s="1351"/>
      <c r="W75" s="1351"/>
      <c r="X75" s="1351"/>
      <c r="Y75" s="1351"/>
      <c r="Z75" s="1351"/>
      <c r="AA75" s="1351"/>
      <c r="AB75" s="1351"/>
      <c r="AC75" s="1351"/>
      <c r="AD75" s="1351"/>
      <c r="AE75" s="1351"/>
      <c r="AF75" s="1351"/>
      <c r="AG75" s="1351"/>
      <c r="AH75" s="1351"/>
      <c r="AI75" s="1351"/>
      <c r="AJ75" s="1351"/>
      <c r="AK75" s="1351"/>
    </row>
    <row r="76" spans="1:37" s="181" customFormat="1" x14ac:dyDescent="0.25">
      <c r="A76" s="182"/>
      <c r="B76" s="182"/>
      <c r="C76" s="182"/>
      <c r="D76" s="183"/>
      <c r="E76" s="184"/>
      <c r="F76" s="182"/>
      <c r="G76" s="182"/>
      <c r="H76" s="182"/>
      <c r="I76" s="182"/>
      <c r="J76" s="182"/>
      <c r="K76" s="1351"/>
      <c r="L76" s="1351"/>
      <c r="M76" s="408"/>
      <c r="N76" s="408"/>
      <c r="O76" s="408"/>
      <c r="P76" s="408"/>
      <c r="Q76" s="408"/>
      <c r="R76" s="408"/>
      <c r="S76" s="408"/>
      <c r="T76" s="1351"/>
      <c r="U76" s="1351"/>
      <c r="V76" s="1351"/>
      <c r="W76" s="1351"/>
      <c r="X76" s="1351"/>
      <c r="Y76" s="1351"/>
      <c r="Z76" s="1351"/>
      <c r="AA76" s="1351"/>
      <c r="AB76" s="1351"/>
      <c r="AC76" s="1351"/>
      <c r="AD76" s="1351"/>
      <c r="AE76" s="1351"/>
      <c r="AF76" s="1351"/>
      <c r="AG76" s="1351"/>
      <c r="AH76" s="1351"/>
      <c r="AI76" s="1351"/>
      <c r="AJ76" s="1351"/>
      <c r="AK76" s="1351"/>
    </row>
    <row r="77" spans="1:37" s="181" customFormat="1" x14ac:dyDescent="0.25">
      <c r="A77" s="182"/>
      <c r="B77" s="182" t="s">
        <v>1055</v>
      </c>
      <c r="C77" s="182"/>
      <c r="D77" s="183"/>
      <c r="E77" s="184"/>
      <c r="F77" s="182"/>
      <c r="G77" s="182"/>
      <c r="H77" s="182"/>
      <c r="I77" s="182"/>
      <c r="J77" s="182"/>
      <c r="K77" s="1351"/>
      <c r="L77" s="1351"/>
      <c r="M77" s="408"/>
      <c r="N77" s="408"/>
      <c r="O77" s="408"/>
      <c r="P77" s="408"/>
      <c r="Q77" s="408"/>
      <c r="R77" s="408"/>
      <c r="S77" s="408"/>
      <c r="T77" s="1351"/>
      <c r="U77" s="1351"/>
      <c r="V77" s="1351"/>
      <c r="W77" s="1351"/>
      <c r="X77" s="1351"/>
      <c r="Y77" s="1351"/>
      <c r="Z77" s="1351"/>
      <c r="AA77" s="1351"/>
      <c r="AB77" s="1351"/>
      <c r="AC77" s="1351"/>
      <c r="AD77" s="1351"/>
      <c r="AE77" s="1351"/>
      <c r="AF77" s="1351"/>
      <c r="AG77" s="1351"/>
      <c r="AH77" s="1351"/>
      <c r="AI77" s="1351"/>
      <c r="AJ77" s="1351"/>
      <c r="AK77" s="1351"/>
    </row>
    <row r="78" spans="1:37" s="181" customFormat="1" x14ac:dyDescent="0.25">
      <c r="A78" s="182"/>
      <c r="J78" s="182"/>
      <c r="K78" s="1351"/>
      <c r="L78" s="1351"/>
      <c r="M78" s="408"/>
      <c r="N78" s="408"/>
      <c r="O78" s="408"/>
      <c r="P78" s="408"/>
      <c r="Q78" s="408"/>
      <c r="R78" s="408"/>
      <c r="S78" s="408"/>
      <c r="T78" s="1351"/>
      <c r="U78" s="1351"/>
      <c r="V78" s="1351"/>
      <c r="W78" s="1351"/>
      <c r="X78" s="1351"/>
      <c r="Y78" s="1351"/>
      <c r="Z78" s="1351"/>
      <c r="AA78" s="1351"/>
      <c r="AB78" s="1351"/>
      <c r="AC78" s="1351"/>
      <c r="AD78" s="1351"/>
      <c r="AE78" s="1351"/>
      <c r="AF78" s="1351"/>
      <c r="AG78" s="1351"/>
      <c r="AH78" s="1351"/>
      <c r="AI78" s="1351"/>
      <c r="AJ78" s="1351"/>
      <c r="AK78" s="1351"/>
    </row>
    <row r="79" spans="1:37" s="181" customFormat="1" x14ac:dyDescent="0.25">
      <c r="A79" s="182"/>
      <c r="J79" s="182"/>
      <c r="K79" s="1351"/>
      <c r="L79" s="1351"/>
      <c r="M79" s="408"/>
      <c r="N79" s="408"/>
      <c r="O79" s="408"/>
      <c r="P79" s="408"/>
      <c r="Q79" s="408"/>
      <c r="R79" s="408"/>
      <c r="S79" s="408"/>
      <c r="T79" s="1351"/>
      <c r="U79" s="1351"/>
      <c r="V79" s="1351"/>
      <c r="W79" s="1351"/>
      <c r="X79" s="1351"/>
      <c r="Y79" s="1351"/>
      <c r="Z79" s="1351"/>
      <c r="AA79" s="1351"/>
      <c r="AB79" s="1351"/>
      <c r="AC79" s="1351"/>
      <c r="AD79" s="1351"/>
      <c r="AE79" s="1351"/>
      <c r="AF79" s="1351"/>
      <c r="AG79" s="1351"/>
      <c r="AH79" s="1351"/>
      <c r="AI79" s="1351"/>
      <c r="AJ79" s="1351"/>
      <c r="AK79" s="1351"/>
    </row>
  </sheetData>
  <mergeCells count="5">
    <mergeCell ref="B3:B4"/>
    <mergeCell ref="C3:C4"/>
    <mergeCell ref="D3:D4"/>
    <mergeCell ref="E3:E4"/>
    <mergeCell ref="F3:F4"/>
  </mergeCells>
  <printOptions horizontalCentered="1"/>
  <pageMargins left="0.78740157480314965" right="0.59055118110236227" top="0.78740157480314965" bottom="0.59055118110236227" header="0.31496062992125984" footer="0.31496062992125984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1:W111"/>
  <sheetViews>
    <sheetView showGridLines="0" view="pageBreakPreview" zoomScale="90" zoomScaleNormal="70" zoomScaleSheetLayoutView="90" workbookViewId="0">
      <selection activeCell="D11" sqref="D11"/>
    </sheetView>
  </sheetViews>
  <sheetFormatPr baseColWidth="10" defaultRowHeight="15.75" x14ac:dyDescent="0.25"/>
  <cols>
    <col min="1" max="1" width="1.85546875" style="215" customWidth="1"/>
    <col min="2" max="2" width="6.140625" style="215" customWidth="1"/>
    <col min="3" max="3" width="46.42578125" style="216" customWidth="1"/>
    <col min="4" max="4" width="32" style="215" bestFit="1" customWidth="1"/>
    <col min="5" max="5" width="25.140625" style="217" customWidth="1"/>
    <col min="6" max="6" width="22.28515625" style="217" bestFit="1" customWidth="1"/>
    <col min="7" max="7" width="14.42578125" style="215" bestFit="1" customWidth="1"/>
    <col min="8" max="8" width="18" style="215" bestFit="1" customWidth="1"/>
    <col min="9" max="9" width="11.28515625" style="218" customWidth="1"/>
    <col min="10" max="10" width="8" style="5" customWidth="1"/>
    <col min="11" max="11" width="12.5703125" style="408" customWidth="1"/>
    <col min="12" max="12" width="33" style="408" bestFit="1" customWidth="1"/>
    <col min="13" max="13" width="44" style="408" customWidth="1"/>
    <col min="14" max="14" width="35.42578125" style="408" bestFit="1" customWidth="1"/>
    <col min="15" max="15" width="28.85546875" style="408" bestFit="1" customWidth="1"/>
    <col min="16" max="16" width="15.7109375" style="408" customWidth="1"/>
    <col min="17" max="17" width="21.7109375" style="408" customWidth="1"/>
    <col min="18" max="18" width="21.28515625" style="408" customWidth="1"/>
    <col min="19" max="19" width="8" style="408" customWidth="1"/>
    <col min="20" max="23" width="11.42578125" style="408"/>
  </cols>
  <sheetData>
    <row r="1" spans="1:18" ht="18" x14ac:dyDescent="0.25">
      <c r="A1" s="220" t="s">
        <v>1058</v>
      </c>
      <c r="B1" s="218"/>
      <c r="C1" s="221"/>
      <c r="D1" s="218"/>
      <c r="E1" s="222"/>
      <c r="F1" s="222"/>
      <c r="G1" s="218"/>
      <c r="H1" s="218"/>
      <c r="L1" s="408" t="s">
        <v>165</v>
      </c>
      <c r="M1" s="408" t="s">
        <v>1059</v>
      </c>
      <c r="O1" s="1353"/>
      <c r="P1" s="1353"/>
    </row>
    <row r="2" spans="1:18" ht="21" customHeight="1" x14ac:dyDescent="0.25">
      <c r="A2" s="224" t="s">
        <v>1060</v>
      </c>
      <c r="B2" s="218"/>
      <c r="C2" s="221"/>
      <c r="D2" s="218"/>
      <c r="E2" s="222"/>
      <c r="F2" s="222"/>
      <c r="G2" s="218"/>
      <c r="H2" s="218"/>
    </row>
    <row r="3" spans="1:18" ht="21.75" customHeight="1" x14ac:dyDescent="0.25">
      <c r="A3" s="1583" t="s">
        <v>1062</v>
      </c>
      <c r="B3" s="225"/>
      <c r="C3" s="226"/>
      <c r="D3" s="218"/>
      <c r="E3" s="222"/>
      <c r="F3" s="222"/>
      <c r="G3" s="218"/>
      <c r="H3" s="218"/>
      <c r="L3" s="408" t="s">
        <v>1928</v>
      </c>
      <c r="M3" s="408" t="s">
        <v>167</v>
      </c>
      <c r="N3" s="408" t="s">
        <v>1063</v>
      </c>
      <c r="O3" s="408" t="s">
        <v>1064</v>
      </c>
      <c r="P3" s="408" t="s">
        <v>1382</v>
      </c>
      <c r="Q3" s="408" t="s">
        <v>2187</v>
      </c>
      <c r="R3" s="408" t="s">
        <v>1995</v>
      </c>
    </row>
    <row r="4" spans="1:18" ht="23.25" customHeight="1" x14ac:dyDescent="0.25">
      <c r="A4" s="1583" t="s">
        <v>1065</v>
      </c>
      <c r="B4" s="227"/>
      <c r="C4" s="226"/>
      <c r="D4" s="218"/>
      <c r="E4" s="222"/>
      <c r="F4" s="222"/>
      <c r="G4" s="218"/>
      <c r="H4" s="218"/>
      <c r="L4" s="408" t="s">
        <v>2182</v>
      </c>
      <c r="M4" s="408" t="s">
        <v>40</v>
      </c>
      <c r="N4" s="408" t="s">
        <v>378</v>
      </c>
      <c r="O4" s="408" t="s">
        <v>2045</v>
      </c>
      <c r="P4" s="408" t="s">
        <v>323</v>
      </c>
      <c r="Q4" s="408">
        <v>0.5</v>
      </c>
    </row>
    <row r="5" spans="1:18" ht="24" customHeight="1" x14ac:dyDescent="0.25">
      <c r="A5" s="1583" t="s">
        <v>1066</v>
      </c>
      <c r="C5" s="221"/>
      <c r="D5" s="218"/>
      <c r="E5" s="222"/>
      <c r="F5" s="222"/>
      <c r="G5" s="218"/>
      <c r="H5" s="218"/>
      <c r="O5" s="408" t="s">
        <v>2046</v>
      </c>
      <c r="P5" s="408" t="s">
        <v>323</v>
      </c>
      <c r="Q5" s="408">
        <v>0.68100000000000005</v>
      </c>
    </row>
    <row r="6" spans="1:18" ht="12" customHeight="1" thickBot="1" x14ac:dyDescent="0.3">
      <c r="A6" s="218"/>
      <c r="B6" s="218"/>
      <c r="C6" s="226"/>
      <c r="D6" s="218"/>
      <c r="E6" s="222"/>
      <c r="F6" s="222"/>
      <c r="G6" s="218"/>
      <c r="H6" s="218"/>
      <c r="O6" s="408" t="s">
        <v>2047</v>
      </c>
      <c r="P6" s="408" t="s">
        <v>323</v>
      </c>
      <c r="Q6" s="408">
        <v>0.68</v>
      </c>
    </row>
    <row r="7" spans="1:18" ht="46.9" customHeight="1" x14ac:dyDescent="0.25">
      <c r="A7" s="218"/>
      <c r="B7" s="1177" t="s">
        <v>3</v>
      </c>
      <c r="C7" s="1178" t="s">
        <v>4</v>
      </c>
      <c r="D7" s="1179" t="s">
        <v>1019</v>
      </c>
      <c r="E7" s="1180" t="s">
        <v>1068</v>
      </c>
      <c r="F7" s="1181" t="s">
        <v>1069</v>
      </c>
      <c r="G7" s="1181" t="s">
        <v>1070</v>
      </c>
      <c r="H7" s="1182" t="s">
        <v>1071</v>
      </c>
      <c r="I7" s="228"/>
      <c r="O7" s="408" t="s">
        <v>2048</v>
      </c>
      <c r="P7" s="408" t="s">
        <v>323</v>
      </c>
      <c r="Q7" s="408">
        <v>0.56000000000000005</v>
      </c>
    </row>
    <row r="8" spans="1:18" ht="18" customHeight="1" x14ac:dyDescent="0.25">
      <c r="A8" s="218"/>
      <c r="B8" s="234">
        <v>1</v>
      </c>
      <c r="C8" s="235" t="s">
        <v>2132</v>
      </c>
      <c r="D8" s="235" t="s">
        <v>2085</v>
      </c>
      <c r="E8" s="231">
        <v>1</v>
      </c>
      <c r="F8" s="233" t="s">
        <v>325</v>
      </c>
      <c r="G8" s="236">
        <v>102.34</v>
      </c>
      <c r="H8" s="237" t="s">
        <v>2188</v>
      </c>
      <c r="I8" s="228"/>
      <c r="O8" s="408" t="s">
        <v>2060</v>
      </c>
      <c r="P8" s="408" t="s">
        <v>323</v>
      </c>
      <c r="Q8" s="408">
        <v>0.49</v>
      </c>
    </row>
    <row r="9" spans="1:18" ht="18" customHeight="1" thickBot="1" x14ac:dyDescent="0.3">
      <c r="A9" s="218"/>
      <c r="B9" s="1740" t="s">
        <v>1074</v>
      </c>
      <c r="C9" s="1741"/>
      <c r="D9" s="1741"/>
      <c r="E9" s="1741"/>
      <c r="F9" s="1742"/>
      <c r="G9" s="238">
        <f>+SUM(G8:G8)</f>
        <v>102.34</v>
      </c>
      <c r="H9" s="239"/>
      <c r="I9" s="228"/>
      <c r="N9" s="408" t="s">
        <v>402</v>
      </c>
      <c r="O9" s="408" t="s">
        <v>2049</v>
      </c>
      <c r="P9" s="408" t="s">
        <v>323</v>
      </c>
      <c r="Q9" s="408">
        <v>4.4000000000000004</v>
      </c>
    </row>
    <row r="10" spans="1:18" x14ac:dyDescent="0.25">
      <c r="A10" s="218"/>
      <c r="B10" s="228" t="s">
        <v>2189</v>
      </c>
      <c r="C10" s="240"/>
      <c r="D10" s="228"/>
      <c r="E10" s="241"/>
      <c r="F10" s="241"/>
      <c r="G10" s="228"/>
      <c r="H10" s="228"/>
      <c r="I10" s="228"/>
      <c r="N10" s="408" t="s">
        <v>391</v>
      </c>
      <c r="O10" s="408" t="s">
        <v>2050</v>
      </c>
      <c r="P10" s="408" t="s">
        <v>323</v>
      </c>
      <c r="Q10" s="408">
        <v>2</v>
      </c>
    </row>
    <row r="11" spans="1:18" x14ac:dyDescent="0.25">
      <c r="A11" s="218"/>
      <c r="C11" s="240"/>
      <c r="D11" s="228"/>
      <c r="E11" s="241"/>
      <c r="F11" s="241"/>
      <c r="G11" s="228"/>
      <c r="H11" s="228"/>
      <c r="I11" s="228"/>
      <c r="N11" s="408" t="s">
        <v>380</v>
      </c>
      <c r="O11" s="408" t="s">
        <v>2051</v>
      </c>
      <c r="P11" s="408" t="s">
        <v>323</v>
      </c>
      <c r="Q11" s="408">
        <v>2</v>
      </c>
    </row>
    <row r="12" spans="1:18" x14ac:dyDescent="0.25">
      <c r="A12" s="218"/>
      <c r="B12" s="225" t="s">
        <v>1072</v>
      </c>
      <c r="C12" s="240"/>
      <c r="D12" s="228"/>
      <c r="E12" s="241"/>
      <c r="F12" s="241"/>
      <c r="G12" s="228"/>
      <c r="H12" s="228"/>
      <c r="I12" s="228"/>
      <c r="N12" s="408" t="s">
        <v>388</v>
      </c>
      <c r="O12" s="408" t="s">
        <v>2052</v>
      </c>
      <c r="P12" s="408" t="s">
        <v>323</v>
      </c>
      <c r="Q12" s="408">
        <v>2</v>
      </c>
    </row>
    <row r="13" spans="1:18" ht="11.25" customHeight="1" thickBot="1" x14ac:dyDescent="0.3">
      <c r="A13" s="218"/>
      <c r="B13" s="228"/>
      <c r="C13" s="242"/>
      <c r="D13" s="228"/>
      <c r="E13" s="241"/>
      <c r="F13" s="241"/>
      <c r="G13" s="228"/>
      <c r="H13" s="228"/>
      <c r="I13" s="228"/>
      <c r="O13" s="408" t="s">
        <v>2053</v>
      </c>
      <c r="P13" s="408" t="s">
        <v>323</v>
      </c>
      <c r="Q13" s="408">
        <v>1</v>
      </c>
    </row>
    <row r="14" spans="1:18" ht="44.45" customHeight="1" x14ac:dyDescent="0.25">
      <c r="A14" s="218"/>
      <c r="B14" s="1183" t="s">
        <v>3</v>
      </c>
      <c r="C14" s="1184" t="s">
        <v>4</v>
      </c>
      <c r="D14" s="1185" t="s">
        <v>1019</v>
      </c>
      <c r="E14" s="1180" t="s">
        <v>1073</v>
      </c>
      <c r="F14" s="1186" t="s">
        <v>1069</v>
      </c>
      <c r="G14" s="1180" t="s">
        <v>1070</v>
      </c>
      <c r="H14" s="1187" t="s">
        <v>1071</v>
      </c>
      <c r="I14" s="228"/>
      <c r="N14" s="408" t="s">
        <v>383</v>
      </c>
      <c r="O14" s="408" t="s">
        <v>2057</v>
      </c>
      <c r="P14" s="408" t="s">
        <v>323</v>
      </c>
      <c r="Q14" s="408">
        <v>0.54</v>
      </c>
    </row>
    <row r="15" spans="1:18" ht="17.25" customHeight="1" x14ac:dyDescent="0.25">
      <c r="A15" s="218"/>
      <c r="B15" s="243"/>
      <c r="C15" s="244"/>
      <c r="D15" s="244"/>
      <c r="E15" s="229"/>
      <c r="F15" s="229"/>
      <c r="G15" s="1266"/>
      <c r="H15" s="1267"/>
      <c r="I15" s="228"/>
      <c r="N15" s="408" t="s">
        <v>386</v>
      </c>
      <c r="O15" s="408" t="s">
        <v>2042</v>
      </c>
      <c r="P15" s="408" t="s">
        <v>323</v>
      </c>
      <c r="Q15" s="408">
        <v>0.32400000000000001</v>
      </c>
    </row>
    <row r="16" spans="1:18" ht="16.5" thickBot="1" x14ac:dyDescent="0.3">
      <c r="A16" s="218"/>
      <c r="B16" s="1740" t="s">
        <v>1074</v>
      </c>
      <c r="C16" s="1741"/>
      <c r="D16" s="1741"/>
      <c r="E16" s="1741"/>
      <c r="F16" s="1742"/>
      <c r="G16" s="248">
        <f>SUM(G15:G15)</f>
        <v>0</v>
      </c>
      <c r="H16" s="249"/>
      <c r="I16" s="228"/>
      <c r="O16" s="408" t="s">
        <v>2043</v>
      </c>
      <c r="P16" s="408" t="s">
        <v>323</v>
      </c>
      <c r="Q16" s="408">
        <v>0.32400000000000001</v>
      </c>
    </row>
    <row r="17" spans="1:18" x14ac:dyDescent="0.25">
      <c r="A17" s="218"/>
      <c r="B17" s="228"/>
      <c r="C17" s="240"/>
      <c r="D17" s="228"/>
      <c r="E17" s="241"/>
      <c r="F17" s="241"/>
      <c r="G17" s="228"/>
      <c r="H17" s="228"/>
      <c r="I17" s="228"/>
      <c r="O17" s="408" t="s">
        <v>2044</v>
      </c>
      <c r="P17" s="408" t="s">
        <v>323</v>
      </c>
      <c r="Q17" s="408">
        <v>0.32400000000000001</v>
      </c>
    </row>
    <row r="18" spans="1:18" ht="15" x14ac:dyDescent="0.25">
      <c r="A18" s="1583" t="s">
        <v>1075</v>
      </c>
      <c r="B18" s="225"/>
      <c r="C18" s="240"/>
      <c r="D18" s="228"/>
      <c r="E18" s="241"/>
      <c r="F18" s="241"/>
      <c r="G18" s="228"/>
      <c r="H18" s="228"/>
      <c r="I18" s="228"/>
      <c r="N18" s="408" t="s">
        <v>389</v>
      </c>
      <c r="O18" s="408" t="s">
        <v>2056</v>
      </c>
      <c r="P18" s="408" t="s">
        <v>323</v>
      </c>
      <c r="Q18" s="408">
        <v>0.48</v>
      </c>
    </row>
    <row r="19" spans="1:18" x14ac:dyDescent="0.25">
      <c r="A19" s="218"/>
      <c r="B19" s="228"/>
      <c r="C19" s="240"/>
      <c r="D19" s="228"/>
      <c r="E19" s="241"/>
      <c r="F19" s="241"/>
      <c r="G19" s="228"/>
      <c r="H19" s="228"/>
      <c r="I19" s="228"/>
      <c r="N19" s="408" t="s">
        <v>408</v>
      </c>
      <c r="O19" s="408" t="s">
        <v>2054</v>
      </c>
      <c r="P19" s="408" t="s">
        <v>323</v>
      </c>
      <c r="Q19" s="408">
        <v>0.45500000000000002</v>
      </c>
    </row>
    <row r="20" spans="1:18" x14ac:dyDescent="0.25">
      <c r="A20" s="1583" t="s">
        <v>1076</v>
      </c>
      <c r="C20" s="240"/>
      <c r="D20" s="228"/>
      <c r="E20" s="241"/>
      <c r="F20" s="241"/>
      <c r="G20" s="228"/>
      <c r="H20" s="228"/>
      <c r="I20" s="228"/>
      <c r="O20" s="408" t="s">
        <v>2058</v>
      </c>
      <c r="P20" s="408" t="s">
        <v>323</v>
      </c>
      <c r="Q20" s="408">
        <v>0</v>
      </c>
    </row>
    <row r="21" spans="1:18" ht="16.5" thickBot="1" x14ac:dyDescent="0.3">
      <c r="A21" s="218"/>
      <c r="B21" s="228"/>
      <c r="C21" s="242"/>
      <c r="D21" s="228"/>
      <c r="E21" s="241"/>
      <c r="F21" s="241"/>
      <c r="G21" s="228"/>
      <c r="H21" s="228"/>
      <c r="I21" s="228"/>
      <c r="N21" s="408" t="s">
        <v>409</v>
      </c>
      <c r="O21" s="408" t="s">
        <v>2055</v>
      </c>
      <c r="P21" s="408" t="s">
        <v>323</v>
      </c>
      <c r="Q21" s="408">
        <v>0.6</v>
      </c>
    </row>
    <row r="22" spans="1:18" ht="42.6" customHeight="1" x14ac:dyDescent="0.25">
      <c r="A22" s="218"/>
      <c r="B22" s="1188" t="s">
        <v>3</v>
      </c>
      <c r="C22" s="1189" t="s">
        <v>4</v>
      </c>
      <c r="D22" s="1179" t="s">
        <v>1019</v>
      </c>
      <c r="E22" s="1190" t="s">
        <v>1068</v>
      </c>
      <c r="F22" s="1190" t="s">
        <v>1069</v>
      </c>
      <c r="G22" s="1190" t="s">
        <v>1070</v>
      </c>
      <c r="H22" s="1182" t="s">
        <v>1071</v>
      </c>
      <c r="I22" s="228"/>
      <c r="M22" s="408" t="s">
        <v>50</v>
      </c>
      <c r="N22" s="408" t="s">
        <v>477</v>
      </c>
      <c r="O22" s="408" t="s">
        <v>648</v>
      </c>
      <c r="P22" s="408" t="s">
        <v>323</v>
      </c>
      <c r="Q22" s="408">
        <v>0.75</v>
      </c>
    </row>
    <row r="23" spans="1:18" x14ac:dyDescent="0.25">
      <c r="A23" s="218"/>
      <c r="B23" s="958">
        <v>1</v>
      </c>
      <c r="C23" s="959" t="s">
        <v>32</v>
      </c>
      <c r="D23" s="959" t="s">
        <v>513</v>
      </c>
      <c r="E23" s="229" t="s">
        <v>358</v>
      </c>
      <c r="F23" s="229" t="s">
        <v>323</v>
      </c>
      <c r="G23" s="245">
        <v>9.9499999999999993</v>
      </c>
      <c r="H23" s="246"/>
      <c r="I23" s="228"/>
      <c r="O23" s="408" t="s">
        <v>652</v>
      </c>
      <c r="P23" s="408" t="s">
        <v>323</v>
      </c>
      <c r="Q23" s="408">
        <v>0.75</v>
      </c>
    </row>
    <row r="24" spans="1:18" x14ac:dyDescent="0.25">
      <c r="A24" s="218"/>
      <c r="B24" s="1260">
        <v>2</v>
      </c>
      <c r="C24" s="1259" t="s">
        <v>96</v>
      </c>
      <c r="D24" s="1259" t="s">
        <v>2084</v>
      </c>
      <c r="E24" s="229" t="s">
        <v>2061</v>
      </c>
      <c r="F24" s="229" t="s">
        <v>1457</v>
      </c>
      <c r="G24" s="245">
        <v>130</v>
      </c>
      <c r="H24" s="246"/>
      <c r="I24" s="228"/>
      <c r="M24" s="408" t="s">
        <v>86</v>
      </c>
      <c r="N24" s="408" t="s">
        <v>573</v>
      </c>
      <c r="O24" s="408" t="s">
        <v>2059</v>
      </c>
      <c r="P24" s="408" t="s">
        <v>323</v>
      </c>
      <c r="Q24" s="408">
        <v>0.92500000000000004</v>
      </c>
    </row>
    <row r="25" spans="1:18" ht="16.5" thickBot="1" x14ac:dyDescent="0.3">
      <c r="A25" s="218"/>
      <c r="B25" s="1740" t="s">
        <v>1074</v>
      </c>
      <c r="C25" s="1741"/>
      <c r="D25" s="1741"/>
      <c r="E25" s="1741"/>
      <c r="F25" s="1742"/>
      <c r="G25" s="250">
        <f>+SUM(G23:G24)</f>
        <v>139.94999999999999</v>
      </c>
      <c r="H25" s="239"/>
      <c r="I25" s="228"/>
      <c r="M25" s="408" t="s">
        <v>106</v>
      </c>
      <c r="N25" s="408" t="s">
        <v>627</v>
      </c>
      <c r="O25" s="408" t="s">
        <v>356</v>
      </c>
      <c r="P25" s="408" t="s">
        <v>323</v>
      </c>
      <c r="Q25" s="408">
        <v>0</v>
      </c>
    </row>
    <row r="26" spans="1:18" x14ac:dyDescent="0.25">
      <c r="A26" s="218"/>
      <c r="B26" s="228" t="s">
        <v>1077</v>
      </c>
      <c r="C26" s="240"/>
      <c r="D26" s="225"/>
      <c r="E26" s="251"/>
      <c r="F26" s="251"/>
      <c r="G26" s="252"/>
      <c r="H26" s="253"/>
      <c r="I26" s="228"/>
      <c r="M26" s="408" t="s">
        <v>119</v>
      </c>
      <c r="N26" s="408" t="s">
        <v>639</v>
      </c>
      <c r="O26" s="408" t="s">
        <v>325</v>
      </c>
      <c r="P26" s="408" t="s">
        <v>324</v>
      </c>
      <c r="Q26" s="408">
        <v>135.089</v>
      </c>
    </row>
    <row r="27" spans="1:18" ht="15.75" customHeight="1" x14ac:dyDescent="0.25">
      <c r="A27" s="218"/>
      <c r="B27" s="228"/>
      <c r="C27" s="240"/>
      <c r="D27" s="225"/>
      <c r="E27" s="251"/>
      <c r="F27" s="251"/>
      <c r="G27" s="252"/>
      <c r="H27" s="253"/>
      <c r="I27" s="228"/>
      <c r="L27" s="408" t="s">
        <v>2183</v>
      </c>
      <c r="M27" s="408" t="s">
        <v>40</v>
      </c>
      <c r="N27" s="408" t="s">
        <v>378</v>
      </c>
      <c r="O27" s="408" t="s">
        <v>1962</v>
      </c>
      <c r="P27" s="408" t="s">
        <v>323</v>
      </c>
      <c r="Q27" s="408">
        <v>0</v>
      </c>
      <c r="R27" s="408">
        <v>0.91</v>
      </c>
    </row>
    <row r="28" spans="1:18" x14ac:dyDescent="0.25">
      <c r="A28" s="1583" t="s">
        <v>1078</v>
      </c>
      <c r="C28" s="240"/>
      <c r="D28" s="228"/>
      <c r="E28" s="241"/>
      <c r="F28" s="241"/>
      <c r="G28" s="228"/>
      <c r="H28" s="228"/>
      <c r="I28" s="228"/>
      <c r="O28" s="408" t="s">
        <v>1963</v>
      </c>
      <c r="P28" s="408" t="s">
        <v>323</v>
      </c>
      <c r="Q28" s="408">
        <v>0</v>
      </c>
      <c r="R28" s="408">
        <v>1.01</v>
      </c>
    </row>
    <row r="29" spans="1:18" ht="16.5" thickBot="1" x14ac:dyDescent="0.3">
      <c r="A29" s="218"/>
      <c r="B29" s="228"/>
      <c r="C29" s="242"/>
      <c r="D29" s="228"/>
      <c r="E29" s="241"/>
      <c r="F29" s="241"/>
      <c r="G29" s="228"/>
      <c r="H29" s="228"/>
      <c r="I29" s="228"/>
      <c r="N29" s="408" t="s">
        <v>408</v>
      </c>
      <c r="O29" s="408" t="s">
        <v>1971</v>
      </c>
      <c r="P29" s="408" t="s">
        <v>323</v>
      </c>
      <c r="Q29" s="408">
        <v>0</v>
      </c>
      <c r="R29" s="408">
        <v>0.41</v>
      </c>
    </row>
    <row r="30" spans="1:18" ht="42" customHeight="1" x14ac:dyDescent="0.25">
      <c r="A30" s="218"/>
      <c r="B30" s="1177" t="s">
        <v>3</v>
      </c>
      <c r="C30" s="1184" t="s">
        <v>4</v>
      </c>
      <c r="D30" s="1185" t="s">
        <v>1019</v>
      </c>
      <c r="E30" s="1190" t="s">
        <v>1068</v>
      </c>
      <c r="F30" s="1190" t="s">
        <v>1069</v>
      </c>
      <c r="G30" s="1190" t="s">
        <v>1070</v>
      </c>
      <c r="H30" s="1182" t="s">
        <v>1071</v>
      </c>
      <c r="I30" s="228"/>
      <c r="M30" s="408" t="s">
        <v>86</v>
      </c>
      <c r="N30" s="408" t="s">
        <v>573</v>
      </c>
      <c r="O30" s="408" t="s">
        <v>739</v>
      </c>
      <c r="P30" s="408" t="s">
        <v>323</v>
      </c>
      <c r="Q30" s="408">
        <v>0</v>
      </c>
      <c r="R30" s="408">
        <v>0.28799999999999998</v>
      </c>
    </row>
    <row r="31" spans="1:18" x14ac:dyDescent="0.25">
      <c r="A31" s="218"/>
      <c r="B31" s="960"/>
      <c r="C31" s="961"/>
      <c r="D31" s="961"/>
      <c r="E31" s="254"/>
      <c r="F31" s="254"/>
      <c r="G31" s="255"/>
      <c r="H31" s="256"/>
      <c r="I31" s="228"/>
      <c r="O31" s="408" t="s">
        <v>1976</v>
      </c>
      <c r="P31" s="408" t="s">
        <v>323</v>
      </c>
      <c r="Q31" s="408">
        <v>0</v>
      </c>
      <c r="R31" s="408">
        <v>0.17</v>
      </c>
    </row>
    <row r="32" spans="1:18" ht="16.5" thickBot="1" x14ac:dyDescent="0.3">
      <c r="A32" s="218"/>
      <c r="B32" s="1747" t="s">
        <v>1074</v>
      </c>
      <c r="C32" s="1748"/>
      <c r="D32" s="1748"/>
      <c r="E32" s="1748"/>
      <c r="F32" s="1749"/>
      <c r="G32" s="257">
        <f>SUM(G31:G31)</f>
        <v>0</v>
      </c>
      <c r="H32" s="249"/>
      <c r="I32" s="228"/>
      <c r="O32" s="408" t="s">
        <v>1977</v>
      </c>
      <c r="P32" s="408" t="s">
        <v>323</v>
      </c>
      <c r="Q32" s="408">
        <v>0</v>
      </c>
      <c r="R32" s="408">
        <v>0.6</v>
      </c>
    </row>
    <row r="33" spans="1:18" x14ac:dyDescent="0.25">
      <c r="A33" s="218"/>
      <c r="B33" s="228"/>
      <c r="C33" s="240"/>
      <c r="D33" s="228"/>
      <c r="E33" s="241"/>
      <c r="F33" s="241"/>
      <c r="G33" s="228"/>
      <c r="H33" s="228"/>
      <c r="I33" s="228"/>
      <c r="L33" s="408" t="s">
        <v>2184</v>
      </c>
      <c r="M33" s="408" t="s">
        <v>32</v>
      </c>
      <c r="N33" s="408" t="s">
        <v>513</v>
      </c>
      <c r="O33" s="408" t="s">
        <v>358</v>
      </c>
      <c r="P33" s="408" t="s">
        <v>323</v>
      </c>
      <c r="Q33" s="408">
        <v>9.9499999999999993</v>
      </c>
    </row>
    <row r="34" spans="1:18" ht="15" x14ac:dyDescent="0.25">
      <c r="A34" s="1583" t="s">
        <v>2234</v>
      </c>
      <c r="B34" s="225"/>
      <c r="C34" s="240"/>
      <c r="D34" s="228"/>
      <c r="E34" s="241"/>
      <c r="F34" s="241"/>
      <c r="G34" s="228"/>
      <c r="H34" s="228"/>
      <c r="I34" s="228"/>
      <c r="M34" s="408" t="s">
        <v>96</v>
      </c>
      <c r="N34" s="408" t="s">
        <v>2084</v>
      </c>
      <c r="O34" s="408" t="s">
        <v>2061</v>
      </c>
      <c r="P34" s="408" t="s">
        <v>1457</v>
      </c>
      <c r="Q34" s="408">
        <v>130</v>
      </c>
    </row>
    <row r="35" spans="1:18" ht="9" customHeight="1" x14ac:dyDescent="0.25">
      <c r="A35" s="218"/>
      <c r="B35" s="228"/>
      <c r="C35" s="240"/>
      <c r="D35" s="228"/>
      <c r="E35" s="241"/>
      <c r="F35" s="241"/>
      <c r="G35" s="228"/>
      <c r="H35" s="228"/>
      <c r="I35" s="228"/>
      <c r="L35" s="408" t="s">
        <v>2185</v>
      </c>
      <c r="M35" s="408" t="s">
        <v>274</v>
      </c>
      <c r="N35" s="408" t="s">
        <v>2085</v>
      </c>
      <c r="O35" s="408">
        <v>1</v>
      </c>
      <c r="P35" s="408" t="s">
        <v>325</v>
      </c>
      <c r="Q35" s="408">
        <v>102.34</v>
      </c>
    </row>
    <row r="36" spans="1:18" x14ac:dyDescent="0.25">
      <c r="A36" s="1583" t="s">
        <v>1079</v>
      </c>
      <c r="C36" s="240"/>
      <c r="D36" s="228"/>
      <c r="E36" s="241"/>
      <c r="F36" s="241"/>
      <c r="G36" s="228"/>
      <c r="H36" s="228"/>
      <c r="I36" s="228"/>
      <c r="L36" s="408" t="s">
        <v>302</v>
      </c>
      <c r="Q36" s="408">
        <v>397.16200000000003</v>
      </c>
      <c r="R36" s="408">
        <v>3.3879999999999999</v>
      </c>
    </row>
    <row r="37" spans="1:18" ht="16.5" thickBot="1" x14ac:dyDescent="0.3">
      <c r="A37" s="218"/>
      <c r="B37" s="228"/>
      <c r="C37" s="242"/>
      <c r="D37" s="228"/>
      <c r="E37" s="241"/>
      <c r="F37" s="241"/>
      <c r="G37" s="228"/>
      <c r="H37" s="228"/>
      <c r="I37" s="228"/>
    </row>
    <row r="38" spans="1:18" ht="48.6" customHeight="1" x14ac:dyDescent="0.25">
      <c r="A38" s="218"/>
      <c r="B38" s="1188" t="s">
        <v>3</v>
      </c>
      <c r="C38" s="1189" t="s">
        <v>4</v>
      </c>
      <c r="D38" s="1179" t="s">
        <v>1080</v>
      </c>
      <c r="E38" s="1180" t="s">
        <v>1068</v>
      </c>
      <c r="F38" s="1180" t="s">
        <v>1069</v>
      </c>
      <c r="G38" s="1180" t="s">
        <v>1070</v>
      </c>
      <c r="H38" s="1193" t="s">
        <v>1071</v>
      </c>
      <c r="I38" s="228"/>
    </row>
    <row r="39" spans="1:18" x14ac:dyDescent="0.25">
      <c r="A39" s="218"/>
      <c r="B39" s="1263">
        <v>1</v>
      </c>
      <c r="C39" s="1270" t="s">
        <v>40</v>
      </c>
      <c r="D39" s="1271" t="s">
        <v>378</v>
      </c>
      <c r="E39" s="1272" t="s">
        <v>2045</v>
      </c>
      <c r="F39" s="1272" t="s">
        <v>323</v>
      </c>
      <c r="G39" s="1273">
        <v>0.5</v>
      </c>
      <c r="H39" s="1274"/>
      <c r="I39" s="228"/>
    </row>
    <row r="40" spans="1:18" x14ac:dyDescent="0.25">
      <c r="A40" s="218"/>
      <c r="B40" s="1263"/>
      <c r="C40" s="1270"/>
      <c r="D40" s="1271"/>
      <c r="E40" s="258" t="s">
        <v>2046</v>
      </c>
      <c r="F40" s="258" t="s">
        <v>323</v>
      </c>
      <c r="G40" s="259">
        <v>0.68100000000000005</v>
      </c>
      <c r="H40" s="260"/>
      <c r="I40" s="228"/>
    </row>
    <row r="41" spans="1:18" x14ac:dyDescent="0.25">
      <c r="A41" s="218"/>
      <c r="B41" s="1263"/>
      <c r="C41" s="1270"/>
      <c r="D41" s="1271"/>
      <c r="E41" s="258" t="s">
        <v>2047</v>
      </c>
      <c r="F41" s="258" t="s">
        <v>323</v>
      </c>
      <c r="G41" s="259">
        <v>0.68</v>
      </c>
      <c r="H41" s="260"/>
      <c r="I41" s="228"/>
    </row>
    <row r="42" spans="1:18" x14ac:dyDescent="0.25">
      <c r="A42" s="218"/>
      <c r="B42" s="1263"/>
      <c r="C42" s="1270"/>
      <c r="D42" s="1271"/>
      <c r="E42" s="258" t="s">
        <v>2048</v>
      </c>
      <c r="F42" s="258" t="s">
        <v>323</v>
      </c>
      <c r="G42" s="259">
        <v>0.56000000000000005</v>
      </c>
      <c r="H42" s="260"/>
      <c r="I42" s="228"/>
    </row>
    <row r="43" spans="1:18" x14ac:dyDescent="0.25">
      <c r="A43" s="218"/>
      <c r="B43" s="1263"/>
      <c r="C43" s="1270"/>
      <c r="D43" s="977"/>
      <c r="E43" s="975" t="s">
        <v>2060</v>
      </c>
      <c r="F43" s="975" t="s">
        <v>323</v>
      </c>
      <c r="G43" s="976">
        <v>0.49</v>
      </c>
      <c r="H43" s="261"/>
      <c r="I43" s="228"/>
    </row>
    <row r="44" spans="1:18" x14ac:dyDescent="0.25">
      <c r="A44" s="218"/>
      <c r="B44" s="1263"/>
      <c r="C44" s="1270"/>
      <c r="D44" s="978" t="s">
        <v>402</v>
      </c>
      <c r="E44" s="258" t="s">
        <v>2049</v>
      </c>
      <c r="F44" s="258" t="s">
        <v>323</v>
      </c>
      <c r="G44" s="259">
        <v>4.4000000000000004</v>
      </c>
      <c r="H44" s="260"/>
      <c r="I44" s="228"/>
    </row>
    <row r="45" spans="1:18" x14ac:dyDescent="0.25">
      <c r="A45" s="218"/>
      <c r="B45" s="1263"/>
      <c r="C45" s="1270"/>
      <c r="D45" s="978" t="s">
        <v>391</v>
      </c>
      <c r="E45" s="258" t="s">
        <v>2050</v>
      </c>
      <c r="F45" s="258" t="s">
        <v>323</v>
      </c>
      <c r="G45" s="259">
        <v>2</v>
      </c>
      <c r="H45" s="260"/>
      <c r="I45" s="228"/>
    </row>
    <row r="46" spans="1:18" x14ac:dyDescent="0.25">
      <c r="A46" s="218"/>
      <c r="B46" s="1263"/>
      <c r="C46" s="1270"/>
      <c r="D46" s="978" t="s">
        <v>380</v>
      </c>
      <c r="E46" s="258" t="s">
        <v>2051</v>
      </c>
      <c r="F46" s="258" t="s">
        <v>323</v>
      </c>
      <c r="G46" s="259">
        <v>2</v>
      </c>
      <c r="H46" s="260"/>
      <c r="I46" s="228"/>
    </row>
    <row r="47" spans="1:18" x14ac:dyDescent="0.25">
      <c r="A47" s="218"/>
      <c r="B47" s="1263"/>
      <c r="C47" s="1270"/>
      <c r="D47" s="1271" t="s">
        <v>388</v>
      </c>
      <c r="E47" s="258" t="s">
        <v>2052</v>
      </c>
      <c r="F47" s="258" t="s">
        <v>323</v>
      </c>
      <c r="G47" s="259">
        <v>2</v>
      </c>
      <c r="H47" s="260"/>
      <c r="I47" s="228"/>
    </row>
    <row r="48" spans="1:18" x14ac:dyDescent="0.25">
      <c r="A48" s="218"/>
      <c r="B48" s="1263"/>
      <c r="C48" s="1270"/>
      <c r="D48" s="1271"/>
      <c r="E48" s="258" t="s">
        <v>2053</v>
      </c>
      <c r="F48" s="258" t="s">
        <v>323</v>
      </c>
      <c r="G48" s="259">
        <v>1</v>
      </c>
      <c r="H48" s="260"/>
      <c r="I48" s="228"/>
    </row>
    <row r="49" spans="1:9" x14ac:dyDescent="0.25">
      <c r="A49" s="218"/>
      <c r="B49" s="1263"/>
      <c r="C49" s="1270"/>
      <c r="D49" s="978" t="s">
        <v>383</v>
      </c>
      <c r="E49" s="258" t="s">
        <v>2057</v>
      </c>
      <c r="F49" s="258" t="s">
        <v>323</v>
      </c>
      <c r="G49" s="259">
        <v>0.54</v>
      </c>
      <c r="H49" s="260"/>
      <c r="I49" s="228"/>
    </row>
    <row r="50" spans="1:9" x14ac:dyDescent="0.25">
      <c r="A50" s="218"/>
      <c r="B50" s="1263"/>
      <c r="C50" s="1270"/>
      <c r="D50" s="1271" t="s">
        <v>386</v>
      </c>
      <c r="E50" s="1272" t="s">
        <v>2042</v>
      </c>
      <c r="F50" s="1272" t="s">
        <v>323</v>
      </c>
      <c r="G50" s="1273">
        <v>0.32400000000000001</v>
      </c>
      <c r="H50" s="1274"/>
      <c r="I50" s="228"/>
    </row>
    <row r="51" spans="1:9" x14ac:dyDescent="0.25">
      <c r="A51" s="218"/>
      <c r="B51" s="1263"/>
      <c r="C51" s="1270"/>
      <c r="D51" s="1271"/>
      <c r="E51" s="258" t="s">
        <v>2043</v>
      </c>
      <c r="F51" s="258" t="s">
        <v>323</v>
      </c>
      <c r="G51" s="259">
        <v>0.32400000000000001</v>
      </c>
      <c r="H51" s="260"/>
      <c r="I51" s="228"/>
    </row>
    <row r="52" spans="1:9" x14ac:dyDescent="0.25">
      <c r="A52" s="218"/>
      <c r="B52" s="1263"/>
      <c r="C52" s="1270"/>
      <c r="D52" s="1271"/>
      <c r="E52" s="1272" t="s">
        <v>2044</v>
      </c>
      <c r="F52" s="1272" t="s">
        <v>323</v>
      </c>
      <c r="G52" s="1273">
        <v>0.32400000000000001</v>
      </c>
      <c r="H52" s="1274"/>
      <c r="I52" s="228"/>
    </row>
    <row r="53" spans="1:9" x14ac:dyDescent="0.25">
      <c r="A53" s="218"/>
      <c r="B53" s="1263"/>
      <c r="C53" s="1270"/>
      <c r="D53" s="978" t="s">
        <v>389</v>
      </c>
      <c r="E53" s="258" t="s">
        <v>2056</v>
      </c>
      <c r="F53" s="258" t="s">
        <v>323</v>
      </c>
      <c r="G53" s="259">
        <v>0.48</v>
      </c>
      <c r="H53" s="260"/>
      <c r="I53" s="228"/>
    </row>
    <row r="54" spans="1:9" x14ac:dyDescent="0.25">
      <c r="A54" s="218"/>
      <c r="B54" s="1263"/>
      <c r="C54" s="1270"/>
      <c r="D54" s="1271" t="s">
        <v>408</v>
      </c>
      <c r="E54" s="258" t="s">
        <v>2054</v>
      </c>
      <c r="F54" s="258" t="s">
        <v>323</v>
      </c>
      <c r="G54" s="259">
        <v>0.45500000000000002</v>
      </c>
      <c r="H54" s="260"/>
      <c r="I54" s="228"/>
    </row>
    <row r="55" spans="1:9" x14ac:dyDescent="0.25">
      <c r="A55" s="218"/>
      <c r="B55" s="1263"/>
      <c r="C55" s="1270"/>
      <c r="D55" s="1271"/>
      <c r="E55" s="1275" t="s">
        <v>2058</v>
      </c>
      <c r="F55" s="1272" t="s">
        <v>323</v>
      </c>
      <c r="G55" s="1273">
        <v>0</v>
      </c>
      <c r="H55" s="1274"/>
      <c r="I55" s="228"/>
    </row>
    <row r="56" spans="1:9" x14ac:dyDescent="0.25">
      <c r="A56" s="218"/>
      <c r="B56" s="1263"/>
      <c r="C56" s="1270"/>
      <c r="D56" s="978" t="s">
        <v>409</v>
      </c>
      <c r="E56" s="258" t="s">
        <v>2055</v>
      </c>
      <c r="F56" s="258" t="s">
        <v>323</v>
      </c>
      <c r="G56" s="259">
        <v>0.6</v>
      </c>
      <c r="H56" s="260"/>
      <c r="I56" s="228"/>
    </row>
    <row r="57" spans="1:9" x14ac:dyDescent="0.25">
      <c r="A57" s="218"/>
      <c r="B57" s="1262">
        <v>2</v>
      </c>
      <c r="C57" s="1268" t="s">
        <v>50</v>
      </c>
      <c r="D57" s="1269" t="s">
        <v>477</v>
      </c>
      <c r="E57" s="258" t="s">
        <v>648</v>
      </c>
      <c r="F57" s="258" t="s">
        <v>323</v>
      </c>
      <c r="G57" s="259">
        <v>0.75</v>
      </c>
      <c r="H57" s="260"/>
      <c r="I57" s="228"/>
    </row>
    <row r="58" spans="1:9" x14ac:dyDescent="0.25">
      <c r="A58" s="218"/>
      <c r="B58" s="1263"/>
      <c r="C58" s="1270"/>
      <c r="D58" s="1271"/>
      <c r="E58" s="1272" t="s">
        <v>652</v>
      </c>
      <c r="F58" s="1272" t="s">
        <v>323</v>
      </c>
      <c r="G58" s="1273">
        <v>0.75</v>
      </c>
      <c r="H58" s="1274"/>
      <c r="I58" s="228"/>
    </row>
    <row r="59" spans="1:9" x14ac:dyDescent="0.25">
      <c r="A59" s="218"/>
      <c r="B59" s="1262">
        <v>3</v>
      </c>
      <c r="C59" s="1268" t="s">
        <v>86</v>
      </c>
      <c r="D59" s="1269" t="s">
        <v>573</v>
      </c>
      <c r="E59" s="1280" t="s">
        <v>2059</v>
      </c>
      <c r="F59" s="1277" t="s">
        <v>323</v>
      </c>
      <c r="G59" s="1278">
        <v>0.92500000000000004</v>
      </c>
      <c r="H59" s="1279"/>
      <c r="I59" s="228"/>
    </row>
    <row r="60" spans="1:9" x14ac:dyDescent="0.25">
      <c r="A60" s="218"/>
      <c r="B60" s="1262">
        <v>4</v>
      </c>
      <c r="C60" s="1268" t="s">
        <v>106</v>
      </c>
      <c r="D60" s="1269" t="s">
        <v>627</v>
      </c>
      <c r="E60" s="1280" t="s">
        <v>356</v>
      </c>
      <c r="F60" s="1277" t="s">
        <v>323</v>
      </c>
      <c r="G60" s="1278">
        <v>0</v>
      </c>
      <c r="H60" s="1279"/>
      <c r="I60" s="228"/>
    </row>
    <row r="61" spans="1:9" x14ac:dyDescent="0.25">
      <c r="A61" s="218"/>
      <c r="B61" s="980">
        <v>5</v>
      </c>
      <c r="C61" s="981" t="s">
        <v>119</v>
      </c>
      <c r="D61" s="1281" t="s">
        <v>639</v>
      </c>
      <c r="E61" s="979" t="s">
        <v>325</v>
      </c>
      <c r="F61" s="258" t="s">
        <v>324</v>
      </c>
      <c r="G61" s="259">
        <v>135.089</v>
      </c>
      <c r="H61" s="260"/>
      <c r="I61" s="228"/>
    </row>
    <row r="62" spans="1:9" ht="16.5" thickBot="1" x14ac:dyDescent="0.3">
      <c r="A62" s="218"/>
      <c r="B62" s="1747" t="s">
        <v>1074</v>
      </c>
      <c r="C62" s="1748"/>
      <c r="D62" s="1748"/>
      <c r="E62" s="1748"/>
      <c r="F62" s="1749"/>
      <c r="G62" s="1276">
        <f>SUM(G39:G61)</f>
        <v>154.87199999999999</v>
      </c>
      <c r="H62" s="263"/>
      <c r="I62" s="228"/>
    </row>
    <row r="63" spans="1:9" x14ac:dyDescent="0.25">
      <c r="A63" s="218"/>
      <c r="B63" s="228"/>
      <c r="C63" s="242"/>
      <c r="D63" s="225"/>
      <c r="E63" s="264"/>
      <c r="F63" s="264"/>
      <c r="G63" s="265"/>
      <c r="H63" s="225"/>
      <c r="I63" s="228"/>
    </row>
    <row r="64" spans="1:9" x14ac:dyDescent="0.25">
      <c r="A64" s="218"/>
      <c r="B64" s="225" t="s">
        <v>1081</v>
      </c>
      <c r="C64" s="240"/>
      <c r="D64" s="228"/>
      <c r="E64" s="241"/>
      <c r="F64" s="241"/>
      <c r="G64" s="228"/>
      <c r="H64" s="228"/>
      <c r="I64" s="266"/>
    </row>
    <row r="65" spans="1:9" ht="16.5" thickBot="1" x14ac:dyDescent="0.3">
      <c r="A65" s="218"/>
      <c r="B65" s="228"/>
      <c r="C65" s="240"/>
      <c r="D65" s="228"/>
      <c r="E65" s="241"/>
      <c r="F65" s="241"/>
      <c r="G65" s="228"/>
      <c r="H65" s="228"/>
      <c r="I65" s="228"/>
    </row>
    <row r="66" spans="1:9" ht="40.15" customHeight="1" x14ac:dyDescent="0.25">
      <c r="A66" s="218"/>
      <c r="B66" s="1188" t="s">
        <v>3</v>
      </c>
      <c r="C66" s="1191" t="s">
        <v>4</v>
      </c>
      <c r="D66" s="1192" t="s">
        <v>1019</v>
      </c>
      <c r="E66" s="1180" t="s">
        <v>1068</v>
      </c>
      <c r="F66" s="1180" t="s">
        <v>1069</v>
      </c>
      <c r="G66" s="1180" t="s">
        <v>1070</v>
      </c>
      <c r="H66" s="1193" t="s">
        <v>1071</v>
      </c>
      <c r="I66" s="228"/>
    </row>
    <row r="67" spans="1:9" x14ac:dyDescent="0.25">
      <c r="A67" s="218"/>
      <c r="B67" s="1261">
        <v>1</v>
      </c>
      <c r="C67" s="1284" t="s">
        <v>40</v>
      </c>
      <c r="D67" s="1285" t="s">
        <v>378</v>
      </c>
      <c r="E67" s="1286" t="s">
        <v>1962</v>
      </c>
      <c r="F67" s="1286" t="s">
        <v>323</v>
      </c>
      <c r="G67" s="1287">
        <v>0.91</v>
      </c>
      <c r="H67" s="1288"/>
      <c r="I67" s="228"/>
    </row>
    <row r="68" spans="1:9" x14ac:dyDescent="0.25">
      <c r="A68" s="218"/>
      <c r="B68" s="1261"/>
      <c r="C68" s="1284"/>
      <c r="D68" s="982"/>
      <c r="E68" s="269" t="s">
        <v>1963</v>
      </c>
      <c r="F68" s="269" t="s">
        <v>323</v>
      </c>
      <c r="G68" s="270">
        <v>1.01</v>
      </c>
      <c r="H68" s="271"/>
      <c r="I68" s="228"/>
    </row>
    <row r="69" spans="1:9" x14ac:dyDescent="0.25">
      <c r="A69" s="218"/>
      <c r="B69" s="1283"/>
      <c r="C69" s="1284"/>
      <c r="D69" s="268" t="s">
        <v>408</v>
      </c>
      <c r="E69" s="269" t="s">
        <v>1971</v>
      </c>
      <c r="F69" s="269" t="s">
        <v>323</v>
      </c>
      <c r="G69" s="270">
        <v>0.41</v>
      </c>
      <c r="H69" s="271"/>
      <c r="I69" s="228"/>
    </row>
    <row r="70" spans="1:9" x14ac:dyDescent="0.25">
      <c r="A70" s="218"/>
      <c r="B70" s="1260">
        <v>2</v>
      </c>
      <c r="C70" s="1282" t="s">
        <v>86</v>
      </c>
      <c r="D70" s="1285" t="s">
        <v>573</v>
      </c>
      <c r="E70" s="1286" t="s">
        <v>739</v>
      </c>
      <c r="F70" s="1286" t="s">
        <v>323</v>
      </c>
      <c r="G70" s="1287">
        <v>0.28799999999999998</v>
      </c>
      <c r="H70" s="1288"/>
      <c r="I70" s="228"/>
    </row>
    <row r="71" spans="1:9" x14ac:dyDescent="0.25">
      <c r="A71" s="218"/>
      <c r="B71" s="1283"/>
      <c r="C71" s="1284"/>
      <c r="D71" s="982"/>
      <c r="E71" s="269" t="s">
        <v>1976</v>
      </c>
      <c r="F71" s="269" t="s">
        <v>323</v>
      </c>
      <c r="G71" s="270">
        <v>0.17</v>
      </c>
      <c r="H71" s="271"/>
      <c r="I71" s="228"/>
    </row>
    <row r="72" spans="1:9" x14ac:dyDescent="0.25">
      <c r="A72" s="218"/>
      <c r="B72" s="1283"/>
      <c r="C72" s="1284"/>
      <c r="D72" s="982"/>
      <c r="E72" s="1289" t="s">
        <v>1977</v>
      </c>
      <c r="F72" s="1289" t="s">
        <v>323</v>
      </c>
      <c r="G72" s="1290">
        <v>0.6</v>
      </c>
      <c r="H72" s="1291"/>
      <c r="I72" s="228"/>
    </row>
    <row r="73" spans="1:9" ht="16.5" thickBot="1" x14ac:dyDescent="0.3">
      <c r="A73" s="272"/>
      <c r="B73" s="1747" t="s">
        <v>1074</v>
      </c>
      <c r="C73" s="1748"/>
      <c r="D73" s="1748"/>
      <c r="E73" s="1748"/>
      <c r="F73" s="1749"/>
      <c r="G73" s="1276">
        <f>SUM(G67:G72)</f>
        <v>3.3879999999999999</v>
      </c>
      <c r="H73" s="1292"/>
      <c r="I73" s="228"/>
    </row>
    <row r="74" spans="1:9" x14ac:dyDescent="0.25">
      <c r="A74" s="272"/>
      <c r="B74" s="218"/>
      <c r="C74" s="221"/>
      <c r="D74" s="218"/>
      <c r="E74" s="222"/>
      <c r="F74" s="222"/>
      <c r="G74" s="218"/>
      <c r="H74" s="274"/>
    </row>
    <row r="75" spans="1:9" ht="15" x14ac:dyDescent="0.25">
      <c r="A75" s="1583" t="s">
        <v>1082</v>
      </c>
      <c r="B75" s="228"/>
      <c r="C75" s="240"/>
      <c r="D75" s="228"/>
      <c r="E75" s="241"/>
      <c r="F75" s="241"/>
      <c r="G75" s="228"/>
      <c r="H75" s="228"/>
      <c r="I75" s="275"/>
    </row>
    <row r="76" spans="1:9" x14ac:dyDescent="0.25">
      <c r="A76" s="1583" t="s">
        <v>1118</v>
      </c>
      <c r="C76" s="240"/>
      <c r="D76" s="228"/>
      <c r="E76" s="241"/>
      <c r="F76" s="241"/>
      <c r="G76" s="228"/>
      <c r="H76" s="228"/>
      <c r="I76" s="228"/>
    </row>
    <row r="77" spans="1:9" ht="16.5" thickBot="1" x14ac:dyDescent="0.3">
      <c r="A77" s="272"/>
      <c r="B77" s="225"/>
      <c r="C77" s="240"/>
      <c r="D77" s="228"/>
      <c r="E77" s="241"/>
      <c r="F77" s="241"/>
      <c r="G77" s="228"/>
      <c r="H77" s="228"/>
      <c r="I77" s="228"/>
    </row>
    <row r="78" spans="1:9" ht="42" customHeight="1" x14ac:dyDescent="0.25">
      <c r="A78" s="272"/>
      <c r="B78" s="1177" t="s">
        <v>3</v>
      </c>
      <c r="C78" s="1194" t="s">
        <v>1083</v>
      </c>
      <c r="D78" s="1195" t="s">
        <v>1084</v>
      </c>
      <c r="E78" s="1185" t="s">
        <v>1019</v>
      </c>
      <c r="F78" s="1196" t="s">
        <v>1073</v>
      </c>
      <c r="G78" s="1190" t="s">
        <v>1070</v>
      </c>
      <c r="H78" s="1182" t="s">
        <v>1071</v>
      </c>
      <c r="I78" s="228"/>
    </row>
    <row r="79" spans="1:9" x14ac:dyDescent="0.25">
      <c r="A79" s="272"/>
      <c r="B79" s="960"/>
      <c r="C79" s="959"/>
      <c r="D79" s="959"/>
      <c r="E79" s="986"/>
      <c r="F79" s="229"/>
      <c r="G79" s="276"/>
      <c r="H79" s="277"/>
      <c r="I79" s="228"/>
    </row>
    <row r="80" spans="1:9" ht="16.5" thickBot="1" x14ac:dyDescent="0.3">
      <c r="A80" s="272"/>
      <c r="B80" s="1747" t="s">
        <v>1074</v>
      </c>
      <c r="C80" s="1748"/>
      <c r="D80" s="1748"/>
      <c r="E80" s="1748"/>
      <c r="F80" s="1750"/>
      <c r="G80" s="262">
        <f>SUM(G79:G79)</f>
        <v>0</v>
      </c>
      <c r="H80" s="273"/>
      <c r="I80" s="228"/>
    </row>
    <row r="81" spans="1:9" x14ac:dyDescent="0.25">
      <c r="A81" s="218"/>
      <c r="B81" s="278"/>
      <c r="C81" s="279"/>
      <c r="D81" s="280"/>
      <c r="E81" s="281"/>
      <c r="F81" s="241"/>
      <c r="G81" s="282"/>
      <c r="H81" s="283"/>
      <c r="I81" s="228"/>
    </row>
    <row r="82" spans="1:9" ht="15" x14ac:dyDescent="0.25">
      <c r="A82" s="1583" t="s">
        <v>2235</v>
      </c>
      <c r="B82" s="225"/>
      <c r="C82" s="240"/>
      <c r="D82" s="228"/>
      <c r="E82" s="241"/>
      <c r="F82" s="241"/>
      <c r="G82" s="284"/>
      <c r="H82" s="283"/>
      <c r="I82" s="228"/>
    </row>
    <row r="83" spans="1:9" ht="16.5" thickBot="1" x14ac:dyDescent="0.3">
      <c r="A83" s="218"/>
      <c r="B83" s="228"/>
      <c r="C83" s="242"/>
      <c r="D83" s="228"/>
      <c r="E83" s="241"/>
      <c r="F83" s="241"/>
      <c r="G83" s="228"/>
      <c r="H83" s="228"/>
      <c r="I83" s="228"/>
    </row>
    <row r="84" spans="1:9" ht="38.450000000000003" customHeight="1" x14ac:dyDescent="0.25">
      <c r="A84" s="218"/>
      <c r="B84" s="1177" t="s">
        <v>3</v>
      </c>
      <c r="C84" s="1194" t="s">
        <v>4</v>
      </c>
      <c r="D84" s="1185" t="s">
        <v>1085</v>
      </c>
      <c r="E84" s="1185" t="s">
        <v>1086</v>
      </c>
      <c r="F84" s="1185" t="s">
        <v>1087</v>
      </c>
      <c r="G84" s="1190" t="s">
        <v>1070</v>
      </c>
      <c r="H84" s="1182" t="s">
        <v>1071</v>
      </c>
      <c r="I84" s="228"/>
    </row>
    <row r="85" spans="1:9" x14ac:dyDescent="0.25">
      <c r="A85" s="218"/>
      <c r="B85" s="964"/>
      <c r="C85" s="965"/>
      <c r="D85" s="962"/>
      <c r="E85" s="963"/>
      <c r="F85" s="267"/>
      <c r="G85" s="285"/>
      <c r="H85" s="286"/>
      <c r="I85" s="228"/>
    </row>
    <row r="86" spans="1:9" ht="16.5" thickBot="1" x14ac:dyDescent="0.3">
      <c r="A86" s="218"/>
      <c r="B86" s="1747" t="s">
        <v>1074</v>
      </c>
      <c r="C86" s="1748"/>
      <c r="D86" s="1748"/>
      <c r="E86" s="1748"/>
      <c r="F86" s="1749"/>
      <c r="G86" s="287">
        <f>SUM(G85:G85)</f>
        <v>0</v>
      </c>
      <c r="H86" s="288"/>
      <c r="I86" s="228"/>
    </row>
    <row r="87" spans="1:9" x14ac:dyDescent="0.25">
      <c r="A87" s="218"/>
      <c r="B87" s="228"/>
      <c r="C87" s="240"/>
      <c r="D87" s="228"/>
      <c r="E87" s="241"/>
      <c r="F87" s="241"/>
      <c r="G87" s="228"/>
      <c r="H87" s="228"/>
      <c r="I87" s="228"/>
    </row>
    <row r="88" spans="1:9" ht="15" x14ac:dyDescent="0.25">
      <c r="A88" s="1583" t="s">
        <v>2236</v>
      </c>
      <c r="B88" s="225"/>
      <c r="C88" s="240"/>
      <c r="D88" s="228"/>
      <c r="E88" s="241"/>
      <c r="F88" s="241"/>
      <c r="G88" s="228"/>
      <c r="H88" s="228"/>
      <c r="I88" s="228"/>
    </row>
    <row r="89" spans="1:9" ht="16.5" thickBot="1" x14ac:dyDescent="0.3">
      <c r="A89" s="218"/>
      <c r="B89" s="228"/>
      <c r="C89" s="242"/>
      <c r="D89" s="228"/>
      <c r="E89" s="241"/>
      <c r="F89" s="241"/>
      <c r="G89" s="228"/>
      <c r="H89" s="228"/>
      <c r="I89" s="228"/>
    </row>
    <row r="90" spans="1:9" ht="25.5" x14ac:dyDescent="0.25">
      <c r="A90" s="218"/>
      <c r="B90" s="1188" t="s">
        <v>3</v>
      </c>
      <c r="C90" s="1197" t="s">
        <v>1089</v>
      </c>
      <c r="D90" s="1179" t="s">
        <v>1019</v>
      </c>
      <c r="E90" s="1185" t="s">
        <v>1087</v>
      </c>
      <c r="F90" s="1179" t="s">
        <v>1090</v>
      </c>
      <c r="G90" s="1179" t="s">
        <v>1019</v>
      </c>
      <c r="H90" s="1193" t="s">
        <v>1070</v>
      </c>
      <c r="I90" s="228"/>
    </row>
    <row r="91" spans="1:9" x14ac:dyDescent="0.25">
      <c r="A91" s="218"/>
      <c r="B91" s="289"/>
      <c r="C91" s="290"/>
      <c r="D91" s="291"/>
      <c r="E91" s="983"/>
      <c r="F91" s="292"/>
      <c r="G91" s="293"/>
      <c r="H91" s="984"/>
      <c r="I91" s="228"/>
    </row>
    <row r="92" spans="1:9" ht="16.5" thickBot="1" x14ac:dyDescent="0.3">
      <c r="A92" s="218"/>
      <c r="B92" s="1740" t="s">
        <v>1074</v>
      </c>
      <c r="C92" s="1741"/>
      <c r="D92" s="1741"/>
      <c r="E92" s="1741"/>
      <c r="F92" s="1741"/>
      <c r="G92" s="1742"/>
      <c r="H92" s="985">
        <f>SUM(H91:H91)</f>
        <v>0</v>
      </c>
      <c r="I92" s="228"/>
    </row>
    <row r="93" spans="1:9" x14ac:dyDescent="0.25">
      <c r="A93" s="218"/>
      <c r="B93" s="280" t="s">
        <v>1091</v>
      </c>
      <c r="C93" s="1746" t="s">
        <v>1092</v>
      </c>
      <c r="D93" s="1746"/>
      <c r="E93" s="1746"/>
      <c r="F93" s="1746"/>
      <c r="G93" s="1746"/>
      <c r="H93" s="1746"/>
      <c r="I93" s="228"/>
    </row>
    <row r="94" spans="1:9" x14ac:dyDescent="0.25">
      <c r="A94" s="218"/>
      <c r="B94" s="228"/>
      <c r="C94" s="240"/>
      <c r="D94" s="228"/>
      <c r="E94" s="241"/>
      <c r="F94" s="241"/>
      <c r="G94" s="228"/>
      <c r="H94" s="228"/>
      <c r="I94" s="228"/>
    </row>
    <row r="95" spans="1:9" ht="15" x14ac:dyDescent="0.25">
      <c r="A95" s="1583"/>
      <c r="B95" s="228"/>
      <c r="C95" s="240"/>
      <c r="D95" s="225"/>
      <c r="E95" s="241"/>
      <c r="F95" s="241"/>
      <c r="G95" s="294"/>
      <c r="H95" s="228"/>
      <c r="I95" s="228"/>
    </row>
    <row r="96" spans="1:9" ht="9" customHeight="1" thickBot="1" x14ac:dyDescent="0.3">
      <c r="A96" s="1583"/>
      <c r="B96" s="228"/>
      <c r="C96" s="240"/>
      <c r="D96" s="225"/>
      <c r="E96" s="241"/>
      <c r="F96" s="241"/>
      <c r="G96" s="294"/>
      <c r="H96" s="228"/>
      <c r="I96" s="228"/>
    </row>
    <row r="97" spans="1:9" ht="26.25" thickBot="1" x14ac:dyDescent="0.3">
      <c r="A97" s="218"/>
      <c r="B97" s="1198" t="s">
        <v>3</v>
      </c>
      <c r="C97" s="1199" t="s">
        <v>4</v>
      </c>
      <c r="D97" s="1200" t="s">
        <v>1019</v>
      </c>
      <c r="E97" s="1201" t="s">
        <v>1093</v>
      </c>
      <c r="F97" s="1201" t="s">
        <v>1094</v>
      </c>
      <c r="G97" s="1202" t="s">
        <v>1071</v>
      </c>
      <c r="H97" s="228"/>
      <c r="I97" s="228"/>
    </row>
    <row r="98" spans="1:9" x14ac:dyDescent="0.25">
      <c r="A98" s="218"/>
      <c r="B98" s="230"/>
      <c r="C98" s="235"/>
      <c r="D98" s="295"/>
      <c r="E98" s="231"/>
      <c r="F98" s="296"/>
      <c r="G98" s="232"/>
      <c r="H98" s="228"/>
      <c r="I98" s="228"/>
    </row>
    <row r="99" spans="1:9" ht="16.5" thickBot="1" x14ac:dyDescent="0.3">
      <c r="A99" s="218"/>
      <c r="B99" s="1743" t="s">
        <v>1074</v>
      </c>
      <c r="C99" s="1744"/>
      <c r="D99" s="1744"/>
      <c r="E99" s="1745"/>
      <c r="F99" s="297">
        <f>+SUM(F98:F98)</f>
        <v>0</v>
      </c>
      <c r="G99" s="298"/>
      <c r="H99" s="228"/>
      <c r="I99" s="228"/>
    </row>
    <row r="100" spans="1:9" x14ac:dyDescent="0.25">
      <c r="A100" s="218"/>
      <c r="B100" s="228"/>
      <c r="C100" s="299"/>
      <c r="D100" s="281"/>
      <c r="E100" s="251"/>
      <c r="F100" s="251"/>
      <c r="G100" s="300"/>
      <c r="H100" s="301"/>
      <c r="I100" s="228"/>
    </row>
    <row r="101" spans="1:9" x14ac:dyDescent="0.25">
      <c r="A101" s="218"/>
      <c r="B101" s="302" t="s">
        <v>1095</v>
      </c>
      <c r="C101" s="221"/>
      <c r="D101" s="218"/>
      <c r="E101" s="241"/>
      <c r="F101" s="241"/>
      <c r="G101" s="241"/>
      <c r="H101" s="281"/>
      <c r="I101" s="228"/>
    </row>
    <row r="102" spans="1:9" x14ac:dyDescent="0.25">
      <c r="A102" s="218"/>
      <c r="B102" s="303" t="s">
        <v>1096</v>
      </c>
      <c r="C102" s="281" t="s">
        <v>1097</v>
      </c>
      <c r="D102" s="302"/>
      <c r="E102" s="241"/>
      <c r="F102" s="241"/>
      <c r="G102" s="241"/>
      <c r="H102" s="281"/>
      <c r="I102" s="228"/>
    </row>
    <row r="103" spans="1:9" x14ac:dyDescent="0.25">
      <c r="A103" s="218"/>
      <c r="B103" s="303" t="s">
        <v>1098</v>
      </c>
      <c r="C103" s="281" t="s">
        <v>1099</v>
      </c>
      <c r="D103" s="302"/>
      <c r="E103" s="241"/>
      <c r="F103" s="304"/>
      <c r="G103" s="304"/>
      <c r="H103" s="304"/>
      <c r="I103" s="228"/>
    </row>
    <row r="104" spans="1:9" x14ac:dyDescent="0.25">
      <c r="A104" s="218"/>
      <c r="B104" s="303" t="s">
        <v>1100</v>
      </c>
      <c r="C104" s="281" t="s">
        <v>1101</v>
      </c>
      <c r="D104" s="302"/>
      <c r="E104" s="241"/>
      <c r="F104" s="305"/>
      <c r="G104" s="306"/>
      <c r="H104" s="305"/>
      <c r="I104" s="228"/>
    </row>
    <row r="105" spans="1:9" x14ac:dyDescent="0.25">
      <c r="A105" s="218"/>
      <c r="B105" s="303" t="s">
        <v>1102</v>
      </c>
      <c r="C105" s="281" t="s">
        <v>1103</v>
      </c>
      <c r="D105" s="302"/>
      <c r="E105" s="241"/>
      <c r="F105" s="251"/>
      <c r="G105" s="307"/>
      <c r="H105" s="281"/>
      <c r="I105" s="228"/>
    </row>
    <row r="106" spans="1:9" x14ac:dyDescent="0.25">
      <c r="A106" s="218"/>
      <c r="B106" s="308" t="s">
        <v>1104</v>
      </c>
      <c r="C106" s="228" t="s">
        <v>1105</v>
      </c>
      <c r="D106" s="302"/>
      <c r="E106" s="241"/>
      <c r="F106" s="241"/>
      <c r="G106" s="241"/>
      <c r="H106" s="281"/>
      <c r="I106" s="228"/>
    </row>
    <row r="107" spans="1:9" x14ac:dyDescent="0.25">
      <c r="A107" s="218"/>
      <c r="B107" s="308" t="s">
        <v>1106</v>
      </c>
      <c r="C107" s="228" t="s">
        <v>1107</v>
      </c>
      <c r="D107" s="228"/>
      <c r="E107" s="241"/>
      <c r="F107" s="241"/>
      <c r="G107" s="294"/>
      <c r="H107" s="228"/>
      <c r="I107" s="228"/>
    </row>
    <row r="108" spans="1:9" x14ac:dyDescent="0.25">
      <c r="A108" s="218"/>
      <c r="B108" s="218"/>
      <c r="C108" s="221"/>
      <c r="D108" s="218"/>
      <c r="E108" s="222"/>
      <c r="F108" s="222"/>
      <c r="G108" s="218"/>
      <c r="H108" s="218"/>
    </row>
    <row r="109" spans="1:9" x14ac:dyDescent="0.25">
      <c r="A109" s="218"/>
      <c r="B109" s="218"/>
      <c r="C109" s="221"/>
      <c r="D109" s="218"/>
      <c r="E109" s="222"/>
      <c r="F109" s="222"/>
      <c r="G109" s="218"/>
      <c r="H109" s="218"/>
    </row>
    <row r="110" spans="1:9" x14ac:dyDescent="0.25">
      <c r="A110" s="218"/>
      <c r="B110" s="218"/>
      <c r="C110" s="221"/>
      <c r="D110" s="218"/>
      <c r="E110" s="222"/>
      <c r="F110" s="222"/>
      <c r="G110" s="218"/>
      <c r="H110" s="218"/>
    </row>
    <row r="111" spans="1:9" x14ac:dyDescent="0.25">
      <c r="A111" s="218"/>
      <c r="B111" s="218"/>
      <c r="C111" s="221"/>
      <c r="D111" s="218"/>
      <c r="E111" s="222"/>
      <c r="F111" s="222"/>
      <c r="G111" s="218"/>
      <c r="H111" s="218"/>
    </row>
  </sheetData>
  <mergeCells count="11">
    <mergeCell ref="B9:F9"/>
    <mergeCell ref="B92:G92"/>
    <mergeCell ref="B99:E99"/>
    <mergeCell ref="C93:H93"/>
    <mergeCell ref="B16:F16"/>
    <mergeCell ref="B25:F25"/>
    <mergeCell ref="B32:F32"/>
    <mergeCell ref="B73:F73"/>
    <mergeCell ref="B86:F86"/>
    <mergeCell ref="B80:F80"/>
    <mergeCell ref="B62:F62"/>
  </mergeCells>
  <printOptions horizontalCentered="1"/>
  <pageMargins left="0.78740157480314965" right="0.59055118110236227" top="0.78740157480314965" bottom="0.59055118110236227" header="0" footer="0"/>
  <pageSetup paperSize="9" scale="52" fitToHeight="0" orientation="portrait" r:id="rId1"/>
  <headerFooter alignWithMargins="0"/>
  <rowBreaks count="1" manualBreakCount="1">
    <brk id="6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R261"/>
  <sheetViews>
    <sheetView showGridLines="0" view="pageBreakPreview" zoomScale="90" zoomScaleNormal="75" zoomScaleSheetLayoutView="90" workbookViewId="0">
      <selection activeCell="A30" sqref="A30:XFD30"/>
    </sheetView>
  </sheetViews>
  <sheetFormatPr baseColWidth="10" defaultRowHeight="15" x14ac:dyDescent="0.25"/>
  <cols>
    <col min="1" max="2" width="1" customWidth="1"/>
    <col min="3" max="3" width="0.85546875" customWidth="1"/>
    <col min="4" max="4" width="6.28515625" customWidth="1"/>
    <col min="5" max="5" width="49.7109375" customWidth="1"/>
    <col min="6" max="6" width="41.7109375" customWidth="1"/>
    <col min="7" max="7" width="32.140625" bestFit="1" customWidth="1"/>
    <col min="8" max="8" width="18.140625" customWidth="1"/>
    <col min="9" max="10" width="18" customWidth="1"/>
    <col min="11" max="11" width="2.140625" style="408" customWidth="1"/>
    <col min="12" max="12" width="53.7109375" style="408" bestFit="1" customWidth="1"/>
    <col min="13" max="13" width="45.140625" style="408" bestFit="1" customWidth="1"/>
    <col min="14" max="14" width="13.85546875" style="408" bestFit="1" customWidth="1"/>
    <col min="15" max="15" width="13.28515625" style="408" customWidth="1"/>
    <col min="16" max="17" width="17.85546875" style="408" customWidth="1"/>
    <col min="18" max="18" width="52.28515625" style="408" bestFit="1" customWidth="1"/>
    <col min="19" max="20" width="52.28515625" bestFit="1" customWidth="1"/>
    <col min="21" max="21" width="12.7109375" bestFit="1" customWidth="1"/>
    <col min="22" max="37" width="9.5703125" customWidth="1"/>
  </cols>
  <sheetData>
    <row r="1" spans="1:18" ht="20.100000000000001" customHeight="1" x14ac:dyDescent="0.25">
      <c r="A1" s="220" t="s">
        <v>1110</v>
      </c>
      <c r="B1" s="218"/>
      <c r="C1" s="218"/>
      <c r="D1" s="218"/>
      <c r="E1" s="218"/>
      <c r="F1" s="218"/>
      <c r="G1" s="218"/>
      <c r="H1" s="309"/>
      <c r="I1" s="218"/>
      <c r="J1" s="218"/>
      <c r="K1" s="1354"/>
      <c r="L1" s="408" t="s">
        <v>1056</v>
      </c>
      <c r="M1" s="408" t="s">
        <v>306</v>
      </c>
      <c r="O1" s="1353"/>
      <c r="P1" s="1353"/>
      <c r="Q1" s="1355"/>
      <c r="R1" s="1356"/>
    </row>
    <row r="2" spans="1:18" ht="26.25" customHeight="1" x14ac:dyDescent="0.25">
      <c r="A2" s="218"/>
      <c r="B2" s="272" t="s">
        <v>1062</v>
      </c>
      <c r="C2" s="272"/>
      <c r="D2" s="272"/>
      <c r="E2" s="218"/>
      <c r="F2" s="218"/>
      <c r="G2" s="218"/>
      <c r="H2" s="309"/>
      <c r="I2" s="218"/>
      <c r="J2" s="218"/>
      <c r="K2" s="1354"/>
      <c r="L2" s="408" t="s">
        <v>165</v>
      </c>
      <c r="M2" s="408" t="s">
        <v>1111</v>
      </c>
      <c r="O2" s="1353"/>
      <c r="P2" s="1353"/>
      <c r="Q2" s="1355"/>
      <c r="R2" s="1356"/>
    </row>
    <row r="3" spans="1:18" ht="26.25" customHeight="1" x14ac:dyDescent="0.25">
      <c r="A3" s="218"/>
      <c r="B3" s="218"/>
      <c r="C3" s="272" t="s">
        <v>1065</v>
      </c>
      <c r="D3" s="272"/>
      <c r="E3" s="218"/>
      <c r="F3" s="218"/>
      <c r="G3" s="218"/>
      <c r="H3" s="309"/>
      <c r="I3" s="218"/>
      <c r="J3" s="218"/>
      <c r="K3" s="1354"/>
    </row>
    <row r="4" spans="1:18" ht="26.25" customHeight="1" x14ac:dyDescent="0.25">
      <c r="A4" s="218"/>
      <c r="B4" s="218"/>
      <c r="C4" s="218"/>
      <c r="D4" s="1293" t="s">
        <v>1066</v>
      </c>
      <c r="E4" s="218"/>
      <c r="F4" s="218"/>
      <c r="G4" s="218"/>
      <c r="H4" s="309"/>
      <c r="I4" s="218"/>
      <c r="J4" s="218"/>
      <c r="K4" s="1354"/>
      <c r="L4" s="408" t="s">
        <v>1928</v>
      </c>
      <c r="M4" s="408" t="s">
        <v>167</v>
      </c>
      <c r="N4" s="408" t="s">
        <v>1063</v>
      </c>
      <c r="O4" s="408" t="s">
        <v>1382</v>
      </c>
      <c r="P4" s="408" t="s">
        <v>2187</v>
      </c>
      <c r="Q4" s="408" t="s">
        <v>1995</v>
      </c>
    </row>
    <row r="5" spans="1:18" ht="20.100000000000001" customHeight="1" thickBot="1" x14ac:dyDescent="0.3">
      <c r="A5" s="218"/>
      <c r="B5" s="218"/>
      <c r="C5" s="218"/>
      <c r="D5" s="218"/>
      <c r="E5" s="272"/>
      <c r="F5" s="218"/>
      <c r="G5" s="218"/>
      <c r="H5" s="309"/>
      <c r="I5" s="218"/>
      <c r="J5" s="218"/>
      <c r="K5" s="1354"/>
      <c r="L5" s="408" t="s">
        <v>2186</v>
      </c>
      <c r="M5" s="408" t="s">
        <v>2091</v>
      </c>
      <c r="N5" s="408" t="s">
        <v>2092</v>
      </c>
      <c r="O5" s="408" t="s">
        <v>323</v>
      </c>
      <c r="P5" s="408">
        <v>1.22</v>
      </c>
    </row>
    <row r="6" spans="1:18" ht="39.950000000000003" customHeight="1" x14ac:dyDescent="0.25">
      <c r="A6" s="218"/>
      <c r="B6" s="218"/>
      <c r="C6" s="218"/>
      <c r="D6" s="1203" t="s">
        <v>3</v>
      </c>
      <c r="E6" s="1204" t="s">
        <v>4</v>
      </c>
      <c r="F6" s="1205" t="s">
        <v>1019</v>
      </c>
      <c r="G6" s="1206" t="s">
        <v>1093</v>
      </c>
      <c r="H6" s="1206" t="s">
        <v>1094</v>
      </c>
      <c r="I6" s="1207" t="s">
        <v>1071</v>
      </c>
      <c r="J6" s="218"/>
      <c r="K6" s="1354"/>
      <c r="M6" s="408" t="s">
        <v>2095</v>
      </c>
      <c r="N6" s="408" t="s">
        <v>2096</v>
      </c>
      <c r="O6" s="408" t="s">
        <v>323</v>
      </c>
      <c r="P6" s="408">
        <v>4</v>
      </c>
    </row>
    <row r="7" spans="1:18" ht="20.100000000000001" customHeight="1" x14ac:dyDescent="0.25">
      <c r="A7" s="218"/>
      <c r="B7" s="218"/>
      <c r="C7" s="218"/>
      <c r="D7" s="230">
        <v>1</v>
      </c>
      <c r="E7" s="295" t="s">
        <v>2089</v>
      </c>
      <c r="F7" s="295" t="s">
        <v>2090</v>
      </c>
      <c r="G7" s="231" t="s">
        <v>323</v>
      </c>
      <c r="H7" s="296">
        <v>6.5</v>
      </c>
      <c r="I7" s="232" t="s">
        <v>2024</v>
      </c>
      <c r="J7" s="218"/>
      <c r="K7" s="1354"/>
      <c r="M7" s="408" t="s">
        <v>211</v>
      </c>
      <c r="N7" s="408" t="s">
        <v>859</v>
      </c>
      <c r="O7" s="408" t="s">
        <v>323</v>
      </c>
      <c r="P7" s="408">
        <v>9.6</v>
      </c>
      <c r="Q7" s="408">
        <v>0</v>
      </c>
    </row>
    <row r="8" spans="1:18" ht="20.100000000000001" customHeight="1" x14ac:dyDescent="0.25">
      <c r="A8" s="218"/>
      <c r="B8" s="218"/>
      <c r="C8" s="218"/>
      <c r="D8" s="230">
        <v>2</v>
      </c>
      <c r="E8" s="295" t="s">
        <v>2128</v>
      </c>
      <c r="F8" s="295" t="s">
        <v>2129</v>
      </c>
      <c r="G8" s="231" t="s">
        <v>323</v>
      </c>
      <c r="H8" s="296">
        <v>12.95</v>
      </c>
      <c r="I8" s="232" t="s">
        <v>2024</v>
      </c>
      <c r="J8" s="218"/>
      <c r="K8" s="1354"/>
      <c r="N8" s="408" t="s">
        <v>860</v>
      </c>
      <c r="O8" s="408" t="s">
        <v>323</v>
      </c>
      <c r="P8" s="408">
        <v>2.544</v>
      </c>
      <c r="Q8" s="408">
        <v>0</v>
      </c>
    </row>
    <row r="9" spans="1:18" ht="20.100000000000001" customHeight="1" x14ac:dyDescent="0.25">
      <c r="A9" s="218"/>
      <c r="B9" s="218"/>
      <c r="C9" s="218"/>
      <c r="D9" s="230">
        <v>3</v>
      </c>
      <c r="E9" s="295" t="s">
        <v>2116</v>
      </c>
      <c r="F9" s="295" t="s">
        <v>2117</v>
      </c>
      <c r="G9" s="231" t="s">
        <v>323</v>
      </c>
      <c r="H9" s="296">
        <v>0.25</v>
      </c>
      <c r="I9" s="232" t="s">
        <v>2024</v>
      </c>
      <c r="J9" s="218"/>
      <c r="K9" s="1354"/>
      <c r="N9" s="408" t="s">
        <v>861</v>
      </c>
      <c r="O9" s="408" t="s">
        <v>323</v>
      </c>
      <c r="P9" s="408">
        <v>1.2</v>
      </c>
      <c r="Q9" s="408">
        <v>0</v>
      </c>
    </row>
    <row r="10" spans="1:18" ht="20.100000000000001" customHeight="1" x14ac:dyDescent="0.25">
      <c r="A10" s="218"/>
      <c r="B10" s="218"/>
      <c r="C10" s="218"/>
      <c r="D10" s="230">
        <v>4</v>
      </c>
      <c r="E10" s="295" t="s">
        <v>2130</v>
      </c>
      <c r="F10" s="295" t="s">
        <v>2131</v>
      </c>
      <c r="G10" s="231" t="s">
        <v>323</v>
      </c>
      <c r="H10" s="296">
        <v>3.0500000000000003</v>
      </c>
      <c r="I10" s="232" t="s">
        <v>2024</v>
      </c>
      <c r="J10" s="218"/>
      <c r="K10" s="1354"/>
      <c r="N10" s="408" t="s">
        <v>862</v>
      </c>
      <c r="O10" s="408" t="s">
        <v>323</v>
      </c>
      <c r="P10" s="408">
        <v>6</v>
      </c>
      <c r="Q10" s="408">
        <v>0</v>
      </c>
    </row>
    <row r="11" spans="1:18" ht="20.100000000000001" customHeight="1" x14ac:dyDescent="0.25">
      <c r="A11" s="218"/>
      <c r="B11" s="218"/>
      <c r="C11" s="218"/>
      <c r="D11" s="230">
        <v>5</v>
      </c>
      <c r="E11" s="295" t="s">
        <v>2100</v>
      </c>
      <c r="F11" s="295" t="s">
        <v>2101</v>
      </c>
      <c r="G11" s="231" t="s">
        <v>323</v>
      </c>
      <c r="H11" s="296">
        <v>6.835</v>
      </c>
      <c r="I11" s="232" t="s">
        <v>2024</v>
      </c>
      <c r="J11" s="218"/>
      <c r="K11" s="1354"/>
      <c r="N11" s="408" t="s">
        <v>863</v>
      </c>
      <c r="O11" s="408" t="s">
        <v>323</v>
      </c>
      <c r="P11" s="408">
        <v>0.57999999999999996</v>
      </c>
      <c r="Q11" s="408">
        <v>0</v>
      </c>
    </row>
    <row r="12" spans="1:18" ht="20.100000000000001" customHeight="1" x14ac:dyDescent="0.25">
      <c r="A12" s="218"/>
      <c r="B12" s="218"/>
      <c r="C12" s="218"/>
      <c r="D12" s="230">
        <v>6</v>
      </c>
      <c r="E12" s="295" t="s">
        <v>2108</v>
      </c>
      <c r="F12" s="295" t="s">
        <v>1837</v>
      </c>
      <c r="G12" s="231" t="s">
        <v>323</v>
      </c>
      <c r="H12" s="296">
        <v>1.38</v>
      </c>
      <c r="I12" s="232" t="s">
        <v>2024</v>
      </c>
      <c r="J12" s="218"/>
      <c r="K12" s="1354"/>
      <c r="N12" s="408" t="s">
        <v>2093</v>
      </c>
      <c r="O12" s="408" t="s">
        <v>323</v>
      </c>
      <c r="P12" s="408">
        <v>6</v>
      </c>
    </row>
    <row r="13" spans="1:18" ht="20.100000000000001" customHeight="1" x14ac:dyDescent="0.25">
      <c r="A13" s="218"/>
      <c r="B13" s="218"/>
      <c r="C13" s="218"/>
      <c r="D13" s="230">
        <v>7</v>
      </c>
      <c r="E13" s="295" t="s">
        <v>2109</v>
      </c>
      <c r="F13" s="295" t="s">
        <v>2110</v>
      </c>
      <c r="G13" s="231" t="s">
        <v>323</v>
      </c>
      <c r="H13" s="296">
        <v>0.03</v>
      </c>
      <c r="I13" s="232" t="s">
        <v>2024</v>
      </c>
      <c r="J13" s="218"/>
      <c r="K13" s="1354"/>
      <c r="M13" s="408" t="s">
        <v>2111</v>
      </c>
      <c r="N13" s="408" t="s">
        <v>2112</v>
      </c>
      <c r="O13" s="408" t="s">
        <v>323</v>
      </c>
      <c r="P13" s="408">
        <v>1.52</v>
      </c>
    </row>
    <row r="14" spans="1:18" ht="20.100000000000001" customHeight="1" x14ac:dyDescent="0.25">
      <c r="A14" s="218"/>
      <c r="B14" s="218"/>
      <c r="C14" s="218"/>
      <c r="D14" s="230">
        <v>8</v>
      </c>
      <c r="E14" s="295" t="s">
        <v>2114</v>
      </c>
      <c r="F14" s="295" t="s">
        <v>2115</v>
      </c>
      <c r="G14" s="231" t="s">
        <v>323</v>
      </c>
      <c r="H14" s="296">
        <v>1.0069999999999999</v>
      </c>
      <c r="I14" s="232" t="s">
        <v>2024</v>
      </c>
      <c r="J14" s="218"/>
      <c r="K14" s="1354"/>
      <c r="N14" s="408" t="s">
        <v>2113</v>
      </c>
      <c r="O14" s="408" t="s">
        <v>325</v>
      </c>
      <c r="P14" s="408">
        <v>7.25</v>
      </c>
    </row>
    <row r="15" spans="1:18" ht="20.100000000000001" customHeight="1" x14ac:dyDescent="0.25">
      <c r="A15" s="218"/>
      <c r="B15" s="218"/>
      <c r="C15" s="218"/>
      <c r="D15" s="1260">
        <v>9</v>
      </c>
      <c r="E15" s="1307" t="s">
        <v>2118</v>
      </c>
      <c r="F15" s="295" t="s">
        <v>2119</v>
      </c>
      <c r="G15" s="231" t="s">
        <v>323</v>
      </c>
      <c r="H15" s="296">
        <v>0.64</v>
      </c>
      <c r="I15" s="232" t="s">
        <v>2024</v>
      </c>
      <c r="J15" s="218"/>
      <c r="K15" s="1354"/>
      <c r="M15" s="408" t="s">
        <v>1802</v>
      </c>
      <c r="N15" s="408" t="s">
        <v>2099</v>
      </c>
      <c r="O15" s="408" t="s">
        <v>323</v>
      </c>
      <c r="P15" s="408">
        <v>0.6</v>
      </c>
    </row>
    <row r="16" spans="1:18" ht="20.100000000000001" customHeight="1" x14ac:dyDescent="0.25">
      <c r="A16" s="218"/>
      <c r="B16" s="218"/>
      <c r="C16" s="218"/>
      <c r="D16" s="1261"/>
      <c r="E16" s="1308"/>
      <c r="F16" s="295" t="s">
        <v>2120</v>
      </c>
      <c r="G16" s="231" t="s">
        <v>323</v>
      </c>
      <c r="H16" s="296">
        <v>0.83</v>
      </c>
      <c r="I16" s="232" t="s">
        <v>2024</v>
      </c>
      <c r="J16" s="218"/>
      <c r="K16" s="1354"/>
      <c r="M16" s="408" t="s">
        <v>1688</v>
      </c>
      <c r="N16" s="408" t="s">
        <v>2102</v>
      </c>
      <c r="O16" s="408" t="s">
        <v>323</v>
      </c>
      <c r="P16" s="408">
        <v>0.375</v>
      </c>
    </row>
    <row r="17" spans="1:17" ht="20.100000000000001" customHeight="1" x14ac:dyDescent="0.25">
      <c r="A17" s="218"/>
      <c r="B17" s="218"/>
      <c r="C17" s="218"/>
      <c r="D17" s="234"/>
      <c r="E17" s="1309"/>
      <c r="F17" s="295" t="s">
        <v>2121</v>
      </c>
      <c r="G17" s="231" t="s">
        <v>323</v>
      </c>
      <c r="H17" s="296">
        <v>0.6</v>
      </c>
      <c r="I17" s="232" t="s">
        <v>2024</v>
      </c>
      <c r="J17" s="218"/>
      <c r="K17" s="1354"/>
      <c r="N17" s="408" t="s">
        <v>2103</v>
      </c>
      <c r="O17" s="408" t="s">
        <v>323</v>
      </c>
      <c r="P17" s="408">
        <v>0.377</v>
      </c>
    </row>
    <row r="18" spans="1:17" ht="20.100000000000001" customHeight="1" x14ac:dyDescent="0.25">
      <c r="A18" s="218"/>
      <c r="B18" s="218"/>
      <c r="C18" s="218"/>
      <c r="D18" s="230">
        <v>10</v>
      </c>
      <c r="E18" s="295" t="s">
        <v>2122</v>
      </c>
      <c r="F18" s="295" t="s">
        <v>2123</v>
      </c>
      <c r="G18" s="231" t="s">
        <v>323</v>
      </c>
      <c r="H18" s="296">
        <v>2.6</v>
      </c>
      <c r="I18" s="232" t="s">
        <v>2024</v>
      </c>
      <c r="J18" s="218"/>
      <c r="K18" s="1354"/>
      <c r="N18" s="408" t="s">
        <v>2104</v>
      </c>
      <c r="O18" s="408" t="s">
        <v>323</v>
      </c>
      <c r="P18" s="408">
        <v>0.93</v>
      </c>
    </row>
    <row r="19" spans="1:17" ht="20.100000000000001" customHeight="1" x14ac:dyDescent="0.25">
      <c r="A19" s="218"/>
      <c r="B19" s="218"/>
      <c r="C19" s="218"/>
      <c r="D19" s="230">
        <v>11</v>
      </c>
      <c r="E19" s="295" t="s">
        <v>2124</v>
      </c>
      <c r="F19" s="295" t="s">
        <v>2125</v>
      </c>
      <c r="G19" s="231" t="s">
        <v>323</v>
      </c>
      <c r="H19" s="296">
        <v>4.0999999999999996</v>
      </c>
      <c r="I19" s="232" t="s">
        <v>2024</v>
      </c>
      <c r="J19" s="218"/>
      <c r="K19" s="1354"/>
      <c r="M19" s="408" t="s">
        <v>1813</v>
      </c>
      <c r="N19" s="408" t="s">
        <v>1814</v>
      </c>
      <c r="O19" s="408" t="s">
        <v>323</v>
      </c>
      <c r="P19" s="408">
        <v>0.42499999999999999</v>
      </c>
    </row>
    <row r="20" spans="1:17" ht="20.100000000000001" customHeight="1" thickBot="1" x14ac:dyDescent="0.3">
      <c r="A20" s="218"/>
      <c r="B20" s="218"/>
      <c r="C20" s="218"/>
      <c r="D20" s="1751" t="s">
        <v>1074</v>
      </c>
      <c r="E20" s="1752"/>
      <c r="F20" s="1752"/>
      <c r="G20" s="1753"/>
      <c r="H20" s="312">
        <f>+SUM(H7:H19)</f>
        <v>40.772000000000006</v>
      </c>
      <c r="I20" s="313"/>
      <c r="J20" s="223"/>
      <c r="K20" s="1354"/>
      <c r="M20" s="408" t="s">
        <v>2105</v>
      </c>
      <c r="N20" s="408" t="s">
        <v>2106</v>
      </c>
      <c r="O20" s="408" t="s">
        <v>323</v>
      </c>
      <c r="P20" s="408">
        <v>8</v>
      </c>
    </row>
    <row r="21" spans="1:17" ht="20.100000000000001" customHeight="1" x14ac:dyDescent="0.25">
      <c r="A21" s="218"/>
      <c r="B21" s="218"/>
      <c r="C21" s="218"/>
      <c r="D21" s="247"/>
      <c r="E21" s="247"/>
      <c r="F21" s="247"/>
      <c r="G21" s="247"/>
      <c r="H21" s="222"/>
      <c r="I21" s="247"/>
      <c r="J21" s="218"/>
      <c r="K21" s="1354"/>
      <c r="N21" s="408" t="s">
        <v>2107</v>
      </c>
      <c r="O21" s="408" t="s">
        <v>323</v>
      </c>
      <c r="P21" s="408">
        <v>4.5</v>
      </c>
    </row>
    <row r="22" spans="1:17" ht="20.100000000000001" customHeight="1" x14ac:dyDescent="0.25">
      <c r="A22" s="218"/>
      <c r="B22" s="218"/>
      <c r="C22" s="218"/>
      <c r="D22" s="314" t="s">
        <v>1112</v>
      </c>
      <c r="E22" s="247"/>
      <c r="F22" s="247"/>
      <c r="G22" s="247"/>
      <c r="H22" s="222"/>
      <c r="I22" s="247"/>
      <c r="J22" s="218"/>
      <c r="K22" s="1354"/>
      <c r="M22" s="408" t="s">
        <v>2097</v>
      </c>
      <c r="N22" s="408" t="s">
        <v>2098</v>
      </c>
      <c r="O22" s="408" t="s">
        <v>323</v>
      </c>
      <c r="P22" s="408">
        <v>2.1800000000000002</v>
      </c>
    </row>
    <row r="23" spans="1:17" ht="20.100000000000001" customHeight="1" thickBot="1" x14ac:dyDescent="0.3">
      <c r="A23" s="218"/>
      <c r="B23" s="218"/>
      <c r="C23" s="218"/>
      <c r="D23" s="247"/>
      <c r="E23" s="314"/>
      <c r="F23" s="247"/>
      <c r="G23" s="247"/>
      <c r="H23" s="222"/>
      <c r="I23" s="247"/>
      <c r="J23" s="218"/>
      <c r="K23" s="1354"/>
      <c r="M23" s="408" t="s">
        <v>254</v>
      </c>
      <c r="N23" s="408" t="s">
        <v>931</v>
      </c>
      <c r="O23" s="408" t="s">
        <v>323</v>
      </c>
      <c r="P23" s="408">
        <v>1.2849999999999999</v>
      </c>
      <c r="Q23" s="408">
        <v>0</v>
      </c>
    </row>
    <row r="24" spans="1:17" ht="39.950000000000003" customHeight="1" x14ac:dyDescent="0.25">
      <c r="A24" s="218"/>
      <c r="B24" s="218"/>
      <c r="C24" s="218"/>
      <c r="D24" s="1203" t="s">
        <v>3</v>
      </c>
      <c r="E24" s="1208" t="s">
        <v>4</v>
      </c>
      <c r="F24" s="1205" t="s">
        <v>1019</v>
      </c>
      <c r="G24" s="1206" t="s">
        <v>1093</v>
      </c>
      <c r="H24" s="1206" t="s">
        <v>1094</v>
      </c>
      <c r="I24" s="1207" t="s">
        <v>1071</v>
      </c>
      <c r="J24" s="223"/>
      <c r="K24" s="1354"/>
      <c r="M24" s="408" t="s">
        <v>282</v>
      </c>
      <c r="N24" s="408" t="s">
        <v>330</v>
      </c>
      <c r="O24" s="408" t="s">
        <v>325</v>
      </c>
      <c r="P24" s="408">
        <v>8.5</v>
      </c>
      <c r="Q24" s="408">
        <v>0</v>
      </c>
    </row>
    <row r="25" spans="1:17" ht="19.5" customHeight="1" x14ac:dyDescent="0.25">
      <c r="A25" s="218"/>
      <c r="B25" s="218"/>
      <c r="C25" s="218"/>
      <c r="D25" s="1264"/>
      <c r="E25" s="1265"/>
      <c r="F25" s="315"/>
      <c r="G25" s="316"/>
      <c r="H25" s="971"/>
      <c r="I25" s="317"/>
      <c r="J25" s="223"/>
      <c r="K25" s="1354"/>
      <c r="M25" s="408" t="s">
        <v>286</v>
      </c>
      <c r="N25" s="408" t="s">
        <v>983</v>
      </c>
      <c r="O25" s="408" t="s">
        <v>323</v>
      </c>
      <c r="P25" s="408">
        <v>2.11</v>
      </c>
      <c r="Q25" s="408">
        <v>0</v>
      </c>
    </row>
    <row r="26" spans="1:17" ht="20.100000000000001" customHeight="1" thickBot="1" x14ac:dyDescent="0.3">
      <c r="A26" s="218"/>
      <c r="B26" s="218"/>
      <c r="C26" s="218"/>
      <c r="D26" s="1751" t="s">
        <v>1074</v>
      </c>
      <c r="E26" s="1752"/>
      <c r="F26" s="1752"/>
      <c r="G26" s="1753"/>
      <c r="H26" s="320">
        <f>SUM(H25:H25)</f>
        <v>0</v>
      </c>
      <c r="I26" s="321"/>
      <c r="J26" s="223"/>
      <c r="K26" s="1354"/>
      <c r="M26" s="408" t="s">
        <v>1564</v>
      </c>
      <c r="N26" s="408" t="s">
        <v>2126</v>
      </c>
      <c r="O26" s="408" t="s">
        <v>323</v>
      </c>
      <c r="P26" s="408">
        <v>8</v>
      </c>
    </row>
    <row r="27" spans="1:17" ht="20.100000000000001" customHeight="1" x14ac:dyDescent="0.25">
      <c r="A27" s="218"/>
      <c r="B27" s="218"/>
      <c r="C27" s="218"/>
      <c r="D27" s="281" t="s">
        <v>1114</v>
      </c>
      <c r="E27" s="247"/>
      <c r="F27" s="247"/>
      <c r="G27" s="247"/>
      <c r="H27" s="222"/>
      <c r="I27" s="247"/>
      <c r="J27" s="218"/>
      <c r="K27" s="1354"/>
      <c r="L27" s="408" t="s">
        <v>2184</v>
      </c>
      <c r="M27" s="408" t="s">
        <v>173</v>
      </c>
      <c r="N27" s="408" t="s">
        <v>819</v>
      </c>
      <c r="O27" s="408" t="s">
        <v>324</v>
      </c>
      <c r="P27" s="408">
        <v>1.4</v>
      </c>
    </row>
    <row r="28" spans="1:17" ht="20.100000000000001" customHeight="1" x14ac:dyDescent="0.25">
      <c r="A28" s="218"/>
      <c r="B28" s="218"/>
      <c r="C28" s="218"/>
      <c r="D28" s="247"/>
      <c r="E28" s="247"/>
      <c r="F28" s="247"/>
      <c r="G28" s="247"/>
      <c r="H28" s="222"/>
      <c r="I28" s="247"/>
      <c r="J28" s="218"/>
      <c r="K28" s="1354"/>
      <c r="M28" s="408" t="s">
        <v>177</v>
      </c>
      <c r="N28" s="408" t="s">
        <v>2088</v>
      </c>
      <c r="O28" s="408" t="s">
        <v>323</v>
      </c>
      <c r="P28" s="408">
        <v>9.6</v>
      </c>
    </row>
    <row r="29" spans="1:17" ht="20.100000000000001" customHeight="1" x14ac:dyDescent="0.25">
      <c r="A29" s="218"/>
      <c r="B29" s="218"/>
      <c r="C29" s="314" t="s">
        <v>1075</v>
      </c>
      <c r="D29" s="219"/>
      <c r="E29" s="247"/>
      <c r="F29" s="247"/>
      <c r="G29" s="247"/>
      <c r="H29" s="222"/>
      <c r="I29" s="247"/>
      <c r="J29" s="218"/>
      <c r="K29" s="1354"/>
      <c r="M29" s="408" t="s">
        <v>248</v>
      </c>
      <c r="N29" s="408" t="s">
        <v>2094</v>
      </c>
      <c r="O29" s="408" t="s">
        <v>323</v>
      </c>
      <c r="P29" s="408">
        <v>4.9000000000000004</v>
      </c>
    </row>
    <row r="30" spans="1:17" ht="14.25" customHeight="1" x14ac:dyDescent="0.25">
      <c r="A30" s="218"/>
      <c r="B30" s="218"/>
      <c r="C30" s="218"/>
      <c r="D30" s="247"/>
      <c r="E30" s="247"/>
      <c r="F30" s="247"/>
      <c r="G30" s="247"/>
      <c r="H30" s="222"/>
      <c r="I30" s="247"/>
      <c r="J30" s="218"/>
      <c r="K30" s="1354"/>
      <c r="L30" s="408" t="s">
        <v>2185</v>
      </c>
      <c r="M30" s="408" t="s">
        <v>2089</v>
      </c>
      <c r="N30" s="408" t="s">
        <v>2090</v>
      </c>
      <c r="O30" s="408" t="s">
        <v>323</v>
      </c>
      <c r="P30" s="408">
        <v>6.5</v>
      </c>
    </row>
    <row r="31" spans="1:17" ht="20.100000000000001" customHeight="1" x14ac:dyDescent="0.25">
      <c r="A31" s="218"/>
      <c r="B31" s="218"/>
      <c r="C31" s="218"/>
      <c r="D31" s="1306" t="s">
        <v>1076</v>
      </c>
      <c r="E31" s="247"/>
      <c r="F31" s="247"/>
      <c r="G31" s="247"/>
      <c r="H31" s="222"/>
      <c r="I31" s="247"/>
      <c r="J31" s="218"/>
      <c r="K31" s="1354"/>
      <c r="M31" s="408" t="s">
        <v>2128</v>
      </c>
      <c r="N31" s="408" t="s">
        <v>2129</v>
      </c>
      <c r="O31" s="408" t="s">
        <v>323</v>
      </c>
      <c r="P31" s="408">
        <v>12.95</v>
      </c>
    </row>
    <row r="32" spans="1:17" ht="20.100000000000001" customHeight="1" thickBot="1" x14ac:dyDescent="0.3">
      <c r="A32" s="218"/>
      <c r="B32" s="218"/>
      <c r="C32" s="218"/>
      <c r="D32" s="247"/>
      <c r="E32" s="314"/>
      <c r="F32" s="247"/>
      <c r="G32" s="247"/>
      <c r="H32" s="222"/>
      <c r="I32" s="247"/>
      <c r="J32" s="218"/>
      <c r="K32" s="1354"/>
      <c r="M32" s="408" t="s">
        <v>2116</v>
      </c>
      <c r="N32" s="408" t="s">
        <v>2117</v>
      </c>
      <c r="O32" s="408" t="s">
        <v>323</v>
      </c>
      <c r="P32" s="408">
        <v>0.25</v>
      </c>
    </row>
    <row r="33" spans="1:18" ht="39.950000000000003" customHeight="1" x14ac:dyDescent="0.25">
      <c r="A33" s="218"/>
      <c r="B33" s="218"/>
      <c r="C33" s="218"/>
      <c r="D33" s="1203" t="s">
        <v>3</v>
      </c>
      <c r="E33" s="1209" t="s">
        <v>4</v>
      </c>
      <c r="F33" s="1210" t="s">
        <v>1019</v>
      </c>
      <c r="G33" s="1211" t="s">
        <v>1093</v>
      </c>
      <c r="H33" s="1206" t="s">
        <v>1094</v>
      </c>
      <c r="I33" s="1212" t="s">
        <v>1071</v>
      </c>
      <c r="J33" s="218"/>
      <c r="K33" s="1354"/>
      <c r="M33" s="408" t="s">
        <v>2130</v>
      </c>
      <c r="N33" s="408" t="s">
        <v>2131</v>
      </c>
      <c r="O33" s="408" t="s">
        <v>323</v>
      </c>
      <c r="P33" s="408">
        <v>3.0500000000000003</v>
      </c>
    </row>
    <row r="34" spans="1:18" s="917" customFormat="1" ht="21" customHeight="1" x14ac:dyDescent="0.25">
      <c r="A34" s="215"/>
      <c r="B34" s="215"/>
      <c r="C34" s="215"/>
      <c r="D34" s="1310">
        <v>1</v>
      </c>
      <c r="E34" s="982" t="s">
        <v>173</v>
      </c>
      <c r="F34" s="1311" t="s">
        <v>819</v>
      </c>
      <c r="G34" s="1312" t="s">
        <v>324</v>
      </c>
      <c r="H34" s="1312">
        <v>1.4</v>
      </c>
      <c r="I34" s="1305"/>
      <c r="J34" s="215"/>
      <c r="K34" s="1353"/>
      <c r="L34" s="408"/>
      <c r="M34" s="408" t="s">
        <v>2100</v>
      </c>
      <c r="N34" s="408" t="s">
        <v>2101</v>
      </c>
      <c r="O34" s="408" t="s">
        <v>323</v>
      </c>
      <c r="P34" s="408">
        <v>6.835</v>
      </c>
      <c r="Q34" s="408"/>
      <c r="R34" s="408"/>
    </row>
    <row r="35" spans="1:18" s="917" customFormat="1" ht="21" customHeight="1" x14ac:dyDescent="0.25">
      <c r="A35" s="215"/>
      <c r="B35" s="215"/>
      <c r="C35" s="215"/>
      <c r="D35" s="1313">
        <v>2</v>
      </c>
      <c r="E35" s="268" t="s">
        <v>177</v>
      </c>
      <c r="F35" s="1311" t="s">
        <v>2088</v>
      </c>
      <c r="G35" s="1312" t="s">
        <v>323</v>
      </c>
      <c r="H35" s="1314">
        <v>9.6</v>
      </c>
      <c r="I35" s="1305"/>
      <c r="J35" s="215"/>
      <c r="K35" s="1353"/>
      <c r="L35" s="408"/>
      <c r="M35" s="408" t="s">
        <v>2108</v>
      </c>
      <c r="N35" s="408" t="s">
        <v>1837</v>
      </c>
      <c r="O35" s="408" t="s">
        <v>323</v>
      </c>
      <c r="P35" s="408">
        <v>1.38</v>
      </c>
      <c r="Q35" s="408"/>
      <c r="R35" s="408"/>
    </row>
    <row r="36" spans="1:18" ht="21" customHeight="1" x14ac:dyDescent="0.25">
      <c r="A36" s="218"/>
      <c r="B36" s="218"/>
      <c r="C36" s="218"/>
      <c r="D36" s="960">
        <v>3</v>
      </c>
      <c r="E36" s="986" t="s">
        <v>248</v>
      </c>
      <c r="F36" s="1315" t="s">
        <v>2094</v>
      </c>
      <c r="G36" s="231" t="s">
        <v>323</v>
      </c>
      <c r="H36" s="1316">
        <v>4.9000000000000004</v>
      </c>
      <c r="I36" s="322"/>
      <c r="J36" s="218"/>
      <c r="K36" s="1354"/>
      <c r="M36" s="408" t="s">
        <v>2109</v>
      </c>
      <c r="N36" s="408" t="s">
        <v>2110</v>
      </c>
      <c r="O36" s="408" t="s">
        <v>323</v>
      </c>
      <c r="P36" s="408">
        <v>0.03</v>
      </c>
    </row>
    <row r="37" spans="1:18" ht="20.100000000000001" customHeight="1" thickBot="1" x14ac:dyDescent="0.3">
      <c r="A37" s="218"/>
      <c r="B37" s="218"/>
      <c r="C37" s="218"/>
      <c r="D37" s="1751" t="s">
        <v>1074</v>
      </c>
      <c r="E37" s="1752"/>
      <c r="F37" s="1752"/>
      <c r="G37" s="1753"/>
      <c r="H37" s="323">
        <f>+SUM(H36:H36)</f>
        <v>4.9000000000000004</v>
      </c>
      <c r="I37" s="324"/>
      <c r="J37" s="218"/>
      <c r="K37" s="1354"/>
      <c r="M37" s="408" t="s">
        <v>2114</v>
      </c>
      <c r="N37" s="408" t="s">
        <v>2115</v>
      </c>
      <c r="O37" s="408" t="s">
        <v>323</v>
      </c>
      <c r="P37" s="408">
        <v>1.0069999999999999</v>
      </c>
    </row>
    <row r="38" spans="1:18" ht="20.100000000000001" customHeight="1" x14ac:dyDescent="0.25">
      <c r="A38" s="218"/>
      <c r="B38" s="218"/>
      <c r="C38" s="218"/>
      <c r="D38" s="247"/>
      <c r="E38" s="247"/>
      <c r="F38" s="314"/>
      <c r="G38" s="314"/>
      <c r="H38" s="325"/>
      <c r="I38" s="326"/>
      <c r="J38" s="327"/>
      <c r="K38" s="1354"/>
      <c r="M38" s="408" t="s">
        <v>2118</v>
      </c>
      <c r="N38" s="408" t="s">
        <v>2119</v>
      </c>
      <c r="O38" s="408" t="s">
        <v>323</v>
      </c>
      <c r="P38" s="408">
        <v>0.64</v>
      </c>
    </row>
    <row r="39" spans="1:18" ht="20.100000000000001" customHeight="1" x14ac:dyDescent="0.25">
      <c r="A39" s="218"/>
      <c r="B39" s="218"/>
      <c r="C39" s="218"/>
      <c r="D39" s="314" t="s">
        <v>1078</v>
      </c>
      <c r="E39" s="247"/>
      <c r="F39" s="247"/>
      <c r="G39" s="247"/>
      <c r="H39" s="222"/>
      <c r="I39" s="247"/>
      <c r="J39" s="218"/>
      <c r="K39" s="1354"/>
      <c r="N39" s="408" t="s">
        <v>2120</v>
      </c>
      <c r="O39" s="408" t="s">
        <v>323</v>
      </c>
      <c r="P39" s="408">
        <v>0.83</v>
      </c>
    </row>
    <row r="40" spans="1:18" ht="20.100000000000001" customHeight="1" thickBot="1" x14ac:dyDescent="0.3">
      <c r="A40" s="218"/>
      <c r="B40" s="218"/>
      <c r="C40" s="218"/>
      <c r="D40" s="247"/>
      <c r="E40" s="314"/>
      <c r="F40" s="247"/>
      <c r="G40" s="247"/>
      <c r="H40" s="222"/>
      <c r="I40" s="247"/>
      <c r="J40" s="218"/>
      <c r="K40" s="1354"/>
      <c r="N40" s="408" t="s">
        <v>2121</v>
      </c>
      <c r="O40" s="408" t="s">
        <v>323</v>
      </c>
      <c r="P40" s="408">
        <v>0.6</v>
      </c>
    </row>
    <row r="41" spans="1:18" ht="39.950000000000003" customHeight="1" x14ac:dyDescent="0.25">
      <c r="A41" s="218"/>
      <c r="B41" s="218"/>
      <c r="C41" s="218"/>
      <c r="D41" s="1203" t="s">
        <v>3</v>
      </c>
      <c r="E41" s="1209" t="s">
        <v>4</v>
      </c>
      <c r="F41" s="1210" t="s">
        <v>1019</v>
      </c>
      <c r="G41" s="1211" t="s">
        <v>1093</v>
      </c>
      <c r="H41" s="1211" t="s">
        <v>1094</v>
      </c>
      <c r="I41" s="1212" t="s">
        <v>1071</v>
      </c>
      <c r="J41" s="218"/>
      <c r="K41" s="1354"/>
      <c r="M41" s="408" t="s">
        <v>2122</v>
      </c>
      <c r="N41" s="408" t="s">
        <v>2123</v>
      </c>
      <c r="O41" s="408" t="s">
        <v>323</v>
      </c>
      <c r="P41" s="408">
        <v>2.6</v>
      </c>
    </row>
    <row r="42" spans="1:18" ht="19.5" customHeight="1" x14ac:dyDescent="0.25">
      <c r="A42" s="218"/>
      <c r="B42" s="218"/>
      <c r="C42" s="218"/>
      <c r="D42" s="328"/>
      <c r="E42" s="311"/>
      <c r="F42" s="329"/>
      <c r="G42" s="330"/>
      <c r="H42" s="331"/>
      <c r="I42" s="332"/>
      <c r="J42" s="218"/>
      <c r="K42" s="1354"/>
      <c r="M42" s="408" t="s">
        <v>2124</v>
      </c>
      <c r="N42" s="408" t="s">
        <v>2125</v>
      </c>
      <c r="O42" s="408" t="s">
        <v>323</v>
      </c>
      <c r="P42" s="408">
        <v>4.0999999999999996</v>
      </c>
    </row>
    <row r="43" spans="1:18" ht="20.100000000000001" customHeight="1" thickBot="1" x14ac:dyDescent="0.3">
      <c r="A43" s="218"/>
      <c r="B43" s="218"/>
      <c r="C43" s="218"/>
      <c r="D43" s="1767" t="s">
        <v>1074</v>
      </c>
      <c r="E43" s="1768"/>
      <c r="F43" s="1768"/>
      <c r="G43" s="1769"/>
      <c r="H43" s="312">
        <f>SUM(H42:H42)</f>
        <v>0</v>
      </c>
      <c r="I43" s="321"/>
      <c r="J43" s="218"/>
      <c r="K43" s="1354"/>
      <c r="L43" s="408" t="s">
        <v>302</v>
      </c>
      <c r="P43" s="408">
        <v>133.86799999999999</v>
      </c>
      <c r="Q43" s="408">
        <v>0</v>
      </c>
    </row>
    <row r="44" spans="1:18" ht="20.100000000000001" customHeight="1" x14ac:dyDescent="0.25">
      <c r="A44" s="218"/>
      <c r="B44" s="218"/>
      <c r="C44" s="218"/>
      <c r="D44" s="247"/>
      <c r="E44" s="247"/>
      <c r="F44" s="247"/>
      <c r="G44" s="247"/>
      <c r="H44" s="222"/>
      <c r="I44" s="247"/>
      <c r="J44" s="218"/>
      <c r="K44" s="1354"/>
    </row>
    <row r="45" spans="1:18" ht="20.100000000000001" customHeight="1" x14ac:dyDescent="0.25">
      <c r="A45" s="218"/>
      <c r="B45" s="218"/>
      <c r="C45" s="272" t="s">
        <v>1117</v>
      </c>
      <c r="D45" s="314"/>
      <c r="E45" s="247"/>
      <c r="F45" s="247"/>
      <c r="G45" s="247"/>
      <c r="H45" s="222"/>
      <c r="I45" s="247"/>
      <c r="J45" s="218"/>
      <c r="K45" s="1354"/>
    </row>
    <row r="46" spans="1:18" ht="20.100000000000001" customHeight="1" x14ac:dyDescent="0.25">
      <c r="A46" s="218"/>
      <c r="B46" s="218"/>
      <c r="C46" s="218"/>
      <c r="D46" s="247"/>
      <c r="E46" s="247"/>
      <c r="F46" s="247"/>
      <c r="G46" s="247"/>
      <c r="H46" s="222"/>
      <c r="I46" s="247"/>
      <c r="J46" s="218"/>
      <c r="K46" s="1354"/>
    </row>
    <row r="47" spans="1:18" ht="20.100000000000001" customHeight="1" x14ac:dyDescent="0.25">
      <c r="A47" s="218"/>
      <c r="B47" s="218"/>
      <c r="C47" s="218"/>
      <c r="D47" s="314" t="s">
        <v>1079</v>
      </c>
      <c r="E47" s="247"/>
      <c r="F47" s="247"/>
      <c r="G47" s="247"/>
      <c r="H47" s="222"/>
      <c r="I47" s="247"/>
      <c r="J47" s="218"/>
      <c r="K47" s="1354"/>
    </row>
    <row r="48" spans="1:18" ht="20.100000000000001" customHeight="1" thickBot="1" x14ac:dyDescent="0.3">
      <c r="A48" s="218"/>
      <c r="B48" s="218"/>
      <c r="C48" s="218"/>
      <c r="D48" s="247"/>
      <c r="E48" s="314"/>
      <c r="F48" s="247"/>
      <c r="G48" s="247"/>
      <c r="H48" s="222"/>
      <c r="I48" s="247"/>
      <c r="J48" s="218"/>
      <c r="K48" s="1354"/>
    </row>
    <row r="49" spans="1:11" ht="39.950000000000003" customHeight="1" x14ac:dyDescent="0.25">
      <c r="A49" s="218"/>
      <c r="B49" s="218"/>
      <c r="C49" s="218"/>
      <c r="D49" s="1203" t="s">
        <v>3</v>
      </c>
      <c r="E49" s="1209" t="s">
        <v>4</v>
      </c>
      <c r="F49" s="1210" t="s">
        <v>1080</v>
      </c>
      <c r="G49" s="1211" t="s">
        <v>1093</v>
      </c>
      <c r="H49" s="1206" t="s">
        <v>1094</v>
      </c>
      <c r="I49" s="1212" t="s">
        <v>1071</v>
      </c>
      <c r="J49" s="218"/>
      <c r="K49" s="1354"/>
    </row>
    <row r="50" spans="1:11" ht="20.100000000000001" customHeight="1" x14ac:dyDescent="0.25">
      <c r="A50" s="218"/>
      <c r="B50" s="218"/>
      <c r="C50" s="218"/>
      <c r="D50" s="310"/>
      <c r="E50" s="318"/>
      <c r="F50" s="318"/>
      <c r="G50" s="319"/>
      <c r="H50" s="333"/>
      <c r="I50" s="334"/>
      <c r="J50" s="218"/>
      <c r="K50" s="1354"/>
    </row>
    <row r="51" spans="1:11" ht="20.100000000000001" customHeight="1" thickBot="1" x14ac:dyDescent="0.3">
      <c r="A51" s="218"/>
      <c r="B51" s="218"/>
      <c r="C51" s="218"/>
      <c r="D51" s="1767" t="s">
        <v>1074</v>
      </c>
      <c r="E51" s="1768"/>
      <c r="F51" s="1768"/>
      <c r="G51" s="1769"/>
      <c r="H51" s="335">
        <f>SUM(H50:H50)</f>
        <v>0</v>
      </c>
      <c r="I51" s="336"/>
      <c r="J51" s="218"/>
      <c r="K51" s="1354"/>
    </row>
    <row r="52" spans="1:11" ht="20.100000000000001" customHeight="1" x14ac:dyDescent="0.25">
      <c r="A52" s="218"/>
      <c r="B52" s="218"/>
      <c r="C52" s="218"/>
      <c r="D52" s="247"/>
      <c r="E52" s="314"/>
      <c r="F52" s="314"/>
      <c r="G52" s="314"/>
      <c r="H52" s="337"/>
      <c r="I52" s="338"/>
      <c r="J52" s="272"/>
      <c r="K52" s="1357"/>
    </row>
    <row r="53" spans="1:11" ht="20.100000000000001" customHeight="1" x14ac:dyDescent="0.25">
      <c r="A53" s="218"/>
      <c r="B53" s="218"/>
      <c r="C53" s="218"/>
      <c r="D53" s="314" t="s">
        <v>1081</v>
      </c>
      <c r="E53" s="247"/>
      <c r="F53" s="247"/>
      <c r="G53" s="247"/>
      <c r="H53" s="222"/>
      <c r="I53" s="247"/>
      <c r="J53" s="218"/>
      <c r="K53" s="1354"/>
    </row>
    <row r="54" spans="1:11" ht="20.100000000000001" customHeight="1" thickBot="1" x14ac:dyDescent="0.3">
      <c r="A54" s="218"/>
      <c r="B54" s="218"/>
      <c r="C54" s="218"/>
      <c r="D54" s="247"/>
      <c r="E54" s="247"/>
      <c r="F54" s="247"/>
      <c r="G54" s="247"/>
      <c r="H54" s="222"/>
      <c r="I54" s="247"/>
      <c r="J54" s="218"/>
      <c r="K54" s="1354"/>
    </row>
    <row r="55" spans="1:11" ht="39.950000000000003" customHeight="1" x14ac:dyDescent="0.25">
      <c r="A55" s="218"/>
      <c r="B55" s="218"/>
      <c r="C55" s="218"/>
      <c r="D55" s="1203" t="s">
        <v>3</v>
      </c>
      <c r="E55" s="1213" t="s">
        <v>4</v>
      </c>
      <c r="F55" s="1214" t="s">
        <v>1019</v>
      </c>
      <c r="G55" s="1215" t="s">
        <v>1093</v>
      </c>
      <c r="H55" s="1206" t="s">
        <v>1094</v>
      </c>
      <c r="I55" s="1212" t="s">
        <v>1071</v>
      </c>
      <c r="J55" s="218"/>
      <c r="K55" s="1354"/>
    </row>
    <row r="56" spans="1:11" ht="20.100000000000001" customHeight="1" x14ac:dyDescent="0.25">
      <c r="A56" s="218"/>
      <c r="B56" s="218"/>
      <c r="C56" s="218"/>
      <c r="D56" s="328"/>
      <c r="E56" s="311"/>
      <c r="F56" s="329"/>
      <c r="G56" s="311"/>
      <c r="H56" s="339"/>
      <c r="I56" s="340"/>
      <c r="J56" s="218"/>
      <c r="K56" s="1354"/>
    </row>
    <row r="57" spans="1:11" ht="20.100000000000001" customHeight="1" thickBot="1" x14ac:dyDescent="0.3">
      <c r="A57" s="218"/>
      <c r="B57" s="218"/>
      <c r="C57" s="218"/>
      <c r="D57" s="1764" t="s">
        <v>1074</v>
      </c>
      <c r="E57" s="1765"/>
      <c r="F57" s="1765"/>
      <c r="G57" s="1766"/>
      <c r="H57" s="335">
        <f>SUM(H56:H56)</f>
        <v>0</v>
      </c>
      <c r="I57" s="341"/>
      <c r="J57" s="218"/>
      <c r="K57" s="1354"/>
    </row>
    <row r="58" spans="1:11" ht="20.100000000000001" customHeight="1" x14ac:dyDescent="0.25">
      <c r="A58" s="218"/>
      <c r="B58" s="218"/>
      <c r="C58" s="218"/>
      <c r="D58" s="247"/>
      <c r="E58" s="247"/>
      <c r="F58" s="247"/>
      <c r="G58" s="247"/>
      <c r="H58" s="222"/>
      <c r="I58" s="247"/>
      <c r="J58" s="274"/>
      <c r="K58" s="1358"/>
    </row>
    <row r="59" spans="1:11" ht="20.100000000000001" customHeight="1" x14ac:dyDescent="0.25">
      <c r="A59" s="218"/>
      <c r="B59" s="218"/>
      <c r="C59" s="218"/>
      <c r="D59" s="247"/>
      <c r="E59" s="247"/>
      <c r="F59" s="247"/>
      <c r="G59" s="247"/>
      <c r="H59" s="222"/>
      <c r="I59" s="247"/>
      <c r="J59" s="274"/>
      <c r="K59" s="1358"/>
    </row>
    <row r="60" spans="1:11" ht="20.100000000000001" customHeight="1" x14ac:dyDescent="0.25">
      <c r="A60" s="218"/>
      <c r="B60" s="272" t="s">
        <v>1082</v>
      </c>
      <c r="C60" s="218"/>
      <c r="D60" s="247"/>
      <c r="E60" s="247"/>
      <c r="F60" s="247"/>
      <c r="G60" s="247"/>
      <c r="H60" s="222"/>
      <c r="I60" s="247"/>
      <c r="J60" s="218"/>
      <c r="K60" s="1359"/>
    </row>
    <row r="61" spans="1:11" ht="20.100000000000001" customHeight="1" x14ac:dyDescent="0.25">
      <c r="A61" s="218"/>
      <c r="B61" s="272"/>
      <c r="C61" s="272" t="s">
        <v>1118</v>
      </c>
      <c r="D61" s="314"/>
      <c r="E61" s="247"/>
      <c r="F61" s="247"/>
      <c r="G61" s="247"/>
      <c r="H61" s="222"/>
      <c r="I61" s="247"/>
      <c r="J61" s="218"/>
      <c r="K61" s="1354"/>
    </row>
    <row r="62" spans="1:11" ht="20.100000000000001" customHeight="1" thickBot="1" x14ac:dyDescent="0.3">
      <c r="A62" s="218"/>
      <c r="B62" s="272"/>
      <c r="C62" s="272"/>
      <c r="D62" s="314"/>
      <c r="E62" s="247"/>
      <c r="F62" s="247"/>
      <c r="G62" s="247"/>
      <c r="H62" s="222"/>
      <c r="I62" s="247"/>
      <c r="J62" s="218"/>
      <c r="K62" s="1354"/>
    </row>
    <row r="63" spans="1:11" ht="39.950000000000003" customHeight="1" x14ac:dyDescent="0.25">
      <c r="A63" s="218"/>
      <c r="B63" s="272"/>
      <c r="C63" s="218"/>
      <c r="D63" s="1203" t="s">
        <v>3</v>
      </c>
      <c r="E63" s="1216" t="s">
        <v>1083</v>
      </c>
      <c r="F63" s="1216" t="s">
        <v>1084</v>
      </c>
      <c r="G63" s="1210" t="s">
        <v>1019</v>
      </c>
      <c r="H63" s="1206" t="s">
        <v>1094</v>
      </c>
      <c r="I63" s="1212" t="s">
        <v>1071</v>
      </c>
      <c r="J63" s="218"/>
      <c r="K63" s="1354"/>
    </row>
    <row r="64" spans="1:11" ht="20.100000000000001" customHeight="1" x14ac:dyDescent="0.25">
      <c r="A64" s="218"/>
      <c r="B64" s="272"/>
      <c r="C64" s="218"/>
      <c r="D64" s="1264"/>
      <c r="E64" s="1300"/>
      <c r="F64" s="1300"/>
      <c r="G64" s="1301"/>
      <c r="H64" s="1302"/>
      <c r="I64" s="1303"/>
      <c r="J64" s="218"/>
      <c r="K64" s="1354"/>
    </row>
    <row r="65" spans="1:11" ht="20.100000000000001" customHeight="1" thickBot="1" x14ac:dyDescent="0.3">
      <c r="A65" s="218"/>
      <c r="B65" s="272"/>
      <c r="C65" s="218"/>
      <c r="D65" s="1754" t="s">
        <v>1074</v>
      </c>
      <c r="E65" s="1755"/>
      <c r="F65" s="1755"/>
      <c r="G65" s="1756"/>
      <c r="H65" s="1304"/>
      <c r="I65" s="341"/>
      <c r="J65" s="218"/>
      <c r="K65" s="1354"/>
    </row>
    <row r="66" spans="1:11" ht="20.100000000000001" customHeight="1" x14ac:dyDescent="0.25">
      <c r="A66" s="218"/>
      <c r="B66" s="272"/>
      <c r="C66" s="218"/>
      <c r="D66" s="247"/>
      <c r="E66" s="247"/>
      <c r="F66" s="247"/>
      <c r="G66" s="247"/>
      <c r="H66" s="222"/>
      <c r="I66" s="247"/>
      <c r="J66" s="218"/>
      <c r="K66" s="1354"/>
    </row>
    <row r="67" spans="1:11" ht="20.100000000000001" customHeight="1" x14ac:dyDescent="0.25">
      <c r="A67" s="218"/>
      <c r="B67" s="218"/>
      <c r="C67" s="272" t="s">
        <v>1119</v>
      </c>
      <c r="D67" s="314"/>
      <c r="E67" s="247"/>
      <c r="F67" s="247"/>
      <c r="G67" s="247"/>
      <c r="H67" s="222"/>
      <c r="I67" s="247"/>
      <c r="J67" s="223"/>
      <c r="K67" s="1360"/>
    </row>
    <row r="68" spans="1:11" ht="20.100000000000001" customHeight="1" thickBot="1" x14ac:dyDescent="0.3">
      <c r="A68" s="218"/>
      <c r="B68" s="218"/>
      <c r="C68" s="218"/>
      <c r="D68" s="247"/>
      <c r="E68" s="314"/>
      <c r="F68" s="247"/>
      <c r="G68" s="247"/>
      <c r="H68" s="342"/>
      <c r="I68" s="247"/>
      <c r="J68" s="223"/>
      <c r="K68" s="1360"/>
    </row>
    <row r="69" spans="1:11" ht="39.950000000000003" customHeight="1" x14ac:dyDescent="0.25">
      <c r="A69" s="218"/>
      <c r="B69" s="218"/>
      <c r="C69" s="218"/>
      <c r="D69" s="1203" t="s">
        <v>3</v>
      </c>
      <c r="E69" s="1216" t="s">
        <v>4</v>
      </c>
      <c r="F69" s="1210" t="s">
        <v>1085</v>
      </c>
      <c r="G69" s="1210" t="s">
        <v>1086</v>
      </c>
      <c r="H69" s="1206" t="s">
        <v>1094</v>
      </c>
      <c r="I69" s="1212" t="s">
        <v>1071</v>
      </c>
      <c r="J69" s="223"/>
      <c r="K69" s="1360"/>
    </row>
    <row r="70" spans="1:11" ht="20.100000000000001" customHeight="1" x14ac:dyDescent="0.25">
      <c r="A70" s="218"/>
      <c r="B70" s="218"/>
      <c r="C70" s="218"/>
      <c r="D70" s="343"/>
      <c r="E70" s="311"/>
      <c r="F70" s="311"/>
      <c r="G70" s="311"/>
      <c r="H70" s="344"/>
      <c r="I70" s="345"/>
      <c r="J70" s="223"/>
      <c r="K70" s="1360"/>
    </row>
    <row r="71" spans="1:11" ht="20.100000000000001" customHeight="1" thickBot="1" x14ac:dyDescent="0.3">
      <c r="A71" s="218"/>
      <c r="B71" s="218"/>
      <c r="C71" s="218"/>
      <c r="D71" s="1754" t="s">
        <v>1074</v>
      </c>
      <c r="E71" s="1755"/>
      <c r="F71" s="1755"/>
      <c r="G71" s="1756"/>
      <c r="H71" s="346"/>
      <c r="I71" s="347"/>
      <c r="J71" s="223"/>
      <c r="K71" s="1360"/>
    </row>
    <row r="72" spans="1:11" ht="20.100000000000001" customHeight="1" x14ac:dyDescent="0.25">
      <c r="A72" s="218"/>
      <c r="B72" s="218"/>
      <c r="C72" s="218"/>
      <c r="D72" s="247"/>
      <c r="E72" s="247"/>
      <c r="F72" s="247"/>
      <c r="G72" s="247"/>
      <c r="H72" s="222"/>
      <c r="I72" s="247"/>
      <c r="J72" s="223"/>
      <c r="K72" s="1360"/>
    </row>
    <row r="73" spans="1:11" ht="20.100000000000001" customHeight="1" x14ac:dyDescent="0.25">
      <c r="A73" s="218"/>
      <c r="B73" s="218"/>
      <c r="C73" s="272" t="s">
        <v>1120</v>
      </c>
      <c r="D73" s="314"/>
      <c r="E73" s="247"/>
      <c r="F73" s="247"/>
      <c r="G73" s="247"/>
      <c r="H73" s="222"/>
      <c r="I73" s="247"/>
      <c r="J73" s="223"/>
      <c r="K73" s="1360"/>
    </row>
    <row r="74" spans="1:11" ht="20.100000000000001" customHeight="1" thickBot="1" x14ac:dyDescent="0.3">
      <c r="A74" s="218"/>
      <c r="B74" s="218"/>
      <c r="C74" s="218"/>
      <c r="D74" s="247"/>
      <c r="E74" s="314"/>
      <c r="F74" s="247"/>
      <c r="G74" s="247"/>
      <c r="H74" s="222"/>
      <c r="I74" s="247"/>
      <c r="J74" s="223"/>
      <c r="K74" s="1360"/>
    </row>
    <row r="75" spans="1:11" ht="39.950000000000003" customHeight="1" x14ac:dyDescent="0.25">
      <c r="A75" s="218"/>
      <c r="B75" s="218"/>
      <c r="C75" s="218"/>
      <c r="D75" s="1217" t="s">
        <v>3</v>
      </c>
      <c r="E75" s="1218" t="s">
        <v>1089</v>
      </c>
      <c r="F75" s="1205" t="s">
        <v>1019</v>
      </c>
      <c r="G75" s="1757" t="s">
        <v>1090</v>
      </c>
      <c r="H75" s="1758"/>
      <c r="I75" s="1207" t="s">
        <v>1121</v>
      </c>
      <c r="J75" s="223"/>
      <c r="K75" s="1360"/>
    </row>
    <row r="76" spans="1:11" ht="20.25" customHeight="1" x14ac:dyDescent="0.25">
      <c r="A76" s="218"/>
      <c r="B76" s="218"/>
      <c r="C76" s="218"/>
      <c r="D76" s="972"/>
      <c r="E76" s="970"/>
      <c r="F76" s="318"/>
      <c r="G76" s="1759"/>
      <c r="H76" s="1760"/>
      <c r="I76" s="973"/>
      <c r="J76" s="223"/>
      <c r="K76" s="1360"/>
    </row>
    <row r="77" spans="1:11" ht="20.100000000000001" customHeight="1" thickBot="1" x14ac:dyDescent="0.3">
      <c r="A77" s="218"/>
      <c r="B77" s="218"/>
      <c r="C77" s="218"/>
      <c r="D77" s="1761" t="s">
        <v>1074</v>
      </c>
      <c r="E77" s="1762"/>
      <c r="F77" s="1762"/>
      <c r="G77" s="1762"/>
      <c r="H77" s="1763"/>
      <c r="I77" s="974"/>
      <c r="J77" s="223"/>
      <c r="K77" s="1354"/>
    </row>
    <row r="78" spans="1:11" ht="15.75" x14ac:dyDescent="0.25">
      <c r="A78" s="218"/>
      <c r="B78" s="218"/>
      <c r="C78" s="218"/>
      <c r="D78" s="218"/>
      <c r="E78" s="218"/>
      <c r="F78" s="218"/>
      <c r="G78" s="218"/>
      <c r="H78" s="309"/>
      <c r="I78" s="218"/>
      <c r="J78" s="223"/>
      <c r="K78" s="1354"/>
    </row>
    <row r="79" spans="1:11" ht="15.75" x14ac:dyDescent="0.25">
      <c r="A79" s="218"/>
      <c r="B79" s="218"/>
      <c r="C79" s="218"/>
      <c r="D79" s="218"/>
      <c r="E79" s="348"/>
      <c r="F79" s="218"/>
      <c r="G79" s="218"/>
      <c r="H79" s="309"/>
      <c r="I79" s="218"/>
      <c r="J79" s="223"/>
      <c r="K79" s="1354"/>
    </row>
    <row r="80" spans="1:11" ht="15.75" x14ac:dyDescent="0.25">
      <c r="A80" s="218"/>
      <c r="B80" s="272" t="s">
        <v>1122</v>
      </c>
      <c r="C80" s="218"/>
      <c r="D80" s="247"/>
      <c r="E80" s="247"/>
      <c r="F80" s="247"/>
      <c r="G80" s="247"/>
      <c r="H80" s="222"/>
      <c r="I80" s="247"/>
      <c r="J80" s="223"/>
      <c r="K80" s="1354"/>
    </row>
    <row r="81" spans="1:11" ht="16.5" thickBot="1" x14ac:dyDescent="0.3">
      <c r="A81" s="218"/>
      <c r="B81" s="272"/>
      <c r="C81" s="218"/>
      <c r="D81" s="247"/>
      <c r="E81" s="247"/>
      <c r="F81" s="247"/>
      <c r="G81" s="247"/>
      <c r="H81" s="222"/>
      <c r="I81" s="247"/>
      <c r="J81" s="223"/>
      <c r="K81" s="1354"/>
    </row>
    <row r="82" spans="1:11" ht="31.5" x14ac:dyDescent="0.25">
      <c r="A82" s="218"/>
      <c r="B82" s="272"/>
      <c r="C82" s="218"/>
      <c r="D82" s="1217" t="s">
        <v>3</v>
      </c>
      <c r="E82" s="1209" t="s">
        <v>4</v>
      </c>
      <c r="F82" s="1205" t="s">
        <v>1019</v>
      </c>
      <c r="G82" s="1206" t="s">
        <v>1093</v>
      </c>
      <c r="H82" s="1206" t="s">
        <v>1094</v>
      </c>
      <c r="I82" s="1207" t="s">
        <v>1071</v>
      </c>
      <c r="J82" s="223"/>
      <c r="K82" s="1354"/>
    </row>
    <row r="83" spans="1:11" ht="15.75" x14ac:dyDescent="0.25">
      <c r="A83" s="215"/>
      <c r="B83" s="1293"/>
      <c r="C83" s="215"/>
      <c r="D83" s="1317">
        <v>1</v>
      </c>
      <c r="E83" s="1318" t="s">
        <v>2091</v>
      </c>
      <c r="F83" s="1311" t="s">
        <v>2092</v>
      </c>
      <c r="G83" s="1319" t="s">
        <v>323</v>
      </c>
      <c r="H83" s="1320">
        <v>1.22</v>
      </c>
      <c r="I83" s="1297"/>
      <c r="J83" s="219"/>
      <c r="K83" s="1353"/>
    </row>
    <row r="84" spans="1:11" ht="15.75" x14ac:dyDescent="0.25">
      <c r="A84" s="215"/>
      <c r="B84" s="1293"/>
      <c r="C84" s="215"/>
      <c r="D84" s="1321">
        <v>2</v>
      </c>
      <c r="E84" s="268" t="s">
        <v>2095</v>
      </c>
      <c r="F84" s="1322" t="s">
        <v>2096</v>
      </c>
      <c r="G84" s="1323" t="s">
        <v>323</v>
      </c>
      <c r="H84" s="1324">
        <v>4</v>
      </c>
      <c r="I84" s="1298"/>
      <c r="J84" s="219"/>
      <c r="K84" s="1353"/>
    </row>
    <row r="85" spans="1:11" ht="15.75" x14ac:dyDescent="0.25">
      <c r="A85" s="215"/>
      <c r="B85" s="1293"/>
      <c r="C85" s="215"/>
      <c r="D85" s="1325">
        <v>3</v>
      </c>
      <c r="E85" s="982" t="s">
        <v>211</v>
      </c>
      <c r="F85" s="1326" t="s">
        <v>859</v>
      </c>
      <c r="G85" s="1314" t="s">
        <v>323</v>
      </c>
      <c r="H85" s="1327">
        <v>9.6</v>
      </c>
      <c r="I85" s="1294"/>
      <c r="J85" s="219"/>
      <c r="K85" s="1353"/>
    </row>
    <row r="86" spans="1:11" ht="15.75" x14ac:dyDescent="0.25">
      <c r="A86" s="215"/>
      <c r="B86" s="1293"/>
      <c r="C86" s="215"/>
      <c r="D86" s="1325"/>
      <c r="E86" s="982"/>
      <c r="F86" s="1322" t="s">
        <v>860</v>
      </c>
      <c r="G86" s="1323" t="s">
        <v>323</v>
      </c>
      <c r="H86" s="1324">
        <v>2.544</v>
      </c>
      <c r="I86" s="1298"/>
      <c r="J86" s="219"/>
      <c r="K86" s="1353"/>
    </row>
    <row r="87" spans="1:11" ht="15.75" x14ac:dyDescent="0.25">
      <c r="A87" s="215"/>
      <c r="B87" s="1293"/>
      <c r="C87" s="215"/>
      <c r="D87" s="1325"/>
      <c r="E87" s="982"/>
      <c r="F87" s="1322" t="s">
        <v>861</v>
      </c>
      <c r="G87" s="1323" t="s">
        <v>323</v>
      </c>
      <c r="H87" s="1324">
        <v>1.2</v>
      </c>
      <c r="I87" s="1298"/>
      <c r="J87" s="219"/>
      <c r="K87" s="1353"/>
    </row>
    <row r="88" spans="1:11" ht="15.75" x14ac:dyDescent="0.25">
      <c r="A88" s="215"/>
      <c r="B88" s="1293"/>
      <c r="C88" s="215"/>
      <c r="D88" s="1325"/>
      <c r="E88" s="982"/>
      <c r="F88" s="1322" t="s">
        <v>862</v>
      </c>
      <c r="G88" s="1323" t="s">
        <v>323</v>
      </c>
      <c r="H88" s="1324">
        <v>6</v>
      </c>
      <c r="I88" s="1298"/>
      <c r="J88" s="219"/>
      <c r="K88" s="1353"/>
    </row>
    <row r="89" spans="1:11" ht="15.75" x14ac:dyDescent="0.25">
      <c r="A89" s="215"/>
      <c r="B89" s="1293"/>
      <c r="C89" s="215"/>
      <c r="D89" s="1325"/>
      <c r="E89" s="982"/>
      <c r="F89" s="1322" t="s">
        <v>863</v>
      </c>
      <c r="G89" s="1323" t="s">
        <v>323</v>
      </c>
      <c r="H89" s="1324">
        <v>0.57999999999999996</v>
      </c>
      <c r="I89" s="1298"/>
      <c r="J89" s="219"/>
      <c r="K89" s="1353"/>
    </row>
    <row r="90" spans="1:11" ht="15.75" x14ac:dyDescent="0.25">
      <c r="A90" s="215"/>
      <c r="B90" s="1293"/>
      <c r="C90" s="215"/>
      <c r="D90" s="1325"/>
      <c r="E90" s="982"/>
      <c r="F90" s="1326" t="s">
        <v>2093</v>
      </c>
      <c r="G90" s="1314" t="s">
        <v>323</v>
      </c>
      <c r="H90" s="1327">
        <v>6</v>
      </c>
      <c r="I90" s="1294"/>
      <c r="J90" s="219"/>
      <c r="K90" s="1353"/>
    </row>
    <row r="91" spans="1:11" ht="15.75" x14ac:dyDescent="0.25">
      <c r="A91" s="215"/>
      <c r="B91" s="1293"/>
      <c r="C91" s="215"/>
      <c r="D91" s="1328">
        <v>4</v>
      </c>
      <c r="E91" s="1285" t="s">
        <v>2111</v>
      </c>
      <c r="F91" s="1329" t="s">
        <v>2112</v>
      </c>
      <c r="G91" s="1330" t="s">
        <v>323</v>
      </c>
      <c r="H91" s="1331">
        <v>1.52</v>
      </c>
      <c r="I91" s="1299"/>
      <c r="J91" s="219"/>
      <c r="K91" s="1353"/>
    </row>
    <row r="92" spans="1:11" ht="15.75" x14ac:dyDescent="0.25">
      <c r="A92" s="215"/>
      <c r="B92" s="1293"/>
      <c r="C92" s="215"/>
      <c r="D92" s="1325"/>
      <c r="E92" s="982"/>
      <c r="F92" s="1322" t="s">
        <v>2113</v>
      </c>
      <c r="G92" s="1323" t="s">
        <v>325</v>
      </c>
      <c r="H92" s="1324">
        <v>7.25</v>
      </c>
      <c r="I92" s="1298"/>
      <c r="J92" s="219"/>
      <c r="K92" s="1353"/>
    </row>
    <row r="93" spans="1:11" ht="15.75" x14ac:dyDescent="0.25">
      <c r="A93" s="215"/>
      <c r="B93" s="1293"/>
      <c r="C93" s="215"/>
      <c r="D93" s="1328">
        <v>5</v>
      </c>
      <c r="E93" s="1285" t="s">
        <v>1802</v>
      </c>
      <c r="F93" s="1329" t="s">
        <v>2099</v>
      </c>
      <c r="G93" s="1330" t="s">
        <v>323</v>
      </c>
      <c r="H93" s="1331">
        <v>0.6</v>
      </c>
      <c r="I93" s="1299"/>
      <c r="J93" s="219"/>
      <c r="K93" s="1353"/>
    </row>
    <row r="94" spans="1:11" ht="15.75" x14ac:dyDescent="0.25">
      <c r="A94" s="215"/>
      <c r="B94" s="1293"/>
      <c r="C94" s="215"/>
      <c r="D94" s="1328">
        <v>6</v>
      </c>
      <c r="E94" s="1285" t="s">
        <v>1688</v>
      </c>
      <c r="F94" s="1329" t="s">
        <v>2102</v>
      </c>
      <c r="G94" s="1330" t="s">
        <v>323</v>
      </c>
      <c r="H94" s="1331">
        <v>0.375</v>
      </c>
      <c r="I94" s="1299"/>
      <c r="J94" s="219"/>
      <c r="K94" s="1353"/>
    </row>
    <row r="95" spans="1:11" ht="15.75" x14ac:dyDescent="0.25">
      <c r="A95" s="215"/>
      <c r="B95" s="1293"/>
      <c r="C95" s="215"/>
      <c r="D95" s="1325"/>
      <c r="E95" s="982"/>
      <c r="F95" s="1322" t="s">
        <v>2103</v>
      </c>
      <c r="G95" s="1323" t="s">
        <v>323</v>
      </c>
      <c r="H95" s="1324">
        <v>0.377</v>
      </c>
      <c r="I95" s="1298"/>
      <c r="J95" s="219"/>
      <c r="K95" s="1353"/>
    </row>
    <row r="96" spans="1:11" ht="15.75" x14ac:dyDescent="0.25">
      <c r="A96" s="215"/>
      <c r="B96" s="1293"/>
      <c r="C96" s="215"/>
      <c r="D96" s="1325"/>
      <c r="E96" s="982"/>
      <c r="F96" s="1326" t="s">
        <v>2104</v>
      </c>
      <c r="G96" s="1314" t="s">
        <v>323</v>
      </c>
      <c r="H96" s="1327">
        <v>0.93</v>
      </c>
      <c r="I96" s="1294"/>
      <c r="J96" s="219"/>
      <c r="K96" s="1353"/>
    </row>
    <row r="97" spans="1:11" ht="15.75" x14ac:dyDescent="0.25">
      <c r="A97" s="215"/>
      <c r="B97" s="1293"/>
      <c r="C97" s="215"/>
      <c r="D97" s="1328">
        <v>7</v>
      </c>
      <c r="E97" s="1285" t="s">
        <v>1813</v>
      </c>
      <c r="F97" s="1329" t="s">
        <v>1814</v>
      </c>
      <c r="G97" s="1330" t="s">
        <v>323</v>
      </c>
      <c r="H97" s="1331">
        <v>0.42499999999999999</v>
      </c>
      <c r="I97" s="1299"/>
      <c r="J97" s="219"/>
      <c r="K97" s="1353"/>
    </row>
    <row r="98" spans="1:11" ht="15.75" x14ac:dyDescent="0.25">
      <c r="A98" s="215"/>
      <c r="B98" s="1293"/>
      <c r="C98" s="215"/>
      <c r="D98" s="1328">
        <v>8</v>
      </c>
      <c r="E98" s="1285" t="s">
        <v>2105</v>
      </c>
      <c r="F98" s="1329" t="s">
        <v>2106</v>
      </c>
      <c r="G98" s="1330" t="s">
        <v>323</v>
      </c>
      <c r="H98" s="1331">
        <v>8</v>
      </c>
      <c r="I98" s="1299"/>
      <c r="J98" s="219"/>
      <c r="K98" s="1353"/>
    </row>
    <row r="99" spans="1:11" ht="15.75" x14ac:dyDescent="0.25">
      <c r="A99" s="215"/>
      <c r="B99" s="1293"/>
      <c r="C99" s="215"/>
      <c r="D99" s="1325"/>
      <c r="E99" s="982"/>
      <c r="F99" s="1322" t="s">
        <v>2107</v>
      </c>
      <c r="G99" s="1323" t="s">
        <v>323</v>
      </c>
      <c r="H99" s="1324">
        <v>4.5</v>
      </c>
      <c r="I99" s="1298"/>
      <c r="J99" s="219"/>
      <c r="K99" s="1353"/>
    </row>
    <row r="100" spans="1:11" ht="15.75" x14ac:dyDescent="0.25">
      <c r="A100" s="215"/>
      <c r="B100" s="1293"/>
      <c r="C100" s="215"/>
      <c r="D100" s="1328">
        <v>9</v>
      </c>
      <c r="E100" s="1285" t="s">
        <v>2097</v>
      </c>
      <c r="F100" s="1329" t="s">
        <v>2098</v>
      </c>
      <c r="G100" s="1330" t="s">
        <v>323</v>
      </c>
      <c r="H100" s="1331">
        <v>2.1800000000000002</v>
      </c>
      <c r="I100" s="1299"/>
      <c r="J100" s="219"/>
      <c r="K100" s="1353"/>
    </row>
    <row r="101" spans="1:11" ht="15.75" x14ac:dyDescent="0.25">
      <c r="A101" s="215"/>
      <c r="B101" s="1293"/>
      <c r="C101" s="215"/>
      <c r="D101" s="1328">
        <v>10</v>
      </c>
      <c r="E101" s="1285" t="s">
        <v>254</v>
      </c>
      <c r="F101" s="1329" t="s">
        <v>931</v>
      </c>
      <c r="G101" s="1330" t="s">
        <v>323</v>
      </c>
      <c r="H101" s="1331">
        <v>1.2849999999999999</v>
      </c>
      <c r="I101" s="1299"/>
      <c r="J101" s="219"/>
      <c r="K101" s="1353"/>
    </row>
    <row r="102" spans="1:11" ht="15.75" x14ac:dyDescent="0.25">
      <c r="A102" s="215"/>
      <c r="B102" s="1293"/>
      <c r="C102" s="215"/>
      <c r="D102" s="1328">
        <v>11</v>
      </c>
      <c r="E102" s="1285" t="s">
        <v>282</v>
      </c>
      <c r="F102" s="1329" t="s">
        <v>330</v>
      </c>
      <c r="G102" s="1330" t="s">
        <v>325</v>
      </c>
      <c r="H102" s="1331">
        <v>8.5</v>
      </c>
      <c r="I102" s="1299"/>
      <c r="J102" s="219"/>
      <c r="K102" s="1353"/>
    </row>
    <row r="103" spans="1:11" ht="15.75" x14ac:dyDescent="0.25">
      <c r="A103" s="215"/>
      <c r="B103" s="1293"/>
      <c r="C103" s="215"/>
      <c r="D103" s="1328">
        <v>12</v>
      </c>
      <c r="E103" s="1285" t="s">
        <v>286</v>
      </c>
      <c r="F103" s="1329" t="s">
        <v>983</v>
      </c>
      <c r="G103" s="1330" t="s">
        <v>323</v>
      </c>
      <c r="H103" s="1331">
        <v>2.11</v>
      </c>
      <c r="I103" s="1299"/>
      <c r="J103" s="219"/>
      <c r="K103" s="1353"/>
    </row>
    <row r="104" spans="1:11" ht="15.75" x14ac:dyDescent="0.25">
      <c r="A104" s="215"/>
      <c r="B104" s="1293"/>
      <c r="C104" s="215"/>
      <c r="D104" s="1321">
        <v>13</v>
      </c>
      <c r="E104" s="268" t="s">
        <v>1564</v>
      </c>
      <c r="F104" s="1322" t="s">
        <v>2126</v>
      </c>
      <c r="G104" s="1323" t="s">
        <v>323</v>
      </c>
      <c r="H104" s="1324">
        <v>8</v>
      </c>
      <c r="I104" s="1298"/>
      <c r="J104" s="219"/>
      <c r="K104" s="1353"/>
    </row>
    <row r="105" spans="1:11" ht="20.45" customHeight="1" thickBot="1" x14ac:dyDescent="0.3">
      <c r="A105" s="218"/>
      <c r="B105" s="218"/>
      <c r="C105" s="218"/>
      <c r="D105" s="1751" t="s">
        <v>1074</v>
      </c>
      <c r="E105" s="1752"/>
      <c r="F105" s="1752"/>
      <c r="G105" s="1753"/>
      <c r="H105" s="1295">
        <f>SUM(H83:H104)</f>
        <v>77.195999999999998</v>
      </c>
      <c r="I105" s="1296"/>
      <c r="J105" s="223"/>
      <c r="K105" s="1354"/>
    </row>
    <row r="106" spans="1:11" ht="15.75" x14ac:dyDescent="0.25">
      <c r="A106" s="218"/>
      <c r="B106" s="218"/>
      <c r="C106" s="218"/>
      <c r="D106" s="349"/>
      <c r="E106" s="281"/>
      <c r="F106" s="314"/>
      <c r="G106" s="314"/>
      <c r="H106" s="350"/>
      <c r="I106" s="351"/>
      <c r="J106" s="223"/>
      <c r="K106" s="1354"/>
    </row>
    <row r="107" spans="1:11" ht="15.75" x14ac:dyDescent="0.25">
      <c r="A107" s="218"/>
      <c r="B107" s="218"/>
      <c r="C107" s="218"/>
      <c r="D107" s="352" t="s">
        <v>1123</v>
      </c>
      <c r="E107" s="247"/>
      <c r="F107" s="218"/>
      <c r="G107" s="247"/>
      <c r="H107" s="222"/>
      <c r="I107" s="247"/>
      <c r="J107" s="223"/>
      <c r="K107" s="1354"/>
    </row>
    <row r="108" spans="1:11" ht="15.75" x14ac:dyDescent="0.25">
      <c r="A108" s="218"/>
      <c r="B108" s="218"/>
      <c r="C108" s="218"/>
      <c r="D108" s="352"/>
      <c r="E108" s="247"/>
      <c r="F108" s="218"/>
      <c r="G108" s="247"/>
      <c r="H108" s="222"/>
      <c r="I108" s="247"/>
      <c r="J108" s="342"/>
      <c r="K108" s="1354"/>
    </row>
    <row r="109" spans="1:11" ht="15.75" x14ac:dyDescent="0.25">
      <c r="A109" s="218"/>
      <c r="B109" s="218"/>
      <c r="C109" s="218"/>
      <c r="D109" s="352" t="s">
        <v>1096</v>
      </c>
      <c r="E109" s="247" t="s">
        <v>1097</v>
      </c>
      <c r="F109" s="218"/>
      <c r="G109" s="342"/>
      <c r="H109" s="342"/>
      <c r="I109" s="342"/>
      <c r="J109" s="222"/>
      <c r="K109" s="1354"/>
    </row>
    <row r="110" spans="1:11" ht="15.75" x14ac:dyDescent="0.25">
      <c r="A110" s="218"/>
      <c r="B110" s="218"/>
      <c r="C110" s="218"/>
      <c r="D110" s="352" t="s">
        <v>1098</v>
      </c>
      <c r="E110" s="247" t="s">
        <v>1099</v>
      </c>
      <c r="F110" s="218"/>
      <c r="G110" s="353"/>
      <c r="H110" s="354"/>
      <c r="I110" s="353"/>
      <c r="J110" s="218"/>
      <c r="K110" s="1354"/>
    </row>
    <row r="111" spans="1:11" ht="15.75" x14ac:dyDescent="0.25">
      <c r="A111" s="218"/>
      <c r="B111" s="218"/>
      <c r="C111" s="218"/>
      <c r="D111" s="352" t="s">
        <v>1100</v>
      </c>
      <c r="E111" s="247" t="s">
        <v>1101</v>
      </c>
      <c r="F111" s="218"/>
      <c r="G111" s="314"/>
      <c r="H111" s="355"/>
      <c r="I111" s="247"/>
      <c r="J111" s="218"/>
      <c r="K111" s="1354"/>
    </row>
    <row r="112" spans="1:11" ht="15.75" x14ac:dyDescent="0.25">
      <c r="A112" s="218"/>
      <c r="B112" s="218"/>
      <c r="C112" s="218"/>
      <c r="D112" s="352" t="s">
        <v>1102</v>
      </c>
      <c r="E112" s="247" t="s">
        <v>1103</v>
      </c>
      <c r="F112" s="218"/>
      <c r="G112" s="247"/>
      <c r="H112" s="222"/>
      <c r="I112" s="247"/>
      <c r="J112" s="218"/>
      <c r="K112" s="1354"/>
    </row>
    <row r="113" spans="1:11" ht="15.75" x14ac:dyDescent="0.25">
      <c r="A113" s="218"/>
      <c r="B113" s="218"/>
      <c r="C113" s="218"/>
      <c r="D113" s="218"/>
      <c r="E113" s="218"/>
      <c r="F113" s="218"/>
      <c r="G113" s="218"/>
      <c r="H113" s="309"/>
      <c r="I113" s="218"/>
      <c r="J113" s="218"/>
      <c r="K113" s="1354"/>
    </row>
    <row r="114" spans="1:11" ht="15.75" x14ac:dyDescent="0.25">
      <c r="A114" s="218"/>
      <c r="B114" s="218"/>
      <c r="C114" s="218"/>
      <c r="D114" s="218"/>
      <c r="E114" s="218"/>
      <c r="F114" s="218"/>
      <c r="G114" s="218"/>
      <c r="H114" s="309"/>
      <c r="I114" s="218"/>
      <c r="J114" s="218"/>
      <c r="K114" s="1354"/>
    </row>
    <row r="115" spans="1:11" ht="15.75" x14ac:dyDescent="0.25">
      <c r="A115" s="218"/>
      <c r="B115" s="218"/>
      <c r="C115" s="218"/>
      <c r="D115" s="218"/>
      <c r="E115" s="218"/>
      <c r="F115" s="218"/>
      <c r="G115" s="218"/>
      <c r="H115" s="309"/>
      <c r="I115" s="218"/>
      <c r="J115" s="218"/>
      <c r="K115" s="1354"/>
    </row>
    <row r="116" spans="1:11" ht="15.75" x14ac:dyDescent="0.25">
      <c r="A116" s="215"/>
      <c r="B116" s="215"/>
      <c r="C116" s="215"/>
      <c r="D116" s="215"/>
      <c r="E116" s="215"/>
      <c r="F116" s="215"/>
      <c r="G116" s="215"/>
      <c r="H116" s="356"/>
      <c r="I116" s="215"/>
      <c r="J116" s="218"/>
      <c r="K116" s="1354"/>
    </row>
    <row r="117" spans="1:11" ht="15.75" x14ac:dyDescent="0.25">
      <c r="A117" s="215"/>
      <c r="B117" s="215"/>
      <c r="C117" s="215"/>
      <c r="D117" s="215"/>
      <c r="E117" s="215"/>
      <c r="F117" s="215"/>
      <c r="G117" s="215"/>
      <c r="H117" s="356"/>
      <c r="I117" s="215"/>
      <c r="J117" s="218"/>
      <c r="K117" s="1354"/>
    </row>
    <row r="118" spans="1:11" ht="15.75" x14ac:dyDescent="0.25">
      <c r="A118" s="215"/>
      <c r="B118" s="215"/>
      <c r="C118" s="215"/>
      <c r="D118" s="215"/>
      <c r="E118" s="215"/>
      <c r="F118" s="215"/>
      <c r="G118" s="215"/>
      <c r="H118" s="356"/>
      <c r="I118" s="215"/>
      <c r="J118" s="218"/>
      <c r="K118" s="1354"/>
    </row>
    <row r="119" spans="1:11" ht="15.75" x14ac:dyDescent="0.25">
      <c r="A119" s="215"/>
      <c r="B119" s="215"/>
      <c r="C119" s="215"/>
      <c r="D119" s="215"/>
      <c r="E119" s="215"/>
      <c r="F119" s="215"/>
      <c r="G119" s="215"/>
      <c r="H119" s="356"/>
      <c r="I119" s="215"/>
      <c r="J119" s="218"/>
      <c r="K119" s="1354"/>
    </row>
    <row r="120" spans="1:11" ht="15.75" x14ac:dyDescent="0.25">
      <c r="A120" s="215"/>
      <c r="B120" s="215"/>
      <c r="C120" s="215"/>
      <c r="D120" s="215"/>
      <c r="E120" s="215"/>
      <c r="F120" s="215"/>
      <c r="G120" s="215"/>
      <c r="H120" s="356"/>
      <c r="I120" s="215"/>
      <c r="J120" s="218"/>
      <c r="K120" s="1354"/>
    </row>
    <row r="121" spans="1:11" ht="15.75" x14ac:dyDescent="0.25">
      <c r="A121" s="215"/>
      <c r="B121" s="215"/>
      <c r="C121" s="215"/>
      <c r="D121" s="215"/>
      <c r="E121" s="215"/>
      <c r="F121" s="215"/>
      <c r="G121" s="215"/>
      <c r="H121" s="356"/>
      <c r="I121" s="215"/>
      <c r="J121" s="218"/>
      <c r="K121" s="1354"/>
    </row>
    <row r="122" spans="1:11" ht="15.75" x14ac:dyDescent="0.25">
      <c r="A122" s="215"/>
      <c r="B122" s="215"/>
      <c r="C122" s="215"/>
      <c r="D122" s="215"/>
      <c r="E122" s="215"/>
      <c r="F122" s="215"/>
      <c r="G122" s="215"/>
      <c r="H122" s="356"/>
      <c r="I122" s="215"/>
      <c r="J122" s="218"/>
      <c r="K122" s="1354"/>
    </row>
    <row r="123" spans="1:11" ht="15.75" x14ac:dyDescent="0.25">
      <c r="A123" s="215"/>
      <c r="B123" s="215"/>
      <c r="C123" s="215"/>
      <c r="D123" s="215"/>
      <c r="E123" s="215"/>
      <c r="F123" s="215"/>
      <c r="G123" s="215"/>
      <c r="H123" s="356"/>
      <c r="I123" s="215"/>
      <c r="J123" s="218"/>
      <c r="K123" s="1354"/>
    </row>
    <row r="124" spans="1:11" ht="15.75" x14ac:dyDescent="0.25">
      <c r="A124" s="215"/>
      <c r="B124" s="215"/>
      <c r="C124" s="215"/>
      <c r="D124" s="215"/>
      <c r="E124" s="215"/>
      <c r="F124" s="215"/>
      <c r="G124" s="215"/>
      <c r="H124" s="356"/>
      <c r="I124" s="215"/>
      <c r="J124" s="218"/>
      <c r="K124" s="1354"/>
    </row>
    <row r="125" spans="1:11" ht="15.75" x14ac:dyDescent="0.25">
      <c r="A125" s="215"/>
      <c r="B125" s="215"/>
      <c r="C125" s="215"/>
      <c r="D125" s="215"/>
      <c r="E125" s="215"/>
      <c r="F125" s="215"/>
      <c r="G125" s="215"/>
      <c r="H125" s="356"/>
      <c r="I125" s="215"/>
      <c r="J125" s="218"/>
      <c r="K125" s="1354"/>
    </row>
    <row r="126" spans="1:11" ht="15.75" x14ac:dyDescent="0.25">
      <c r="A126" s="215"/>
      <c r="B126" s="215"/>
      <c r="C126" s="215"/>
      <c r="D126" s="215"/>
      <c r="E126" s="215"/>
      <c r="F126" s="215"/>
      <c r="G126" s="215"/>
      <c r="H126" s="356"/>
      <c r="I126" s="215"/>
      <c r="J126" s="218"/>
      <c r="K126" s="1354"/>
    </row>
    <row r="127" spans="1:11" ht="15.75" x14ac:dyDescent="0.25">
      <c r="A127" s="215"/>
      <c r="B127" s="215"/>
      <c r="C127" s="215"/>
      <c r="D127" s="215"/>
      <c r="E127" s="215"/>
      <c r="F127" s="215"/>
      <c r="G127" s="215"/>
      <c r="H127" s="356"/>
      <c r="I127" s="215"/>
      <c r="J127" s="218"/>
      <c r="K127" s="1354"/>
    </row>
    <row r="128" spans="1:11" ht="15.75" x14ac:dyDescent="0.25">
      <c r="A128" s="215"/>
      <c r="B128" s="215"/>
      <c r="C128" s="215"/>
      <c r="D128" s="215"/>
      <c r="E128" s="215"/>
      <c r="F128" s="215"/>
      <c r="G128" s="215"/>
      <c r="H128" s="356"/>
      <c r="I128" s="215"/>
      <c r="J128" s="218"/>
      <c r="K128" s="1354"/>
    </row>
    <row r="129" spans="1:11" ht="15.75" x14ac:dyDescent="0.25">
      <c r="A129" s="215"/>
      <c r="B129" s="215"/>
      <c r="C129" s="215"/>
      <c r="D129" s="215"/>
      <c r="E129" s="215"/>
      <c r="F129" s="215"/>
      <c r="G129" s="215"/>
      <c r="H129" s="356"/>
      <c r="I129" s="215"/>
      <c r="J129" s="218"/>
      <c r="K129" s="1354"/>
    </row>
    <row r="130" spans="1:11" ht="15.75" x14ac:dyDescent="0.25">
      <c r="A130" s="215"/>
      <c r="B130" s="215"/>
      <c r="C130" s="215"/>
      <c r="D130" s="215"/>
      <c r="E130" s="215"/>
      <c r="F130" s="215"/>
      <c r="G130" s="215"/>
      <c r="H130" s="356"/>
      <c r="I130" s="215"/>
      <c r="J130" s="218"/>
      <c r="K130" s="1354"/>
    </row>
    <row r="131" spans="1:11" ht="15.75" x14ac:dyDescent="0.25">
      <c r="A131" s="215"/>
      <c r="B131" s="215"/>
      <c r="C131" s="215"/>
      <c r="D131" s="215"/>
      <c r="E131" s="215"/>
      <c r="F131" s="215"/>
      <c r="G131" s="215"/>
      <c r="H131" s="356"/>
      <c r="I131" s="215"/>
      <c r="J131" s="218"/>
      <c r="K131" s="1354"/>
    </row>
    <row r="132" spans="1:11" ht="15.75" x14ac:dyDescent="0.25">
      <c r="A132" s="215"/>
      <c r="B132" s="215"/>
      <c r="C132" s="215"/>
      <c r="D132" s="215"/>
      <c r="E132" s="215"/>
      <c r="F132" s="215"/>
      <c r="G132" s="215"/>
      <c r="H132" s="356"/>
      <c r="I132" s="215"/>
      <c r="J132" s="218"/>
      <c r="K132" s="1354"/>
    </row>
    <row r="133" spans="1:11" ht="15.75" x14ac:dyDescent="0.25">
      <c r="A133" s="215"/>
      <c r="B133" s="215"/>
      <c r="C133" s="215"/>
      <c r="D133" s="215"/>
      <c r="E133" s="215"/>
      <c r="F133" s="215"/>
      <c r="G133" s="215"/>
      <c r="H133" s="356"/>
      <c r="I133" s="215"/>
      <c r="J133" s="218"/>
      <c r="K133" s="1354"/>
    </row>
    <row r="134" spans="1:11" ht="15.75" x14ac:dyDescent="0.25">
      <c r="A134" s="215"/>
      <c r="B134" s="215"/>
      <c r="C134" s="215"/>
      <c r="D134" s="215"/>
      <c r="E134" s="215"/>
      <c r="F134" s="215"/>
      <c r="G134" s="215"/>
      <c r="H134" s="356"/>
      <c r="I134" s="215"/>
      <c r="J134" s="218"/>
      <c r="K134" s="1354"/>
    </row>
    <row r="135" spans="1:11" ht="15.75" x14ac:dyDescent="0.25">
      <c r="A135" s="215"/>
      <c r="B135" s="215"/>
      <c r="C135" s="215"/>
      <c r="D135" s="215"/>
      <c r="E135" s="215"/>
      <c r="F135" s="215"/>
      <c r="G135" s="215"/>
      <c r="H135" s="356"/>
      <c r="I135" s="215"/>
      <c r="J135" s="218"/>
      <c r="K135" s="1354"/>
    </row>
    <row r="136" spans="1:11" ht="15.75" x14ac:dyDescent="0.25">
      <c r="A136" s="215"/>
      <c r="B136" s="215"/>
      <c r="C136" s="215"/>
      <c r="D136" s="215"/>
      <c r="E136" s="215"/>
      <c r="F136" s="215"/>
      <c r="G136" s="215"/>
      <c r="H136" s="356"/>
      <c r="I136" s="215"/>
      <c r="J136" s="218"/>
      <c r="K136" s="1354"/>
    </row>
    <row r="137" spans="1:11" ht="15.75" x14ac:dyDescent="0.25">
      <c r="A137" s="215"/>
      <c r="B137" s="215"/>
      <c r="C137" s="215"/>
      <c r="D137" s="215"/>
      <c r="E137" s="215"/>
      <c r="F137" s="215"/>
      <c r="G137" s="215"/>
      <c r="H137" s="356"/>
      <c r="I137" s="215"/>
      <c r="J137" s="218"/>
      <c r="K137" s="1354"/>
    </row>
    <row r="138" spans="1:11" ht="15.75" x14ac:dyDescent="0.25">
      <c r="A138" s="215"/>
      <c r="B138" s="215"/>
      <c r="C138" s="215"/>
      <c r="D138" s="215"/>
      <c r="E138" s="215"/>
      <c r="F138" s="215"/>
      <c r="G138" s="215"/>
      <c r="H138" s="356"/>
      <c r="I138" s="215"/>
      <c r="J138" s="218"/>
      <c r="K138" s="1354"/>
    </row>
    <row r="139" spans="1:11" ht="15.75" x14ac:dyDescent="0.25">
      <c r="A139" s="215"/>
      <c r="B139" s="215"/>
      <c r="C139" s="215"/>
      <c r="D139" s="215"/>
      <c r="E139" s="215"/>
      <c r="F139" s="215"/>
      <c r="G139" s="215"/>
      <c r="H139" s="356"/>
      <c r="I139" s="215"/>
      <c r="J139" s="218"/>
      <c r="K139" s="1354"/>
    </row>
    <row r="140" spans="1:11" ht="15.75" x14ac:dyDescent="0.25">
      <c r="A140" s="215"/>
      <c r="B140" s="215"/>
      <c r="C140" s="215"/>
      <c r="D140" s="215"/>
      <c r="E140" s="215"/>
      <c r="F140" s="215"/>
      <c r="G140" s="215"/>
      <c r="H140" s="356"/>
      <c r="I140" s="215"/>
      <c r="J140" s="218"/>
      <c r="K140" s="1354"/>
    </row>
    <row r="141" spans="1:11" ht="15.75" x14ac:dyDescent="0.25">
      <c r="A141" s="215"/>
      <c r="B141" s="215"/>
      <c r="C141" s="215"/>
      <c r="D141" s="215"/>
      <c r="E141" s="215"/>
      <c r="F141" s="215"/>
      <c r="G141" s="215"/>
      <c r="H141" s="356"/>
      <c r="I141" s="215"/>
      <c r="J141" s="218"/>
      <c r="K141" s="1354"/>
    </row>
    <row r="142" spans="1:11" ht="15.75" x14ac:dyDescent="0.25">
      <c r="A142" s="215"/>
      <c r="B142" s="215"/>
      <c r="C142" s="215"/>
      <c r="D142" s="215"/>
      <c r="E142" s="215"/>
      <c r="F142" s="215"/>
      <c r="G142" s="215"/>
      <c r="H142" s="356"/>
      <c r="I142" s="215"/>
      <c r="J142" s="218"/>
      <c r="K142" s="1354"/>
    </row>
    <row r="143" spans="1:11" ht="15.75" x14ac:dyDescent="0.25">
      <c r="A143" s="215"/>
      <c r="B143" s="215"/>
      <c r="C143" s="215"/>
      <c r="D143" s="215"/>
      <c r="E143" s="215"/>
      <c r="F143" s="215"/>
      <c r="G143" s="215"/>
      <c r="H143" s="356"/>
      <c r="I143" s="215"/>
      <c r="J143" s="218"/>
      <c r="K143" s="1354"/>
    </row>
    <row r="144" spans="1:11" ht="15.75" x14ac:dyDescent="0.25">
      <c r="A144" s="215"/>
      <c r="B144" s="215"/>
      <c r="C144" s="215"/>
      <c r="D144" s="215"/>
      <c r="E144" s="215"/>
      <c r="F144" s="215"/>
      <c r="G144" s="215"/>
      <c r="H144" s="356"/>
      <c r="I144" s="215"/>
      <c r="J144" s="218"/>
      <c r="K144" s="1354"/>
    </row>
    <row r="145" spans="1:11" ht="15.75" x14ac:dyDescent="0.25">
      <c r="A145" s="215"/>
      <c r="B145" s="215"/>
      <c r="C145" s="215"/>
      <c r="D145" s="215"/>
      <c r="E145" s="215"/>
      <c r="F145" s="215"/>
      <c r="G145" s="215"/>
      <c r="H145" s="356"/>
      <c r="I145" s="215"/>
      <c r="J145" s="218"/>
      <c r="K145" s="1354"/>
    </row>
    <row r="146" spans="1:11" ht="15.75" x14ac:dyDescent="0.25">
      <c r="A146" s="215"/>
      <c r="B146" s="215"/>
      <c r="C146" s="215"/>
      <c r="D146" s="215"/>
      <c r="E146" s="215"/>
      <c r="F146" s="215"/>
      <c r="G146" s="215"/>
      <c r="H146" s="356"/>
      <c r="I146" s="215"/>
      <c r="J146" s="218"/>
      <c r="K146" s="1354"/>
    </row>
    <row r="147" spans="1:11" ht="15.75" x14ac:dyDescent="0.25">
      <c r="A147" s="215"/>
      <c r="B147" s="215"/>
      <c r="C147" s="215"/>
      <c r="D147" s="215"/>
      <c r="E147" s="215"/>
      <c r="F147" s="215"/>
      <c r="G147" s="215"/>
      <c r="H147" s="356"/>
      <c r="I147" s="215"/>
      <c r="J147" s="218"/>
      <c r="K147" s="1354"/>
    </row>
    <row r="148" spans="1:11" ht="15.75" x14ac:dyDescent="0.25">
      <c r="A148" s="215"/>
      <c r="B148" s="215"/>
      <c r="C148" s="215"/>
      <c r="D148" s="215"/>
      <c r="E148" s="215"/>
      <c r="F148" s="215"/>
      <c r="G148" s="215"/>
      <c r="H148" s="356"/>
      <c r="I148" s="215"/>
      <c r="J148" s="218"/>
      <c r="K148" s="1354"/>
    </row>
    <row r="149" spans="1:11" ht="15.75" x14ac:dyDescent="0.25">
      <c r="A149" s="215"/>
      <c r="B149" s="215"/>
      <c r="C149" s="215"/>
      <c r="D149" s="215"/>
      <c r="E149" s="215"/>
      <c r="F149" s="215"/>
      <c r="G149" s="215"/>
      <c r="H149" s="356"/>
      <c r="I149" s="215"/>
      <c r="J149" s="218"/>
      <c r="K149" s="1354"/>
    </row>
    <row r="150" spans="1:11" ht="15.75" x14ac:dyDescent="0.25">
      <c r="A150" s="215"/>
      <c r="B150" s="215"/>
      <c r="C150" s="215"/>
      <c r="D150" s="215"/>
      <c r="E150" s="215"/>
      <c r="F150" s="215"/>
      <c r="G150" s="215"/>
      <c r="H150" s="356"/>
      <c r="I150" s="215"/>
      <c r="J150" s="218"/>
      <c r="K150" s="1354"/>
    </row>
    <row r="151" spans="1:11" ht="15.75" x14ac:dyDescent="0.25">
      <c r="A151" s="215"/>
      <c r="B151" s="215"/>
      <c r="C151" s="215"/>
      <c r="D151" s="215"/>
      <c r="E151" s="215"/>
      <c r="F151" s="215"/>
      <c r="G151" s="215"/>
      <c r="H151" s="356"/>
      <c r="I151" s="215"/>
      <c r="J151" s="218"/>
      <c r="K151" s="1354"/>
    </row>
    <row r="152" spans="1:11" ht="15.75" x14ac:dyDescent="0.25">
      <c r="A152" s="215"/>
      <c r="B152" s="215"/>
      <c r="C152" s="215"/>
      <c r="D152" s="215"/>
      <c r="E152" s="215"/>
      <c r="F152" s="215"/>
      <c r="G152" s="215"/>
      <c r="H152" s="356"/>
      <c r="I152" s="215"/>
      <c r="J152" s="218"/>
      <c r="K152" s="1354"/>
    </row>
    <row r="153" spans="1:11" ht="15.75" x14ac:dyDescent="0.25">
      <c r="A153" s="215"/>
      <c r="B153" s="215"/>
      <c r="C153" s="215"/>
      <c r="D153" s="215"/>
      <c r="E153" s="215"/>
      <c r="F153" s="215"/>
      <c r="G153" s="215"/>
      <c r="H153" s="356"/>
      <c r="I153" s="215"/>
      <c r="J153" s="218"/>
      <c r="K153" s="1354"/>
    </row>
    <row r="154" spans="1:11" ht="15.75" x14ac:dyDescent="0.25">
      <c r="A154" s="215"/>
      <c r="B154" s="215"/>
      <c r="C154" s="215"/>
      <c r="D154" s="215"/>
      <c r="E154" s="215"/>
      <c r="F154" s="215"/>
      <c r="G154" s="215"/>
      <c r="H154" s="356"/>
      <c r="I154" s="215"/>
      <c r="J154" s="218"/>
      <c r="K154" s="1354"/>
    </row>
    <row r="155" spans="1:11" ht="15.75" x14ac:dyDescent="0.25">
      <c r="A155" s="215"/>
      <c r="B155" s="215"/>
      <c r="C155" s="215"/>
      <c r="D155" s="215"/>
      <c r="E155" s="215"/>
      <c r="F155" s="215"/>
      <c r="G155" s="215"/>
      <c r="H155" s="356"/>
      <c r="I155" s="215"/>
      <c r="J155" s="218"/>
      <c r="K155" s="1354"/>
    </row>
    <row r="156" spans="1:11" ht="15.75" x14ac:dyDescent="0.25">
      <c r="A156" s="215"/>
      <c r="B156" s="215"/>
      <c r="C156" s="215"/>
      <c r="D156" s="215"/>
      <c r="E156" s="215"/>
      <c r="F156" s="215"/>
      <c r="G156" s="215"/>
      <c r="H156" s="356"/>
      <c r="I156" s="215"/>
      <c r="J156" s="218"/>
      <c r="K156" s="1354"/>
    </row>
    <row r="157" spans="1:11" ht="15.75" x14ac:dyDescent="0.25">
      <c r="A157" s="215"/>
      <c r="B157" s="215"/>
      <c r="C157" s="215"/>
      <c r="D157" s="215"/>
      <c r="E157" s="215"/>
      <c r="F157" s="215"/>
      <c r="G157" s="215"/>
      <c r="H157" s="356"/>
      <c r="I157" s="215"/>
      <c r="J157" s="218"/>
      <c r="K157" s="1354"/>
    </row>
    <row r="158" spans="1:11" ht="15.75" x14ac:dyDescent="0.25">
      <c r="A158" s="215"/>
      <c r="B158" s="215"/>
      <c r="C158" s="215"/>
      <c r="D158" s="215"/>
      <c r="E158" s="215"/>
      <c r="F158" s="215"/>
      <c r="G158" s="215"/>
      <c r="H158" s="356"/>
      <c r="I158" s="215"/>
      <c r="J158" s="218"/>
      <c r="K158" s="1354"/>
    </row>
    <row r="159" spans="1:11" ht="15.75" x14ac:dyDescent="0.25">
      <c r="A159" s="215"/>
      <c r="B159" s="215"/>
      <c r="C159" s="215"/>
      <c r="D159" s="215"/>
      <c r="E159" s="215"/>
      <c r="F159" s="215"/>
      <c r="G159" s="215"/>
      <c r="H159" s="356"/>
      <c r="I159" s="215"/>
      <c r="J159" s="218"/>
      <c r="K159" s="1354"/>
    </row>
    <row r="160" spans="1:11" ht="15.75" x14ac:dyDescent="0.25">
      <c r="A160" s="215"/>
      <c r="B160" s="215"/>
      <c r="C160" s="215"/>
      <c r="D160" s="215"/>
      <c r="E160" s="215"/>
      <c r="F160" s="215"/>
      <c r="G160" s="215"/>
      <c r="H160" s="356"/>
      <c r="I160" s="215"/>
      <c r="J160" s="218"/>
      <c r="K160" s="1354"/>
    </row>
    <row r="161" spans="1:11" ht="15.75" x14ac:dyDescent="0.25">
      <c r="A161" s="215"/>
      <c r="B161" s="215"/>
      <c r="C161" s="215"/>
      <c r="D161" s="215"/>
      <c r="E161" s="215"/>
      <c r="F161" s="215"/>
      <c r="G161" s="215"/>
      <c r="H161" s="356"/>
      <c r="I161" s="215"/>
      <c r="J161" s="218"/>
      <c r="K161" s="1354"/>
    </row>
    <row r="162" spans="1:11" ht="15.75" x14ac:dyDescent="0.25">
      <c r="A162" s="215"/>
      <c r="B162" s="215"/>
      <c r="C162" s="215"/>
      <c r="D162" s="215"/>
      <c r="E162" s="215"/>
      <c r="F162" s="215"/>
      <c r="G162" s="215"/>
      <c r="H162" s="356"/>
      <c r="I162" s="215"/>
      <c r="J162" s="218"/>
      <c r="K162" s="1354"/>
    </row>
    <row r="163" spans="1:11" ht="15.75" x14ac:dyDescent="0.25">
      <c r="A163" s="215"/>
      <c r="B163" s="215"/>
      <c r="C163" s="215"/>
      <c r="D163" s="215"/>
      <c r="E163" s="215"/>
      <c r="F163" s="215"/>
      <c r="G163" s="215"/>
      <c r="H163" s="356"/>
      <c r="I163" s="215"/>
      <c r="J163" s="218"/>
      <c r="K163" s="1354"/>
    </row>
    <row r="164" spans="1:11" ht="15.75" x14ac:dyDescent="0.25">
      <c r="A164" s="215"/>
      <c r="B164" s="215"/>
      <c r="C164" s="215"/>
      <c r="D164" s="215"/>
      <c r="E164" s="215"/>
      <c r="F164" s="215"/>
      <c r="G164" s="215"/>
      <c r="H164" s="356"/>
      <c r="I164" s="215"/>
      <c r="J164" s="218"/>
      <c r="K164" s="1354"/>
    </row>
    <row r="165" spans="1:11" ht="15.75" x14ac:dyDescent="0.25">
      <c r="A165" s="215"/>
      <c r="B165" s="215"/>
      <c r="C165" s="215"/>
      <c r="D165" s="215"/>
      <c r="E165" s="215"/>
      <c r="F165" s="215"/>
      <c r="G165" s="215"/>
      <c r="H165" s="356"/>
      <c r="I165" s="215"/>
      <c r="J165" s="218"/>
      <c r="K165" s="1354"/>
    </row>
    <row r="166" spans="1:11" ht="15.75" x14ac:dyDescent="0.25">
      <c r="A166" s="215"/>
      <c r="B166" s="215"/>
      <c r="C166" s="215"/>
      <c r="D166" s="215"/>
      <c r="E166" s="215"/>
      <c r="F166" s="215"/>
      <c r="G166" s="215"/>
      <c r="H166" s="356"/>
      <c r="I166" s="215"/>
      <c r="J166" s="218"/>
      <c r="K166" s="1354"/>
    </row>
    <row r="167" spans="1:11" ht="15.75" x14ac:dyDescent="0.25">
      <c r="A167" s="215"/>
      <c r="B167" s="215"/>
      <c r="C167" s="215"/>
      <c r="D167" s="215"/>
      <c r="E167" s="215"/>
      <c r="F167" s="215"/>
      <c r="G167" s="215"/>
      <c r="H167" s="356"/>
      <c r="I167" s="215"/>
      <c r="J167" s="218"/>
      <c r="K167" s="1354"/>
    </row>
    <row r="168" spans="1:11" ht="15.75" x14ac:dyDescent="0.25">
      <c r="A168" s="215"/>
      <c r="B168" s="215"/>
      <c r="C168" s="215"/>
      <c r="D168" s="215"/>
      <c r="E168" s="215"/>
      <c r="F168" s="215"/>
      <c r="G168" s="215"/>
      <c r="H168" s="356"/>
      <c r="I168" s="215"/>
      <c r="J168" s="218"/>
      <c r="K168" s="1354"/>
    </row>
    <row r="169" spans="1:11" ht="15.75" x14ac:dyDescent="0.25">
      <c r="A169" s="215"/>
      <c r="B169" s="215"/>
      <c r="C169" s="215"/>
      <c r="D169" s="215"/>
      <c r="E169" s="215"/>
      <c r="F169" s="215"/>
      <c r="G169" s="215"/>
      <c r="H169" s="356"/>
      <c r="I169" s="215"/>
      <c r="J169" s="218"/>
      <c r="K169" s="1354"/>
    </row>
    <row r="170" spans="1:11" ht="15.75" x14ac:dyDescent="0.25">
      <c r="A170" s="215"/>
      <c r="B170" s="215"/>
      <c r="C170" s="215"/>
      <c r="D170" s="215"/>
      <c r="E170" s="215"/>
      <c r="F170" s="215"/>
      <c r="G170" s="215"/>
      <c r="H170" s="356"/>
      <c r="I170" s="215"/>
      <c r="J170" s="218"/>
      <c r="K170" s="1354"/>
    </row>
    <row r="171" spans="1:11" ht="15.75" x14ac:dyDescent="0.25">
      <c r="A171" s="215"/>
      <c r="B171" s="215"/>
      <c r="C171" s="215"/>
      <c r="D171" s="215"/>
      <c r="E171" s="215"/>
      <c r="F171" s="215"/>
      <c r="G171" s="215"/>
      <c r="H171" s="356"/>
      <c r="I171" s="215"/>
      <c r="J171" s="218"/>
      <c r="K171" s="1354"/>
    </row>
    <row r="172" spans="1:11" ht="15.75" x14ac:dyDescent="0.25">
      <c r="A172" s="215"/>
      <c r="B172" s="215"/>
      <c r="C172" s="215"/>
      <c r="D172" s="215"/>
      <c r="E172" s="215"/>
      <c r="F172" s="215"/>
      <c r="G172" s="215"/>
      <c r="H172" s="356"/>
      <c r="I172" s="215"/>
      <c r="J172" s="218"/>
      <c r="K172" s="1354"/>
    </row>
    <row r="173" spans="1:11" ht="15.75" x14ac:dyDescent="0.25">
      <c r="A173" s="215"/>
      <c r="B173" s="215"/>
      <c r="C173" s="215"/>
      <c r="D173" s="215"/>
      <c r="E173" s="215"/>
      <c r="F173" s="215"/>
      <c r="G173" s="215"/>
      <c r="H173" s="356"/>
      <c r="I173" s="215"/>
      <c r="J173" s="218"/>
      <c r="K173" s="1354"/>
    </row>
    <row r="174" spans="1:11" ht="15.75" x14ac:dyDescent="0.25">
      <c r="A174" s="215"/>
      <c r="B174" s="215"/>
      <c r="C174" s="215"/>
      <c r="D174" s="215"/>
      <c r="E174" s="215"/>
      <c r="F174" s="215"/>
      <c r="G174" s="215"/>
      <c r="H174" s="356"/>
      <c r="I174" s="215"/>
      <c r="J174" s="218"/>
      <c r="K174" s="1354"/>
    </row>
    <row r="175" spans="1:11" ht="15.75" x14ac:dyDescent="0.25">
      <c r="A175" s="215"/>
      <c r="B175" s="215"/>
      <c r="C175" s="215"/>
      <c r="D175" s="215"/>
      <c r="E175" s="215"/>
      <c r="F175" s="215"/>
      <c r="G175" s="215"/>
      <c r="H175" s="356"/>
      <c r="I175" s="215"/>
      <c r="J175" s="218"/>
      <c r="K175" s="1354"/>
    </row>
    <row r="176" spans="1:11" ht="15.75" x14ac:dyDescent="0.25">
      <c r="A176" s="215"/>
      <c r="B176" s="215"/>
      <c r="C176" s="215"/>
      <c r="D176" s="215"/>
      <c r="E176" s="215"/>
      <c r="F176" s="215"/>
      <c r="G176" s="215"/>
      <c r="H176" s="356"/>
      <c r="I176" s="215"/>
      <c r="J176" s="218"/>
      <c r="K176" s="1354"/>
    </row>
    <row r="177" spans="1:11" ht="15.75" x14ac:dyDescent="0.25">
      <c r="A177" s="215"/>
      <c r="B177" s="215"/>
      <c r="C177" s="215"/>
      <c r="D177" s="215"/>
      <c r="E177" s="215"/>
      <c r="F177" s="215"/>
      <c r="G177" s="215"/>
      <c r="H177" s="356"/>
      <c r="I177" s="215"/>
      <c r="J177" s="218"/>
      <c r="K177" s="1354"/>
    </row>
    <row r="178" spans="1:11" ht="15.75" x14ac:dyDescent="0.25">
      <c r="A178" s="215"/>
      <c r="B178" s="215"/>
      <c r="C178" s="215"/>
      <c r="D178" s="215"/>
      <c r="E178" s="215"/>
      <c r="F178" s="215"/>
      <c r="G178" s="215"/>
      <c r="H178" s="356"/>
      <c r="I178" s="215"/>
      <c r="J178" s="218"/>
      <c r="K178" s="1354"/>
    </row>
    <row r="179" spans="1:11" ht="15.75" x14ac:dyDescent="0.25">
      <c r="A179" s="215"/>
      <c r="B179" s="215"/>
      <c r="C179" s="215"/>
      <c r="D179" s="215"/>
      <c r="E179" s="215"/>
      <c r="F179" s="215"/>
      <c r="G179" s="215"/>
      <c r="H179" s="356"/>
      <c r="I179" s="215"/>
      <c r="J179" s="218"/>
      <c r="K179" s="1354"/>
    </row>
    <row r="180" spans="1:11" ht="15.75" x14ac:dyDescent="0.25">
      <c r="A180" s="215"/>
      <c r="B180" s="215"/>
      <c r="C180" s="215"/>
      <c r="D180" s="215"/>
      <c r="E180" s="215"/>
      <c r="F180" s="215"/>
      <c r="G180" s="215"/>
      <c r="H180" s="356"/>
      <c r="I180" s="215"/>
      <c r="J180" s="218"/>
      <c r="K180" s="1354"/>
    </row>
    <row r="181" spans="1:11" ht="15.75" x14ac:dyDescent="0.25">
      <c r="A181" s="215"/>
      <c r="B181" s="215"/>
      <c r="C181" s="215"/>
      <c r="D181" s="215"/>
      <c r="E181" s="215"/>
      <c r="F181" s="215"/>
      <c r="G181" s="215"/>
      <c r="H181" s="356"/>
      <c r="I181" s="215"/>
      <c r="J181" s="218"/>
      <c r="K181" s="1354"/>
    </row>
    <row r="182" spans="1:11" ht="15.75" x14ac:dyDescent="0.25">
      <c r="A182" s="215"/>
      <c r="B182" s="215"/>
      <c r="C182" s="215"/>
      <c r="D182" s="215"/>
      <c r="E182" s="215"/>
      <c r="F182" s="215"/>
      <c r="G182" s="215"/>
      <c r="H182" s="356"/>
      <c r="I182" s="215"/>
      <c r="J182" s="218"/>
      <c r="K182" s="1354"/>
    </row>
    <row r="183" spans="1:11" ht="15.75" x14ac:dyDescent="0.25">
      <c r="A183" s="215"/>
      <c r="B183" s="215"/>
      <c r="C183" s="215"/>
      <c r="D183" s="215"/>
      <c r="E183" s="215"/>
      <c r="F183" s="215"/>
      <c r="G183" s="215"/>
      <c r="H183" s="356"/>
      <c r="I183" s="215"/>
      <c r="J183" s="218"/>
      <c r="K183" s="1354"/>
    </row>
    <row r="184" spans="1:11" ht="15.75" x14ac:dyDescent="0.25">
      <c r="A184" s="215"/>
      <c r="B184" s="215"/>
      <c r="C184" s="215"/>
      <c r="D184" s="215"/>
      <c r="E184" s="215"/>
      <c r="F184" s="215"/>
      <c r="G184" s="215"/>
      <c r="H184" s="356"/>
      <c r="I184" s="215"/>
      <c r="J184" s="218"/>
      <c r="K184" s="1354"/>
    </row>
    <row r="185" spans="1:11" ht="15.75" x14ac:dyDescent="0.25">
      <c r="A185" s="215"/>
      <c r="B185" s="215"/>
      <c r="C185" s="215"/>
      <c r="D185" s="215"/>
      <c r="E185" s="215"/>
      <c r="F185" s="215"/>
      <c r="G185" s="215"/>
      <c r="H185" s="356"/>
      <c r="I185" s="215"/>
      <c r="J185" s="218"/>
      <c r="K185" s="1354"/>
    </row>
    <row r="186" spans="1:11" ht="15.75" x14ac:dyDescent="0.25">
      <c r="A186" s="215"/>
      <c r="B186" s="215"/>
      <c r="C186" s="215"/>
      <c r="D186" s="215"/>
      <c r="E186" s="215"/>
      <c r="F186" s="215"/>
      <c r="G186" s="215"/>
      <c r="H186" s="356"/>
      <c r="I186" s="215"/>
      <c r="J186" s="218"/>
      <c r="K186" s="1354"/>
    </row>
    <row r="187" spans="1:11" ht="15.75" x14ac:dyDescent="0.25">
      <c r="A187" s="215"/>
      <c r="B187" s="215"/>
      <c r="C187" s="215"/>
      <c r="D187" s="215"/>
      <c r="E187" s="215"/>
      <c r="F187" s="215"/>
      <c r="G187" s="215"/>
      <c r="H187" s="356"/>
      <c r="I187" s="215"/>
      <c r="J187" s="218"/>
      <c r="K187" s="1354"/>
    </row>
    <row r="188" spans="1:11" ht="15.75" x14ac:dyDescent="0.25">
      <c r="A188" s="215"/>
      <c r="B188" s="215"/>
      <c r="C188" s="215"/>
      <c r="D188" s="215"/>
      <c r="E188" s="215"/>
      <c r="F188" s="215"/>
      <c r="G188" s="215"/>
      <c r="H188" s="356"/>
      <c r="I188" s="215"/>
      <c r="J188" s="218"/>
      <c r="K188" s="1354"/>
    </row>
    <row r="189" spans="1:11" ht="15.75" x14ac:dyDescent="0.25">
      <c r="A189" s="215"/>
      <c r="B189" s="215"/>
      <c r="C189" s="215"/>
      <c r="D189" s="215"/>
      <c r="E189" s="215"/>
      <c r="F189" s="215"/>
      <c r="G189" s="215"/>
      <c r="H189" s="356"/>
      <c r="I189" s="215"/>
      <c r="J189" s="218"/>
      <c r="K189" s="1354"/>
    </row>
    <row r="190" spans="1:11" ht="15.75" x14ac:dyDescent="0.25">
      <c r="A190" s="215"/>
      <c r="B190" s="215"/>
      <c r="C190" s="215"/>
      <c r="D190" s="215"/>
      <c r="E190" s="215"/>
      <c r="F190" s="215"/>
      <c r="G190" s="215"/>
      <c r="H190" s="356"/>
      <c r="I190" s="215"/>
      <c r="J190" s="218"/>
      <c r="K190" s="1354"/>
    </row>
    <row r="191" spans="1:11" ht="15.75" x14ac:dyDescent="0.25">
      <c r="A191" s="215"/>
      <c r="B191" s="215"/>
      <c r="C191" s="215"/>
      <c r="D191" s="215"/>
      <c r="E191" s="215"/>
      <c r="F191" s="215"/>
      <c r="G191" s="215"/>
      <c r="H191" s="356"/>
      <c r="I191" s="215"/>
      <c r="J191" s="218"/>
      <c r="K191" s="1354"/>
    </row>
    <row r="192" spans="1:11" ht="15.75" x14ac:dyDescent="0.25">
      <c r="A192" s="215"/>
      <c r="B192" s="215"/>
      <c r="C192" s="215"/>
      <c r="D192" s="215"/>
      <c r="E192" s="215"/>
      <c r="F192" s="215"/>
      <c r="G192" s="215"/>
      <c r="H192" s="356"/>
      <c r="I192" s="215"/>
      <c r="J192" s="218"/>
      <c r="K192" s="1354"/>
    </row>
    <row r="193" spans="1:11" ht="15.75" x14ac:dyDescent="0.25">
      <c r="A193" s="215"/>
      <c r="B193" s="215"/>
      <c r="C193" s="215"/>
      <c r="D193" s="215"/>
      <c r="E193" s="215"/>
      <c r="F193" s="215"/>
      <c r="G193" s="215"/>
      <c r="H193" s="356"/>
      <c r="I193" s="215"/>
      <c r="J193" s="218"/>
      <c r="K193" s="1354"/>
    </row>
    <row r="194" spans="1:11" ht="15.75" x14ac:dyDescent="0.25">
      <c r="A194" s="215"/>
      <c r="B194" s="215"/>
      <c r="C194" s="215"/>
      <c r="D194" s="215"/>
      <c r="E194" s="215"/>
      <c r="F194" s="215"/>
      <c r="G194" s="215"/>
      <c r="H194" s="356"/>
      <c r="I194" s="215"/>
      <c r="J194" s="218"/>
      <c r="K194" s="1354"/>
    </row>
    <row r="195" spans="1:11" ht="15.75" x14ac:dyDescent="0.25">
      <c r="A195" s="215"/>
      <c r="B195" s="215"/>
      <c r="C195" s="215"/>
      <c r="D195" s="215"/>
      <c r="E195" s="215"/>
      <c r="F195" s="215"/>
      <c r="G195" s="215"/>
      <c r="H195" s="356"/>
      <c r="I195" s="215"/>
      <c r="J195" s="218"/>
      <c r="K195" s="1354"/>
    </row>
    <row r="196" spans="1:11" ht="15.75" x14ac:dyDescent="0.25">
      <c r="A196" s="215"/>
      <c r="B196" s="215"/>
      <c r="C196" s="215"/>
      <c r="D196" s="215"/>
      <c r="E196" s="215"/>
      <c r="F196" s="215"/>
      <c r="G196" s="215"/>
      <c r="H196" s="356"/>
      <c r="I196" s="215"/>
      <c r="J196" s="218"/>
      <c r="K196" s="1354"/>
    </row>
    <row r="197" spans="1:11" ht="15.75" x14ac:dyDescent="0.25">
      <c r="A197" s="215"/>
      <c r="B197" s="215"/>
      <c r="C197" s="215"/>
      <c r="D197" s="215"/>
      <c r="E197" s="215"/>
      <c r="F197" s="215"/>
      <c r="G197" s="215"/>
      <c r="H197" s="356"/>
      <c r="I197" s="215"/>
      <c r="J197" s="218"/>
      <c r="K197" s="1354"/>
    </row>
    <row r="198" spans="1:11" ht="15.75" x14ac:dyDescent="0.25">
      <c r="A198" s="215"/>
      <c r="B198" s="215"/>
      <c r="C198" s="215"/>
      <c r="D198" s="215"/>
      <c r="E198" s="215"/>
      <c r="F198" s="215"/>
      <c r="G198" s="215"/>
      <c r="H198" s="356"/>
      <c r="I198" s="215"/>
      <c r="J198" s="218"/>
      <c r="K198" s="1354"/>
    </row>
    <row r="199" spans="1:11" ht="15.75" x14ac:dyDescent="0.25">
      <c r="A199" s="215"/>
      <c r="B199" s="215"/>
      <c r="C199" s="215"/>
      <c r="D199" s="215"/>
      <c r="E199" s="215"/>
      <c r="F199" s="215"/>
      <c r="G199" s="215"/>
      <c r="H199" s="356"/>
      <c r="I199" s="215"/>
      <c r="J199" s="218"/>
      <c r="K199" s="1354"/>
    </row>
    <row r="200" spans="1:11" ht="15.75" x14ac:dyDescent="0.25">
      <c r="A200" s="215"/>
      <c r="B200" s="215"/>
      <c r="C200" s="215"/>
      <c r="D200" s="215"/>
      <c r="E200" s="215"/>
      <c r="F200" s="215"/>
      <c r="G200" s="215"/>
      <c r="H200" s="356"/>
      <c r="I200" s="215"/>
      <c r="J200" s="218"/>
      <c r="K200" s="1354"/>
    </row>
    <row r="201" spans="1:11" ht="15.75" x14ac:dyDescent="0.25">
      <c r="A201" s="215"/>
      <c r="B201" s="215"/>
      <c r="C201" s="215"/>
      <c r="D201" s="215"/>
      <c r="E201" s="215"/>
      <c r="F201" s="215"/>
      <c r="G201" s="215"/>
      <c r="H201" s="356"/>
      <c r="I201" s="215"/>
      <c r="J201" s="218"/>
      <c r="K201" s="1354"/>
    </row>
    <row r="202" spans="1:11" ht="15.75" x14ac:dyDescent="0.25">
      <c r="A202" s="215"/>
      <c r="B202" s="215"/>
      <c r="C202" s="215"/>
      <c r="D202" s="215"/>
      <c r="E202" s="215"/>
      <c r="F202" s="215"/>
      <c r="G202" s="215"/>
      <c r="H202" s="356"/>
      <c r="I202" s="215"/>
      <c r="J202" s="218"/>
      <c r="K202" s="1354"/>
    </row>
    <row r="203" spans="1:11" ht="15.75" x14ac:dyDescent="0.25">
      <c r="A203" s="215"/>
      <c r="B203" s="215"/>
      <c r="C203" s="215"/>
      <c r="D203" s="215"/>
      <c r="E203" s="215"/>
      <c r="F203" s="215"/>
      <c r="G203" s="215"/>
      <c r="H203" s="356"/>
      <c r="I203" s="215"/>
      <c r="J203" s="218"/>
      <c r="K203" s="1354"/>
    </row>
    <row r="204" spans="1:11" ht="15.75" x14ac:dyDescent="0.25">
      <c r="A204" s="215"/>
      <c r="B204" s="215"/>
      <c r="C204" s="215"/>
      <c r="D204" s="215"/>
      <c r="E204" s="215"/>
      <c r="F204" s="215"/>
      <c r="G204" s="215"/>
      <c r="H204" s="356"/>
      <c r="I204" s="215"/>
      <c r="J204" s="218"/>
      <c r="K204" s="1354"/>
    </row>
    <row r="205" spans="1:11" ht="15.75" x14ac:dyDescent="0.25">
      <c r="A205" s="215"/>
      <c r="B205" s="215"/>
      <c r="C205" s="215"/>
      <c r="D205" s="215"/>
      <c r="E205" s="215"/>
      <c r="F205" s="215"/>
      <c r="G205" s="215"/>
      <c r="H205" s="356"/>
      <c r="I205" s="215"/>
      <c r="J205" s="218"/>
      <c r="K205" s="1354"/>
    </row>
    <row r="206" spans="1:11" ht="15.75" x14ac:dyDescent="0.25">
      <c r="A206" s="215"/>
      <c r="B206" s="215"/>
      <c r="C206" s="215"/>
      <c r="D206" s="215"/>
      <c r="E206" s="215"/>
      <c r="F206" s="215"/>
      <c r="G206" s="215"/>
      <c r="H206" s="356"/>
      <c r="I206" s="215"/>
      <c r="J206" s="218"/>
      <c r="K206" s="1354"/>
    </row>
    <row r="207" spans="1:11" ht="15.75" x14ac:dyDescent="0.25">
      <c r="A207" s="215"/>
      <c r="B207" s="215"/>
      <c r="C207" s="215"/>
      <c r="D207" s="215"/>
      <c r="E207" s="215"/>
      <c r="F207" s="215"/>
      <c r="G207" s="215"/>
      <c r="H207" s="356"/>
      <c r="I207" s="215"/>
      <c r="J207" s="218"/>
      <c r="K207" s="1354"/>
    </row>
    <row r="208" spans="1:11" ht="15.75" x14ac:dyDescent="0.25">
      <c r="A208" s="215"/>
      <c r="B208" s="215"/>
      <c r="C208" s="215"/>
      <c r="D208" s="215"/>
      <c r="E208" s="215"/>
      <c r="F208" s="215"/>
      <c r="G208" s="215"/>
      <c r="H208" s="356"/>
      <c r="I208" s="215"/>
      <c r="J208" s="218"/>
      <c r="K208" s="1354"/>
    </row>
    <row r="209" spans="1:11" ht="15.75" x14ac:dyDescent="0.25">
      <c r="A209" s="215"/>
      <c r="B209" s="215"/>
      <c r="C209" s="215"/>
      <c r="D209" s="215"/>
      <c r="E209" s="215"/>
      <c r="F209" s="215"/>
      <c r="G209" s="215"/>
      <c r="H209" s="356"/>
      <c r="I209" s="215"/>
      <c r="J209" s="218"/>
      <c r="K209" s="1354"/>
    </row>
    <row r="210" spans="1:11" ht="15.75" x14ac:dyDescent="0.25">
      <c r="A210" s="215"/>
      <c r="B210" s="215"/>
      <c r="C210" s="215"/>
      <c r="D210" s="215"/>
      <c r="E210" s="215"/>
      <c r="F210" s="215"/>
      <c r="G210" s="215"/>
      <c r="H210" s="356"/>
      <c r="I210" s="215"/>
      <c r="J210" s="218"/>
      <c r="K210" s="1354"/>
    </row>
    <row r="211" spans="1:11" ht="15.75" x14ac:dyDescent="0.25">
      <c r="A211" s="215"/>
      <c r="B211" s="215"/>
      <c r="C211" s="215"/>
      <c r="D211" s="215"/>
      <c r="E211" s="215"/>
      <c r="F211" s="215"/>
      <c r="G211" s="215"/>
      <c r="H211" s="356"/>
      <c r="I211" s="215"/>
      <c r="J211" s="218"/>
      <c r="K211" s="1354"/>
    </row>
    <row r="212" spans="1:11" ht="15.75" x14ac:dyDescent="0.25">
      <c r="A212" s="215"/>
      <c r="B212" s="215"/>
      <c r="C212" s="215"/>
      <c r="D212" s="215"/>
      <c r="E212" s="215"/>
      <c r="F212" s="215"/>
      <c r="G212" s="215"/>
      <c r="H212" s="356"/>
      <c r="I212" s="215"/>
      <c r="J212" s="218"/>
      <c r="K212" s="1354"/>
    </row>
    <row r="213" spans="1:11" ht="15.75" x14ac:dyDescent="0.25">
      <c r="A213" s="215"/>
      <c r="B213" s="215"/>
      <c r="C213" s="215"/>
      <c r="D213" s="215"/>
      <c r="E213" s="215"/>
      <c r="F213" s="215"/>
      <c r="G213" s="215"/>
      <c r="H213" s="356"/>
      <c r="I213" s="215"/>
      <c r="J213" s="218"/>
      <c r="K213" s="1354"/>
    </row>
    <row r="214" spans="1:11" ht="15.75" x14ac:dyDescent="0.25">
      <c r="A214" s="215"/>
      <c r="B214" s="215"/>
      <c r="C214" s="215"/>
      <c r="D214" s="215"/>
      <c r="E214" s="215"/>
      <c r="F214" s="215"/>
      <c r="G214" s="215"/>
      <c r="H214" s="356"/>
      <c r="I214" s="215"/>
      <c r="J214" s="218"/>
      <c r="K214" s="1354"/>
    </row>
    <row r="215" spans="1:11" ht="15.75" x14ac:dyDescent="0.25">
      <c r="A215" s="215"/>
      <c r="B215" s="215"/>
      <c r="C215" s="215"/>
      <c r="D215" s="215"/>
      <c r="E215" s="215"/>
      <c r="F215" s="215"/>
      <c r="G215" s="215"/>
      <c r="H215" s="356"/>
      <c r="I215" s="215"/>
      <c r="J215" s="218"/>
      <c r="K215" s="1354"/>
    </row>
    <row r="216" spans="1:11" ht="15.75" x14ac:dyDescent="0.25">
      <c r="A216" s="215"/>
      <c r="B216" s="215"/>
      <c r="C216" s="215"/>
      <c r="D216" s="215"/>
      <c r="E216" s="215"/>
      <c r="F216" s="215"/>
      <c r="G216" s="215"/>
      <c r="H216" s="356"/>
      <c r="I216" s="215"/>
      <c r="J216" s="218"/>
      <c r="K216" s="1354"/>
    </row>
    <row r="217" spans="1:11" ht="15.75" x14ac:dyDescent="0.25">
      <c r="A217" s="215"/>
      <c r="B217" s="215"/>
      <c r="C217" s="215"/>
      <c r="D217" s="215"/>
      <c r="E217" s="215"/>
      <c r="F217" s="215"/>
      <c r="G217" s="215"/>
      <c r="H217" s="356"/>
      <c r="I217" s="215"/>
      <c r="J217" s="218"/>
      <c r="K217" s="1354"/>
    </row>
    <row r="218" spans="1:11" ht="15.75" x14ac:dyDescent="0.25">
      <c r="A218" s="215"/>
      <c r="B218" s="215"/>
      <c r="C218" s="215"/>
      <c r="D218" s="215"/>
      <c r="E218" s="215"/>
      <c r="F218" s="215"/>
      <c r="G218" s="215"/>
      <c r="H218" s="356"/>
      <c r="I218" s="215"/>
      <c r="J218" s="218"/>
      <c r="K218" s="1354"/>
    </row>
    <row r="219" spans="1:11" ht="15.75" x14ac:dyDescent="0.25">
      <c r="A219" s="215"/>
      <c r="B219" s="215"/>
      <c r="C219" s="215"/>
      <c r="D219" s="215"/>
      <c r="E219" s="215"/>
      <c r="F219" s="215"/>
      <c r="G219" s="215"/>
      <c r="H219" s="356"/>
      <c r="I219" s="215"/>
      <c r="J219" s="218"/>
      <c r="K219" s="1354"/>
    </row>
    <row r="220" spans="1:11" ht="15.75" x14ac:dyDescent="0.25">
      <c r="A220" s="215"/>
      <c r="B220" s="215"/>
      <c r="C220" s="215"/>
      <c r="D220" s="215"/>
      <c r="E220" s="215"/>
      <c r="F220" s="215"/>
      <c r="G220" s="215"/>
      <c r="H220" s="356"/>
      <c r="I220" s="215"/>
      <c r="J220" s="218"/>
      <c r="K220" s="1354"/>
    </row>
    <row r="221" spans="1:11" ht="15.75" x14ac:dyDescent="0.25">
      <c r="A221" s="215"/>
      <c r="B221" s="215"/>
      <c r="C221" s="215"/>
      <c r="D221" s="215"/>
      <c r="E221" s="215"/>
      <c r="F221" s="215"/>
      <c r="G221" s="215"/>
      <c r="H221" s="356"/>
      <c r="I221" s="215"/>
      <c r="J221" s="218"/>
      <c r="K221" s="1354"/>
    </row>
    <row r="222" spans="1:11" ht="15.75" x14ac:dyDescent="0.25">
      <c r="A222" s="215"/>
      <c r="B222" s="215"/>
      <c r="C222" s="215"/>
      <c r="D222" s="215"/>
      <c r="E222" s="215"/>
      <c r="F222" s="215"/>
      <c r="G222" s="215"/>
      <c r="H222" s="356"/>
      <c r="I222" s="215"/>
      <c r="J222" s="218"/>
      <c r="K222" s="1354"/>
    </row>
    <row r="223" spans="1:11" ht="15.75" x14ac:dyDescent="0.25">
      <c r="A223" s="215"/>
      <c r="B223" s="215"/>
      <c r="C223" s="215"/>
      <c r="D223" s="215"/>
      <c r="E223" s="215"/>
      <c r="F223" s="215"/>
      <c r="G223" s="215"/>
      <c r="H223" s="356"/>
      <c r="I223" s="215"/>
      <c r="J223" s="218"/>
      <c r="K223" s="1354"/>
    </row>
    <row r="224" spans="1:11" ht="15.75" x14ac:dyDescent="0.25">
      <c r="A224" s="215"/>
      <c r="B224" s="215"/>
      <c r="C224" s="215"/>
      <c r="D224" s="215"/>
      <c r="E224" s="215"/>
      <c r="F224" s="215"/>
      <c r="G224" s="215"/>
      <c r="H224" s="356"/>
      <c r="I224" s="215"/>
      <c r="J224" s="218"/>
      <c r="K224" s="1354"/>
    </row>
    <row r="225" spans="1:11" ht="15.75" x14ac:dyDescent="0.25">
      <c r="A225" s="215"/>
      <c r="B225" s="215"/>
      <c r="C225" s="215"/>
      <c r="D225" s="215"/>
      <c r="E225" s="215"/>
      <c r="F225" s="215"/>
      <c r="G225" s="215"/>
      <c r="H225" s="356"/>
      <c r="I225" s="215"/>
      <c r="J225" s="218"/>
      <c r="K225" s="1354"/>
    </row>
    <row r="226" spans="1:11" ht="15.75" x14ac:dyDescent="0.25">
      <c r="A226" s="215"/>
      <c r="B226" s="215"/>
      <c r="C226" s="215"/>
      <c r="D226" s="215"/>
      <c r="E226" s="215"/>
      <c r="F226" s="215"/>
      <c r="G226" s="215"/>
      <c r="H226" s="356"/>
      <c r="I226" s="215"/>
      <c r="J226" s="218"/>
      <c r="K226" s="1354"/>
    </row>
    <row r="227" spans="1:11" ht="15.75" x14ac:dyDescent="0.25">
      <c r="A227" s="215"/>
      <c r="B227" s="215"/>
      <c r="C227" s="215"/>
      <c r="D227" s="215"/>
      <c r="E227" s="215"/>
      <c r="F227" s="215"/>
      <c r="G227" s="215"/>
      <c r="H227" s="356"/>
      <c r="I227" s="215"/>
      <c r="J227" s="218"/>
      <c r="K227" s="1354"/>
    </row>
    <row r="228" spans="1:11" ht="15.75" x14ac:dyDescent="0.25">
      <c r="A228" s="215"/>
      <c r="B228" s="215"/>
      <c r="C228" s="215"/>
      <c r="D228" s="215"/>
      <c r="E228" s="215"/>
      <c r="F228" s="215"/>
      <c r="G228" s="215"/>
      <c r="H228" s="356"/>
      <c r="I228" s="215"/>
      <c r="J228" s="218"/>
      <c r="K228" s="1354"/>
    </row>
    <row r="229" spans="1:11" ht="15.75" x14ac:dyDescent="0.25">
      <c r="A229" s="215"/>
      <c r="B229" s="215"/>
      <c r="C229" s="215"/>
      <c r="D229" s="215"/>
      <c r="E229" s="215"/>
      <c r="F229" s="215"/>
      <c r="G229" s="215"/>
      <c r="H229" s="356"/>
      <c r="I229" s="215"/>
      <c r="J229" s="218"/>
      <c r="K229" s="1354"/>
    </row>
    <row r="230" spans="1:11" ht="15.75" x14ac:dyDescent="0.25">
      <c r="A230" s="215"/>
      <c r="B230" s="215"/>
      <c r="C230" s="215"/>
      <c r="D230" s="215"/>
      <c r="E230" s="215"/>
      <c r="F230" s="215"/>
      <c r="G230" s="215"/>
      <c r="H230" s="356"/>
      <c r="I230" s="215"/>
      <c r="J230" s="218"/>
      <c r="K230" s="1354"/>
    </row>
    <row r="231" spans="1:11" ht="15.75" x14ac:dyDescent="0.25">
      <c r="A231" s="215"/>
      <c r="B231" s="215"/>
      <c r="C231" s="215"/>
      <c r="D231" s="215"/>
      <c r="E231" s="215"/>
      <c r="F231" s="215"/>
      <c r="G231" s="215"/>
      <c r="H231" s="356"/>
      <c r="I231" s="215"/>
      <c r="J231" s="218"/>
      <c r="K231" s="1354"/>
    </row>
    <row r="232" spans="1:11" ht="15.75" x14ac:dyDescent="0.25">
      <c r="A232" s="215"/>
      <c r="B232" s="215"/>
      <c r="C232" s="215"/>
      <c r="D232" s="215"/>
      <c r="E232" s="215"/>
      <c r="F232" s="215"/>
      <c r="G232" s="215"/>
      <c r="H232" s="356"/>
      <c r="I232" s="215"/>
      <c r="J232" s="218"/>
      <c r="K232" s="1354"/>
    </row>
    <row r="233" spans="1:11" ht="15.75" x14ac:dyDescent="0.25">
      <c r="A233" s="215"/>
      <c r="B233" s="215"/>
      <c r="C233" s="215"/>
      <c r="D233" s="215"/>
      <c r="E233" s="215"/>
      <c r="F233" s="215"/>
      <c r="G233" s="215"/>
      <c r="H233" s="356"/>
      <c r="I233" s="215"/>
      <c r="J233" s="218"/>
      <c r="K233" s="1354"/>
    </row>
    <row r="234" spans="1:11" ht="15.75" x14ac:dyDescent="0.25">
      <c r="A234" s="215"/>
      <c r="B234" s="215"/>
      <c r="C234" s="215"/>
      <c r="D234" s="215"/>
      <c r="E234" s="215"/>
      <c r="F234" s="215"/>
      <c r="G234" s="215"/>
      <c r="H234" s="356"/>
      <c r="I234" s="215"/>
      <c r="J234" s="218"/>
      <c r="K234" s="1354"/>
    </row>
    <row r="235" spans="1:11" ht="15.75" x14ac:dyDescent="0.25">
      <c r="A235" s="215"/>
      <c r="B235" s="215"/>
      <c r="C235" s="215"/>
      <c r="D235" s="215"/>
      <c r="E235" s="215"/>
      <c r="F235" s="215"/>
      <c r="G235" s="215"/>
      <c r="H235" s="356"/>
      <c r="I235" s="215"/>
      <c r="J235" s="218"/>
      <c r="K235" s="1354"/>
    </row>
    <row r="236" spans="1:11" ht="15.75" x14ac:dyDescent="0.25">
      <c r="A236" s="215"/>
      <c r="B236" s="215"/>
      <c r="C236" s="215"/>
      <c r="D236" s="215"/>
      <c r="E236" s="215"/>
      <c r="F236" s="215"/>
      <c r="G236" s="215"/>
      <c r="H236" s="356"/>
      <c r="I236" s="215"/>
      <c r="J236" s="218"/>
      <c r="K236" s="1354"/>
    </row>
    <row r="237" spans="1:11" ht="15.75" x14ac:dyDescent="0.25">
      <c r="A237" s="215"/>
      <c r="B237" s="215"/>
      <c r="C237" s="215"/>
      <c r="D237" s="215"/>
      <c r="E237" s="215"/>
      <c r="F237" s="215"/>
      <c r="G237" s="215"/>
      <c r="H237" s="356"/>
      <c r="I237" s="215"/>
      <c r="J237" s="218"/>
      <c r="K237" s="1354"/>
    </row>
    <row r="238" spans="1:11" ht="15.75" x14ac:dyDescent="0.25">
      <c r="A238" s="215"/>
      <c r="B238" s="215"/>
      <c r="C238" s="215"/>
      <c r="D238" s="215"/>
      <c r="E238" s="215"/>
      <c r="F238" s="215"/>
      <c r="G238" s="215"/>
      <c r="H238" s="356"/>
      <c r="I238" s="215"/>
      <c r="J238" s="218"/>
      <c r="K238" s="1354"/>
    </row>
    <row r="239" spans="1:11" ht="15.75" x14ac:dyDescent="0.25">
      <c r="A239" s="215"/>
      <c r="B239" s="215"/>
      <c r="C239" s="215"/>
      <c r="D239" s="215"/>
      <c r="E239" s="215"/>
      <c r="F239" s="215"/>
      <c r="G239" s="215"/>
      <c r="H239" s="356"/>
      <c r="I239" s="215"/>
      <c r="J239" s="218"/>
      <c r="K239" s="1354"/>
    </row>
    <row r="240" spans="1:11" ht="15.75" x14ac:dyDescent="0.25">
      <c r="A240" s="215"/>
      <c r="B240" s="215"/>
      <c r="C240" s="215"/>
      <c r="D240" s="215"/>
      <c r="E240" s="215"/>
      <c r="F240" s="215"/>
      <c r="G240" s="215"/>
      <c r="H240" s="356"/>
      <c r="I240" s="215"/>
      <c r="J240" s="218"/>
      <c r="K240" s="1354"/>
    </row>
    <row r="241" spans="1:11" ht="15.75" x14ac:dyDescent="0.25">
      <c r="A241" s="215"/>
      <c r="B241" s="215"/>
      <c r="C241" s="215"/>
      <c r="D241" s="215"/>
      <c r="E241" s="215"/>
      <c r="F241" s="215"/>
      <c r="G241" s="215"/>
      <c r="H241" s="356"/>
      <c r="I241" s="215"/>
      <c r="J241" s="218"/>
      <c r="K241" s="1354"/>
    </row>
    <row r="242" spans="1:11" ht="15.75" x14ac:dyDescent="0.25">
      <c r="A242" s="215"/>
      <c r="B242" s="215"/>
      <c r="C242" s="215"/>
      <c r="D242" s="215"/>
      <c r="E242" s="215"/>
      <c r="F242" s="215"/>
      <c r="G242" s="215"/>
      <c r="H242" s="356"/>
      <c r="I242" s="215"/>
      <c r="J242" s="218"/>
      <c r="K242" s="1354"/>
    </row>
    <row r="243" spans="1:11" ht="15.75" x14ac:dyDescent="0.25">
      <c r="A243" s="215"/>
      <c r="B243" s="215"/>
      <c r="C243" s="215"/>
      <c r="D243" s="215"/>
      <c r="E243" s="215"/>
      <c r="F243" s="215"/>
      <c r="G243" s="215"/>
      <c r="H243" s="356"/>
      <c r="I243" s="215"/>
      <c r="J243" s="218"/>
      <c r="K243" s="1354"/>
    </row>
    <row r="244" spans="1:11" ht="15.75" x14ac:dyDescent="0.25">
      <c r="A244" s="215"/>
      <c r="B244" s="215"/>
      <c r="C244" s="215"/>
      <c r="D244" s="215"/>
      <c r="E244" s="215"/>
      <c r="F244" s="215"/>
      <c r="G244" s="215"/>
      <c r="H244" s="356"/>
      <c r="I244" s="215"/>
      <c r="J244" s="218"/>
      <c r="K244" s="1354"/>
    </row>
    <row r="245" spans="1:11" ht="15.75" x14ac:dyDescent="0.25">
      <c r="A245" s="215"/>
      <c r="B245" s="215"/>
      <c r="C245" s="215"/>
      <c r="D245" s="215"/>
      <c r="E245" s="215"/>
      <c r="F245" s="215"/>
      <c r="G245" s="215"/>
      <c r="H245" s="356"/>
      <c r="I245" s="215"/>
      <c r="J245" s="218"/>
      <c r="K245" s="1354"/>
    </row>
    <row r="246" spans="1:11" ht="15.75" x14ac:dyDescent="0.25">
      <c r="A246" s="215"/>
      <c r="B246" s="215"/>
      <c r="C246" s="215"/>
      <c r="D246" s="215"/>
      <c r="E246" s="215"/>
      <c r="F246" s="215"/>
      <c r="G246" s="215"/>
      <c r="H246" s="356"/>
      <c r="I246" s="215"/>
      <c r="J246" s="218"/>
      <c r="K246" s="1354"/>
    </row>
    <row r="247" spans="1:11" ht="15.75" x14ac:dyDescent="0.25">
      <c r="A247" s="215"/>
      <c r="B247" s="215"/>
      <c r="C247" s="215"/>
      <c r="D247" s="215"/>
      <c r="E247" s="215"/>
      <c r="F247" s="215"/>
      <c r="G247" s="215"/>
      <c r="H247" s="356"/>
      <c r="I247" s="215"/>
      <c r="J247" s="218"/>
      <c r="K247" s="1354"/>
    </row>
    <row r="248" spans="1:11" ht="15.75" x14ac:dyDescent="0.25">
      <c r="A248" s="215"/>
      <c r="B248" s="215"/>
      <c r="C248" s="215"/>
      <c r="D248" s="215"/>
      <c r="E248" s="215"/>
      <c r="F248" s="215"/>
      <c r="G248" s="215"/>
      <c r="H248" s="356"/>
      <c r="I248" s="215"/>
      <c r="J248" s="218"/>
      <c r="K248" s="1354"/>
    </row>
    <row r="249" spans="1:11" ht="15.75" x14ac:dyDescent="0.25">
      <c r="A249" s="215"/>
      <c r="B249" s="215"/>
      <c r="C249" s="215"/>
      <c r="D249" s="215"/>
      <c r="E249" s="215"/>
      <c r="F249" s="215"/>
      <c r="G249" s="215"/>
      <c r="H249" s="356"/>
      <c r="I249" s="215"/>
      <c r="J249" s="218"/>
      <c r="K249" s="1354"/>
    </row>
    <row r="250" spans="1:11" ht="15.75" x14ac:dyDescent="0.25">
      <c r="A250" s="215"/>
      <c r="B250" s="215"/>
      <c r="C250" s="215"/>
      <c r="D250" s="215"/>
      <c r="E250" s="215"/>
      <c r="F250" s="215"/>
      <c r="G250" s="215"/>
      <c r="H250" s="356"/>
      <c r="I250" s="215"/>
      <c r="J250" s="218"/>
      <c r="K250" s="1354"/>
    </row>
    <row r="251" spans="1:11" ht="15.75" x14ac:dyDescent="0.25">
      <c r="A251" s="215"/>
      <c r="B251" s="215"/>
      <c r="C251" s="215"/>
      <c r="D251" s="215"/>
      <c r="E251" s="215"/>
      <c r="F251" s="215"/>
      <c r="G251" s="215"/>
      <c r="H251" s="356"/>
      <c r="I251" s="215"/>
      <c r="J251" s="218"/>
      <c r="K251" s="1354"/>
    </row>
    <row r="252" spans="1:11" ht="15.75" x14ac:dyDescent="0.25">
      <c r="A252" s="215"/>
      <c r="B252" s="215"/>
      <c r="C252" s="215"/>
      <c r="D252" s="215"/>
      <c r="E252" s="215"/>
      <c r="F252" s="215"/>
      <c r="G252" s="215"/>
      <c r="H252" s="356"/>
      <c r="I252" s="215"/>
      <c r="J252" s="218"/>
      <c r="K252" s="1354"/>
    </row>
    <row r="253" spans="1:11" ht="15.75" x14ac:dyDescent="0.25">
      <c r="A253" s="215"/>
      <c r="B253" s="215"/>
      <c r="C253" s="215"/>
      <c r="D253" s="215"/>
      <c r="E253" s="215"/>
      <c r="F253" s="215"/>
      <c r="G253" s="215"/>
      <c r="H253" s="356"/>
      <c r="I253" s="215"/>
      <c r="J253" s="218"/>
      <c r="K253" s="1354"/>
    </row>
    <row r="254" spans="1:11" ht="15.75" x14ac:dyDescent="0.25">
      <c r="A254" s="215"/>
      <c r="B254" s="215"/>
      <c r="C254" s="215"/>
      <c r="D254" s="215"/>
      <c r="E254" s="215"/>
      <c r="F254" s="215"/>
      <c r="G254" s="215"/>
      <c r="H254" s="356"/>
      <c r="I254" s="215"/>
      <c r="J254" s="218"/>
      <c r="K254" s="1354"/>
    </row>
    <row r="255" spans="1:11" ht="15.75" x14ac:dyDescent="0.25">
      <c r="A255" s="215"/>
      <c r="B255" s="215"/>
      <c r="C255" s="215"/>
      <c r="D255" s="215"/>
      <c r="E255" s="215"/>
      <c r="F255" s="215"/>
      <c r="G255" s="215"/>
      <c r="H255" s="356"/>
      <c r="I255" s="215"/>
      <c r="J255" s="218"/>
      <c r="K255" s="1354"/>
    </row>
    <row r="256" spans="1:11" ht="15.75" x14ac:dyDescent="0.25">
      <c r="A256" s="215"/>
      <c r="B256" s="215"/>
      <c r="C256" s="215"/>
      <c r="D256" s="215"/>
      <c r="E256" s="215"/>
      <c r="F256" s="215"/>
      <c r="G256" s="215"/>
      <c r="H256" s="356"/>
      <c r="I256" s="215"/>
      <c r="J256" s="218"/>
      <c r="K256" s="1354"/>
    </row>
    <row r="257" spans="1:11" ht="15.75" x14ac:dyDescent="0.25">
      <c r="A257" s="215"/>
      <c r="B257" s="215"/>
      <c r="C257" s="215"/>
      <c r="D257" s="215"/>
      <c r="E257" s="215"/>
      <c r="F257" s="215"/>
      <c r="G257" s="215"/>
      <c r="H257" s="356"/>
      <c r="I257" s="215"/>
      <c r="J257" s="218"/>
      <c r="K257" s="1354"/>
    </row>
    <row r="258" spans="1:11" ht="15.75" x14ac:dyDescent="0.25">
      <c r="A258" s="215"/>
      <c r="B258" s="215"/>
      <c r="C258" s="215"/>
      <c r="D258" s="215"/>
      <c r="E258" s="215"/>
      <c r="F258" s="215"/>
      <c r="G258" s="215"/>
      <c r="H258" s="356"/>
      <c r="I258" s="215"/>
      <c r="J258" s="218"/>
      <c r="K258" s="1354"/>
    </row>
    <row r="259" spans="1:11" ht="15.75" x14ac:dyDescent="0.25">
      <c r="A259" s="215"/>
      <c r="B259" s="215"/>
      <c r="C259" s="215"/>
      <c r="D259" s="215"/>
      <c r="E259" s="215"/>
      <c r="F259" s="215"/>
      <c r="G259" s="215"/>
      <c r="H259" s="356"/>
      <c r="I259" s="215"/>
      <c r="J259" s="218"/>
      <c r="K259" s="1354"/>
    </row>
    <row r="260" spans="1:11" ht="15.75" x14ac:dyDescent="0.25">
      <c r="A260" s="215"/>
      <c r="B260" s="215"/>
      <c r="C260" s="215"/>
      <c r="D260" s="215"/>
      <c r="E260" s="215"/>
      <c r="F260" s="215"/>
      <c r="G260" s="215"/>
      <c r="H260" s="356"/>
      <c r="I260" s="215"/>
      <c r="J260" s="218"/>
      <c r="K260" s="1354"/>
    </row>
    <row r="261" spans="1:11" ht="15.75" x14ac:dyDescent="0.25">
      <c r="A261" s="215"/>
      <c r="B261" s="215"/>
      <c r="C261" s="215"/>
      <c r="D261" s="215"/>
      <c r="E261" s="215"/>
      <c r="F261" s="215"/>
      <c r="G261" s="215"/>
      <c r="H261" s="356"/>
      <c r="I261" s="215"/>
      <c r="J261" s="218"/>
      <c r="K261" s="1354"/>
    </row>
  </sheetData>
  <mergeCells count="12">
    <mergeCell ref="D57:G57"/>
    <mergeCell ref="D20:G20"/>
    <mergeCell ref="D26:G26"/>
    <mergeCell ref="D37:G37"/>
    <mergeCell ref="D43:G43"/>
    <mergeCell ref="D51:G51"/>
    <mergeCell ref="D105:G105"/>
    <mergeCell ref="D65:G65"/>
    <mergeCell ref="D71:G71"/>
    <mergeCell ref="G75:H75"/>
    <mergeCell ref="G76:H76"/>
    <mergeCell ref="D77:H77"/>
  </mergeCells>
  <printOptions horizontalCentered="1"/>
  <pageMargins left="0.78740157480314965" right="0.59055118110236227" top="0.78740157480314965" bottom="0.59055118110236227" header="0" footer="0"/>
  <pageSetup paperSize="9" scale="51" fitToHeight="0" orientation="portrait" r:id="rId1"/>
  <headerFooter alignWithMargins="0"/>
  <rowBreaks count="1" manualBreakCount="1">
    <brk id="59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AI75"/>
  <sheetViews>
    <sheetView showGridLines="0" view="pageBreakPreview" zoomScale="90" zoomScaleNormal="85" zoomScaleSheetLayoutView="90" workbookViewId="0">
      <selection activeCell="D46" sqref="D46"/>
    </sheetView>
  </sheetViews>
  <sheetFormatPr baseColWidth="10" defaultRowHeight="15" x14ac:dyDescent="0.25"/>
  <cols>
    <col min="1" max="1" width="3.42578125" customWidth="1"/>
    <col min="2" max="2" width="23.85546875" customWidth="1"/>
    <col min="3" max="3" width="10.7109375" customWidth="1"/>
    <col min="4" max="5" width="9.140625" customWidth="1"/>
    <col min="6" max="6" width="8.7109375" customWidth="1"/>
    <col min="7" max="7" width="10.7109375" customWidth="1"/>
    <col min="8" max="8" width="12.5703125" customWidth="1"/>
    <col min="9" max="9" width="53.42578125" customWidth="1"/>
    <col min="10" max="10" width="7.140625" customWidth="1"/>
    <col min="11" max="11" width="5.5703125" customWidth="1"/>
    <col min="12" max="12" width="18.7109375" style="408" hidden="1" customWidth="1"/>
    <col min="13" max="13" width="23" style="408" hidden="1" customWidth="1"/>
    <col min="14" max="14" width="10" style="408" hidden="1" customWidth="1"/>
    <col min="15" max="15" width="8.85546875" style="408" hidden="1" customWidth="1"/>
    <col min="16" max="16" width="7.7109375" style="408" hidden="1" customWidth="1"/>
    <col min="17" max="17" width="12.28515625" style="408" hidden="1" customWidth="1"/>
    <col min="18" max="18" width="12.28515625" style="408" bestFit="1" customWidth="1"/>
    <col min="19" max="19" width="17.5703125" style="408" customWidth="1"/>
    <col min="20" max="20" width="22.42578125" style="408" customWidth="1"/>
    <col min="21" max="21" width="5.5703125" style="408" customWidth="1"/>
    <col min="22" max="22" width="12.42578125" style="408" customWidth="1"/>
    <col min="23" max="23" width="6.140625" style="408" customWidth="1"/>
    <col min="24" max="24" width="12.42578125" style="408" customWidth="1"/>
    <col min="25" max="25" width="12.7109375" style="408" bestFit="1" customWidth="1"/>
    <col min="26" max="26" width="18.28515625" style="408" bestFit="1" customWidth="1"/>
    <col min="27" max="27" width="21.7109375" style="408" bestFit="1" customWidth="1"/>
    <col min="28" max="28" width="13.7109375" style="408" bestFit="1" customWidth="1"/>
    <col min="29" max="29" width="23" style="408" bestFit="1" customWidth="1"/>
    <col min="30" max="30" width="8" style="408" customWidth="1"/>
    <col min="31" max="31" width="35.42578125" style="408" bestFit="1" customWidth="1"/>
    <col min="32" max="33" width="9.28515625" style="408" customWidth="1"/>
    <col min="34" max="34" width="8.7109375" style="408" customWidth="1"/>
    <col min="35" max="35" width="11.42578125" style="408"/>
  </cols>
  <sheetData>
    <row r="1" spans="1:34" ht="15.75" x14ac:dyDescent="0.25">
      <c r="A1" s="357" t="s">
        <v>1124</v>
      </c>
      <c r="B1" s="358"/>
      <c r="C1" s="359"/>
      <c r="D1" s="359"/>
      <c r="E1" s="359"/>
      <c r="F1" s="359"/>
      <c r="G1" s="359"/>
      <c r="H1" s="359"/>
      <c r="I1" s="359"/>
      <c r="J1" s="359"/>
      <c r="K1" s="360"/>
      <c r="L1" s="405"/>
      <c r="M1" s="405"/>
      <c r="N1" s="405"/>
      <c r="O1" s="405"/>
      <c r="P1" s="405"/>
      <c r="Q1" s="405"/>
      <c r="S1" s="407" t="s">
        <v>163</v>
      </c>
      <c r="T1" s="408" t="s">
        <v>306</v>
      </c>
    </row>
    <row r="2" spans="1:34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06"/>
      <c r="M2" s="406"/>
      <c r="N2" s="406"/>
      <c r="O2" s="406"/>
      <c r="P2" s="406"/>
      <c r="Q2" s="406"/>
      <c r="S2" s="407" t="s">
        <v>1056</v>
      </c>
      <c r="T2" s="408" t="s">
        <v>1057</v>
      </c>
      <c r="Z2" s="407" t="s">
        <v>1056</v>
      </c>
      <c r="AA2" s="408" t="s">
        <v>1057</v>
      </c>
    </row>
    <row r="3" spans="1:34" x14ac:dyDescent="0.25">
      <c r="A3" s="45"/>
      <c r="B3" s="128" t="s">
        <v>1125</v>
      </c>
      <c r="C3" s="45"/>
      <c r="D3" s="45"/>
      <c r="E3" s="45"/>
      <c r="F3" s="45"/>
      <c r="G3" s="45"/>
      <c r="H3" s="45"/>
      <c r="I3" s="45"/>
      <c r="J3" s="361"/>
      <c r="K3" s="45"/>
      <c r="L3" s="407" t="s">
        <v>1061</v>
      </c>
      <c r="M3" s="408" t="s">
        <v>306</v>
      </c>
      <c r="Q3" s="406"/>
      <c r="Z3" s="407" t="s">
        <v>165</v>
      </c>
      <c r="AA3" s="408" t="s">
        <v>1925</v>
      </c>
    </row>
    <row r="4" spans="1:34" ht="15.75" thickBot="1" x14ac:dyDescent="0.3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07" t="s">
        <v>1056</v>
      </c>
      <c r="M4" s="408" t="s">
        <v>1057</v>
      </c>
      <c r="S4" s="408" t="s">
        <v>1026</v>
      </c>
      <c r="T4" s="408" t="s">
        <v>312</v>
      </c>
      <c r="Z4" s="407" t="s">
        <v>163</v>
      </c>
      <c r="AA4" s="408" t="s">
        <v>306</v>
      </c>
    </row>
    <row r="5" spans="1:34" x14ac:dyDescent="0.25">
      <c r="A5" s="45"/>
      <c r="B5" s="1105" t="s">
        <v>1126</v>
      </c>
      <c r="C5" s="1798" t="s">
        <v>1127</v>
      </c>
      <c r="D5" s="1798" t="s">
        <v>1128</v>
      </c>
      <c r="E5" s="1798" t="s">
        <v>319</v>
      </c>
      <c r="F5" s="1798" t="s">
        <v>1129</v>
      </c>
      <c r="G5" s="1799" t="s">
        <v>1074</v>
      </c>
      <c r="H5" s="45"/>
      <c r="I5" s="45"/>
      <c r="J5" s="45"/>
      <c r="K5" s="45"/>
      <c r="S5" s="408" t="s">
        <v>327</v>
      </c>
      <c r="T5" s="408" t="s">
        <v>317</v>
      </c>
      <c r="U5" s="408" t="s">
        <v>318</v>
      </c>
      <c r="V5" s="408" t="s">
        <v>319</v>
      </c>
      <c r="W5" s="408" t="s">
        <v>320</v>
      </c>
      <c r="X5" s="408" t="s">
        <v>302</v>
      </c>
      <c r="AF5" s="904" t="s">
        <v>2032</v>
      </c>
      <c r="AG5" s="904" t="s">
        <v>2033</v>
      </c>
    </row>
    <row r="6" spans="1:34" ht="15.75" thickBot="1" x14ac:dyDescent="0.3">
      <c r="A6" s="45"/>
      <c r="B6" s="1106" t="s">
        <v>1130</v>
      </c>
      <c r="C6" s="1789"/>
      <c r="D6" s="1789"/>
      <c r="E6" s="1789"/>
      <c r="F6" s="1789"/>
      <c r="G6" s="1800"/>
      <c r="H6" s="45"/>
      <c r="I6" s="45"/>
      <c r="J6" s="45"/>
      <c r="K6" s="45"/>
      <c r="L6" s="408" t="s">
        <v>1131</v>
      </c>
      <c r="M6" s="408" t="s">
        <v>312</v>
      </c>
      <c r="S6" s="408" t="s">
        <v>304</v>
      </c>
      <c r="T6" s="408">
        <v>5384.4110000000192</v>
      </c>
      <c r="U6" s="408">
        <v>8038.5670000000846</v>
      </c>
      <c r="V6" s="408">
        <v>286.51</v>
      </c>
      <c r="W6" s="408">
        <v>538.98999999999967</v>
      </c>
      <c r="X6" s="408">
        <v>14248.478000000105</v>
      </c>
      <c r="Z6" s="408" t="s">
        <v>328</v>
      </c>
      <c r="AA6" s="408" t="s">
        <v>1919</v>
      </c>
      <c r="AB6" s="408" t="s">
        <v>1026</v>
      </c>
      <c r="AC6" s="408" t="s">
        <v>1994</v>
      </c>
      <c r="AE6" s="408" t="s">
        <v>2034</v>
      </c>
    </row>
    <row r="7" spans="1:34" x14ac:dyDescent="0.25">
      <c r="A7" s="45"/>
      <c r="B7" s="362"/>
      <c r="C7" s="363"/>
      <c r="D7" s="363"/>
      <c r="E7" s="363"/>
      <c r="F7" s="363"/>
      <c r="G7" s="364"/>
      <c r="H7" s="45"/>
      <c r="I7" s="45"/>
      <c r="J7" s="45"/>
      <c r="K7" s="45"/>
      <c r="L7" s="408" t="s">
        <v>327</v>
      </c>
      <c r="M7" s="408" t="s">
        <v>317</v>
      </c>
      <c r="N7" s="408" t="s">
        <v>318</v>
      </c>
      <c r="O7" s="408" t="s">
        <v>319</v>
      </c>
      <c r="P7" s="408" t="s">
        <v>320</v>
      </c>
      <c r="Q7" s="408" t="s">
        <v>302</v>
      </c>
      <c r="S7" s="408" t="s">
        <v>166</v>
      </c>
      <c r="T7" s="408">
        <v>129.90299999999993</v>
      </c>
      <c r="U7" s="408">
        <v>1381.1209999999983</v>
      </c>
      <c r="X7" s="408">
        <v>1511.0239999999983</v>
      </c>
      <c r="Z7" s="408" t="s">
        <v>318</v>
      </c>
      <c r="AA7" s="408" t="s">
        <v>1389</v>
      </c>
      <c r="AB7" s="408">
        <v>3525.7719999999681</v>
      </c>
      <c r="AC7" s="408">
        <v>485.46901276167074</v>
      </c>
      <c r="AE7" s="1361" t="s">
        <v>2035</v>
      </c>
    </row>
    <row r="8" spans="1:34" x14ac:dyDescent="0.25">
      <c r="A8" s="45"/>
      <c r="B8" s="365" t="s">
        <v>1132</v>
      </c>
      <c r="C8" s="366">
        <v>5384.4110000000192</v>
      </c>
      <c r="D8" s="366">
        <v>8038.5670000000846</v>
      </c>
      <c r="E8" s="366">
        <v>286.51</v>
      </c>
      <c r="F8" s="366">
        <v>538.98999999999967</v>
      </c>
      <c r="G8" s="367">
        <f>SUM(C8:F8)</f>
        <v>14248.478000000105</v>
      </c>
      <c r="H8" s="45"/>
      <c r="I8" s="45"/>
      <c r="J8" s="45"/>
      <c r="K8" s="45"/>
      <c r="L8" s="408" t="s">
        <v>1059</v>
      </c>
      <c r="M8" s="408">
        <v>5384.4560000000129</v>
      </c>
      <c r="N8" s="408">
        <v>7781.3339999999662</v>
      </c>
      <c r="O8" s="408">
        <v>286.23500000000024</v>
      </c>
      <c r="P8" s="408">
        <v>408.98999999999995</v>
      </c>
      <c r="Q8" s="408">
        <v>13861.014999999979</v>
      </c>
      <c r="S8" s="408" t="s">
        <v>302</v>
      </c>
      <c r="T8" s="408">
        <v>5514.3140000000194</v>
      </c>
      <c r="U8" s="408">
        <v>9419.688000000082</v>
      </c>
      <c r="V8" s="408">
        <v>286.51</v>
      </c>
      <c r="W8" s="408">
        <v>538.98999999999967</v>
      </c>
      <c r="X8" s="408">
        <v>15759.502000000102</v>
      </c>
      <c r="AA8" s="408" t="s">
        <v>1916</v>
      </c>
      <c r="AB8" s="408">
        <v>67.83799999999998</v>
      </c>
      <c r="AC8" s="408">
        <v>7.8887819999999991</v>
      </c>
      <c r="AE8" s="1361" t="s">
        <v>2036</v>
      </c>
      <c r="AF8" s="1361"/>
      <c r="AG8" s="1361"/>
      <c r="AH8" s="1361"/>
    </row>
    <row r="9" spans="1:34" x14ac:dyDescent="0.25">
      <c r="A9" s="45"/>
      <c r="B9" s="368"/>
      <c r="C9" s="369"/>
      <c r="D9" s="369"/>
      <c r="E9" s="369"/>
      <c r="F9" s="370"/>
      <c r="G9" s="371">
        <f>+G8/G13</f>
        <v>0.90411981292302335</v>
      </c>
      <c r="H9" s="45"/>
      <c r="I9" s="45"/>
      <c r="J9" s="45"/>
      <c r="K9" s="45"/>
      <c r="L9" s="408" t="s">
        <v>1111</v>
      </c>
      <c r="M9" s="408">
        <v>129.90299999999993</v>
      </c>
      <c r="N9" s="408">
        <v>1349.4510000000005</v>
      </c>
      <c r="Q9" s="408">
        <v>1479.3540000000005</v>
      </c>
      <c r="AA9" s="408" t="s">
        <v>1914</v>
      </c>
      <c r="AB9" s="408">
        <v>184.27999999999997</v>
      </c>
      <c r="AC9" s="408">
        <v>359.05653099999978</v>
      </c>
      <c r="AE9" s="1361" t="s">
        <v>2028</v>
      </c>
      <c r="AF9" s="1361">
        <v>3777.8899999999685</v>
      </c>
      <c r="AG9" s="1361">
        <v>852.41432576167051</v>
      </c>
      <c r="AH9" s="1361"/>
    </row>
    <row r="10" spans="1:34" x14ac:dyDescent="0.25">
      <c r="A10" s="45"/>
      <c r="B10" s="372"/>
      <c r="C10" s="373"/>
      <c r="D10" s="373"/>
      <c r="E10" s="373"/>
      <c r="F10" s="374"/>
      <c r="G10" s="375"/>
      <c r="H10" s="45"/>
      <c r="I10" s="45"/>
      <c r="J10" s="45"/>
      <c r="K10" s="45"/>
      <c r="L10" s="408" t="s">
        <v>302</v>
      </c>
      <c r="M10" s="408">
        <v>5514.3590000000131</v>
      </c>
      <c r="N10" s="408">
        <v>9130.7849999999671</v>
      </c>
      <c r="O10" s="408">
        <v>286.23500000000024</v>
      </c>
      <c r="P10" s="408">
        <v>408.98999999999995</v>
      </c>
      <c r="Q10" s="408">
        <v>15340.368999999981</v>
      </c>
      <c r="AA10" s="408" t="s">
        <v>1323</v>
      </c>
      <c r="AB10" s="408">
        <v>5020.5349999999789</v>
      </c>
      <c r="AC10" s="408">
        <v>21337.078657999988</v>
      </c>
      <c r="AE10" s="1361" t="s">
        <v>1917</v>
      </c>
      <c r="AF10" s="1361">
        <v>5020.5349999999789</v>
      </c>
      <c r="AG10" s="1361">
        <v>21337.078657999988</v>
      </c>
      <c r="AH10" s="1361"/>
    </row>
    <row r="11" spans="1:34" x14ac:dyDescent="0.25">
      <c r="A11" s="45"/>
      <c r="B11" s="365" t="s">
        <v>1133</v>
      </c>
      <c r="C11" s="366">
        <v>129.90299999999993</v>
      </c>
      <c r="D11" s="366">
        <v>1381.1209999999983</v>
      </c>
      <c r="E11" s="366"/>
      <c r="F11" s="366"/>
      <c r="G11" s="367">
        <f>SUM(C11:F11)</f>
        <v>1511.0239999999983</v>
      </c>
      <c r="H11" s="45"/>
      <c r="I11" s="45"/>
      <c r="J11" s="45"/>
      <c r="K11" s="45"/>
      <c r="AA11" s="408" t="s">
        <v>1915</v>
      </c>
      <c r="AB11" s="408">
        <v>135</v>
      </c>
      <c r="AC11" s="408">
        <v>28.354862999999998</v>
      </c>
      <c r="AE11" s="1361" t="s">
        <v>2029</v>
      </c>
      <c r="AF11" s="1361">
        <v>135</v>
      </c>
      <c r="AG11" s="1361">
        <v>28.354862999999998</v>
      </c>
      <c r="AH11" s="1361"/>
    </row>
    <row r="12" spans="1:34" x14ac:dyDescent="0.25">
      <c r="A12" s="45"/>
      <c r="B12" s="376"/>
      <c r="C12" s="377"/>
      <c r="D12" s="377"/>
      <c r="E12" s="377"/>
      <c r="F12" s="378"/>
      <c r="G12" s="371">
        <f>+G11/G13</f>
        <v>9.5880187076976708E-2</v>
      </c>
      <c r="H12" s="45"/>
      <c r="I12" s="45"/>
      <c r="J12" s="45"/>
      <c r="K12" s="45"/>
      <c r="L12" s="406"/>
      <c r="M12" s="406"/>
      <c r="N12" s="406"/>
      <c r="O12" s="406"/>
      <c r="P12" s="406"/>
      <c r="Q12" s="406"/>
      <c r="AA12" s="408" t="s">
        <v>1918</v>
      </c>
      <c r="AB12" s="408">
        <v>8.2999999999999972</v>
      </c>
      <c r="AC12" s="408">
        <v>22.116150999999995</v>
      </c>
      <c r="AE12" s="1361" t="s">
        <v>2030</v>
      </c>
      <c r="AF12" s="1361">
        <v>8.2999999999999972</v>
      </c>
      <c r="AG12" s="1361">
        <v>22.116150999999995</v>
      </c>
    </row>
    <row r="13" spans="1:34" x14ac:dyDescent="0.25">
      <c r="A13" s="45"/>
      <c r="B13" s="379" t="s">
        <v>1134</v>
      </c>
      <c r="C13" s="386">
        <f>+C8+C11</f>
        <v>5514.3140000000194</v>
      </c>
      <c r="D13" s="386">
        <f t="shared" ref="D13:G13" si="0">+D8+D11</f>
        <v>9419.688000000082</v>
      </c>
      <c r="E13" s="386">
        <f t="shared" si="0"/>
        <v>286.51</v>
      </c>
      <c r="F13" s="386">
        <f t="shared" si="0"/>
        <v>538.98999999999967</v>
      </c>
      <c r="G13" s="387">
        <f t="shared" si="0"/>
        <v>15759.502000000102</v>
      </c>
      <c r="H13" s="45"/>
      <c r="I13" s="45"/>
      <c r="J13" s="45"/>
      <c r="K13" s="45"/>
      <c r="L13" s="406"/>
      <c r="M13" s="406"/>
      <c r="N13" s="406"/>
      <c r="O13" s="406"/>
      <c r="P13" s="406"/>
      <c r="Q13" s="406"/>
      <c r="AA13" s="408" t="s">
        <v>1251</v>
      </c>
      <c r="AB13" s="408">
        <v>12.8</v>
      </c>
      <c r="AC13" s="408">
        <v>78.87173599999997</v>
      </c>
      <c r="AE13" s="1361" t="s">
        <v>2037</v>
      </c>
      <c r="AF13" s="1361"/>
      <c r="AG13" s="1361"/>
      <c r="AH13" s="1361"/>
    </row>
    <row r="14" spans="1:34" ht="15.75" thickBot="1" x14ac:dyDescent="0.3">
      <c r="A14" s="45"/>
      <c r="B14" s="380"/>
      <c r="C14" s="381">
        <f>+C13/$G$13</f>
        <v>0.34990407691816555</v>
      </c>
      <c r="D14" s="381">
        <f t="shared" ref="D14:F14" si="1">+D13/$G$13</f>
        <v>0.59771482626798877</v>
      </c>
      <c r="E14" s="381">
        <f t="shared" si="1"/>
        <v>1.8180143001980526E-2</v>
      </c>
      <c r="F14" s="381">
        <f t="shared" si="1"/>
        <v>3.420095381186513E-2</v>
      </c>
      <c r="G14" s="382"/>
      <c r="H14" s="45"/>
      <c r="I14" s="45"/>
      <c r="J14" s="45"/>
      <c r="K14" s="45"/>
      <c r="Q14" s="406"/>
      <c r="AA14" s="408" t="s">
        <v>1048</v>
      </c>
      <c r="AB14" s="408">
        <v>176.50999999999993</v>
      </c>
      <c r="AC14" s="408">
        <v>528.22669200000007</v>
      </c>
      <c r="AE14" s="1361" t="s">
        <v>1049</v>
      </c>
      <c r="AF14" s="1361">
        <v>12.8</v>
      </c>
      <c r="AG14" s="1361">
        <v>78.87173599999997</v>
      </c>
      <c r="AH14" s="1361"/>
    </row>
    <row r="15" spans="1:34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Q15" s="406"/>
      <c r="Z15" s="408" t="s">
        <v>317</v>
      </c>
      <c r="AA15" s="408" t="s">
        <v>1250</v>
      </c>
      <c r="AB15" s="408">
        <v>5513.7739999999903</v>
      </c>
      <c r="AC15" s="408">
        <v>31925.680935999972</v>
      </c>
      <c r="AE15" s="1361" t="s">
        <v>2031</v>
      </c>
      <c r="AF15" s="1361">
        <v>176.50999999999993</v>
      </c>
      <c r="AG15" s="1361">
        <v>528.22669200000007</v>
      </c>
    </row>
    <row r="16" spans="1:34" x14ac:dyDescent="0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Q16" s="406"/>
      <c r="Z16" s="408" t="s">
        <v>320</v>
      </c>
      <c r="AA16" s="408" t="s">
        <v>1252</v>
      </c>
      <c r="AB16" s="408">
        <v>408.98999999999995</v>
      </c>
      <c r="AC16" s="408">
        <v>1822.5749890000004</v>
      </c>
      <c r="AE16" s="1361" t="s">
        <v>2030</v>
      </c>
    </row>
    <row r="17" spans="1:33" x14ac:dyDescent="0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Q17" s="406"/>
      <c r="Z17" s="408" t="s">
        <v>319</v>
      </c>
      <c r="AA17" s="408" t="s">
        <v>1253</v>
      </c>
      <c r="AB17" s="408">
        <v>286.51000000000022</v>
      </c>
      <c r="AC17" s="408">
        <v>801.69745300000045</v>
      </c>
      <c r="AE17" s="1361" t="s">
        <v>2038</v>
      </c>
    </row>
    <row r="18" spans="1:33" x14ac:dyDescent="0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Q18" s="406"/>
      <c r="Z18" s="408" t="s">
        <v>302</v>
      </c>
      <c r="AB18" s="408">
        <v>15340.308999999937</v>
      </c>
      <c r="AC18" s="408">
        <v>57397.015803761635</v>
      </c>
      <c r="AE18" s="1361" t="s">
        <v>2039</v>
      </c>
      <c r="AF18" s="1361">
        <v>5513.7739999999903</v>
      </c>
      <c r="AG18" s="1361">
        <v>31925.680935999972</v>
      </c>
    </row>
    <row r="19" spans="1:33" x14ac:dyDescent="0.25">
      <c r="A19" s="45"/>
      <c r="B19" s="45"/>
      <c r="C19" s="45"/>
      <c r="D19" s="45"/>
      <c r="E19" s="45"/>
      <c r="F19" s="45"/>
      <c r="G19" s="383"/>
      <c r="H19" s="45"/>
      <c r="I19" s="45"/>
      <c r="J19" s="45"/>
      <c r="K19" s="45"/>
      <c r="Q19" s="406"/>
      <c r="AE19" s="1361" t="s">
        <v>2040</v>
      </c>
    </row>
    <row r="20" spans="1:33" ht="16.5" customHeight="1" x14ac:dyDescent="0.2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Q20" s="406"/>
      <c r="AE20" s="1361" t="s">
        <v>1129</v>
      </c>
      <c r="AF20" s="1361">
        <v>408.98999999999995</v>
      </c>
      <c r="AG20" s="1361">
        <v>1822.5749890000004</v>
      </c>
    </row>
    <row r="21" spans="1:33" ht="16.5" customHeight="1" x14ac:dyDescent="0.25">
      <c r="A21" s="45"/>
      <c r="B21" s="45"/>
      <c r="C21" s="45"/>
      <c r="D21" s="45"/>
      <c r="E21" s="45"/>
      <c r="F21" s="45"/>
      <c r="G21" s="384"/>
      <c r="H21" s="45"/>
      <c r="I21" s="45"/>
      <c r="J21" s="45"/>
      <c r="K21" s="45"/>
      <c r="Q21" s="406"/>
      <c r="AE21" s="1361" t="s">
        <v>319</v>
      </c>
      <c r="AF21" s="1361">
        <v>286.51000000000022</v>
      </c>
      <c r="AG21" s="1361">
        <v>801.69745300000045</v>
      </c>
    </row>
    <row r="22" spans="1:33" ht="16.5" customHeight="1" x14ac:dyDescent="0.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P22" s="406"/>
      <c r="Q22" s="406"/>
      <c r="AE22" s="1361"/>
    </row>
    <row r="23" spans="1:33" ht="16.5" customHeight="1" x14ac:dyDescent="0.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P23" s="406"/>
      <c r="Q23" s="406"/>
      <c r="AE23" s="1361"/>
    </row>
    <row r="24" spans="1:33" ht="16.5" customHeight="1" x14ac:dyDescent="0.2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06"/>
      <c r="M24" s="406"/>
      <c r="P24" s="406"/>
      <c r="Q24" s="406"/>
      <c r="AE24" s="1361"/>
    </row>
    <row r="25" spans="1:33" ht="16.5" customHeight="1" x14ac:dyDescent="0.2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06"/>
      <c r="M25" s="406"/>
      <c r="N25" s="406"/>
      <c r="O25" s="406"/>
      <c r="P25" s="406"/>
      <c r="Q25" s="406"/>
      <c r="AE25" s="1361"/>
    </row>
    <row r="26" spans="1:33" ht="16.5" customHeight="1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06"/>
      <c r="M26" s="406"/>
      <c r="N26" s="406"/>
      <c r="O26" s="406"/>
      <c r="P26" s="406"/>
      <c r="Q26" s="406"/>
      <c r="AE26" s="1361"/>
    </row>
    <row r="27" spans="1:33" ht="16.5" customHeight="1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06"/>
      <c r="M27" s="406"/>
      <c r="N27" s="406"/>
      <c r="O27" s="406"/>
      <c r="P27" s="406"/>
      <c r="Q27" s="406"/>
      <c r="AE27" s="1361"/>
    </row>
    <row r="28" spans="1:33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07" t="s">
        <v>1061</v>
      </c>
      <c r="M28" s="408" t="s">
        <v>306</v>
      </c>
      <c r="N28" s="406"/>
      <c r="O28" s="406"/>
      <c r="P28" s="406"/>
      <c r="Q28" s="406"/>
      <c r="S28" s="407" t="s">
        <v>163</v>
      </c>
      <c r="T28" s="408" t="s">
        <v>306</v>
      </c>
      <c r="Y28" s="406"/>
      <c r="AE28" s="1361"/>
    </row>
    <row r="29" spans="1:33" x14ac:dyDescent="0.25">
      <c r="A29" s="45"/>
      <c r="B29" s="915" t="s">
        <v>1135</v>
      </c>
      <c r="C29" s="45"/>
      <c r="D29" s="45"/>
      <c r="E29" s="45"/>
      <c r="F29" s="45"/>
      <c r="G29" s="45"/>
      <c r="H29" s="45"/>
      <c r="I29" s="45"/>
      <c r="J29" s="45"/>
      <c r="K29" s="45"/>
      <c r="L29" s="407" t="s">
        <v>1056</v>
      </c>
      <c r="M29" s="408" t="s">
        <v>1057</v>
      </c>
      <c r="S29" s="407" t="s">
        <v>1056</v>
      </c>
      <c r="T29" s="408" t="s">
        <v>1057</v>
      </c>
      <c r="AE29" s="1361"/>
    </row>
    <row r="30" spans="1:33" ht="16.5" customHeight="1" thickBot="1" x14ac:dyDescent="0.3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AE30" s="1361"/>
    </row>
    <row r="31" spans="1:33" x14ac:dyDescent="0.25">
      <c r="A31" s="45"/>
      <c r="B31" s="1105" t="s">
        <v>1126</v>
      </c>
      <c r="C31" s="1798" t="s">
        <v>1127</v>
      </c>
      <c r="D31" s="1798" t="s">
        <v>1128</v>
      </c>
      <c r="E31" s="1798" t="s">
        <v>319</v>
      </c>
      <c r="F31" s="1798" t="s">
        <v>1129</v>
      </c>
      <c r="G31" s="1799" t="s">
        <v>1074</v>
      </c>
      <c r="H31" s="45"/>
      <c r="I31" s="45"/>
      <c r="J31" s="45"/>
      <c r="K31" s="45"/>
      <c r="L31" s="408" t="s">
        <v>1131</v>
      </c>
      <c r="M31" s="408" t="s">
        <v>312</v>
      </c>
      <c r="S31" s="408" t="s">
        <v>1026</v>
      </c>
      <c r="T31" s="408" t="s">
        <v>312</v>
      </c>
      <c r="AE31" s="1361"/>
    </row>
    <row r="32" spans="1:33" ht="15.75" thickBot="1" x14ac:dyDescent="0.3">
      <c r="A32" s="45"/>
      <c r="B32" s="1106" t="s">
        <v>1136</v>
      </c>
      <c r="C32" s="1789"/>
      <c r="D32" s="1789"/>
      <c r="E32" s="1789"/>
      <c r="F32" s="1789"/>
      <c r="G32" s="1800"/>
      <c r="H32" s="45"/>
      <c r="I32" s="45"/>
      <c r="J32" s="45"/>
      <c r="K32" s="45"/>
      <c r="L32" s="408" t="s">
        <v>327</v>
      </c>
      <c r="M32" s="408" t="s">
        <v>317</v>
      </c>
      <c r="N32" s="408" t="s">
        <v>318</v>
      </c>
      <c r="O32" s="408" t="s">
        <v>319</v>
      </c>
      <c r="P32" s="408" t="s">
        <v>320</v>
      </c>
      <c r="Q32" s="408" t="s">
        <v>302</v>
      </c>
      <c r="S32" s="408" t="s">
        <v>327</v>
      </c>
      <c r="T32" s="408" t="s">
        <v>317</v>
      </c>
      <c r="U32" s="408" t="s">
        <v>318</v>
      </c>
      <c r="V32" s="408" t="s">
        <v>319</v>
      </c>
      <c r="W32" s="408" t="s">
        <v>320</v>
      </c>
      <c r="X32" s="408" t="s">
        <v>302</v>
      </c>
      <c r="AE32" s="1361"/>
    </row>
    <row r="33" spans="1:31" x14ac:dyDescent="0.25">
      <c r="A33" s="45"/>
      <c r="B33" s="362"/>
      <c r="C33" s="363"/>
      <c r="D33" s="363"/>
      <c r="E33" s="363"/>
      <c r="F33" s="363"/>
      <c r="G33" s="364"/>
      <c r="H33" s="45"/>
      <c r="I33" s="45"/>
      <c r="J33" s="45"/>
      <c r="K33" s="45"/>
      <c r="L33" s="408" t="s">
        <v>1137</v>
      </c>
      <c r="M33" s="408">
        <v>5401.5219999999981</v>
      </c>
      <c r="N33" s="408">
        <v>7768.5670000000073</v>
      </c>
      <c r="O33" s="408">
        <v>286.22500000000025</v>
      </c>
      <c r="P33" s="408">
        <v>408.28999999999991</v>
      </c>
      <c r="Q33" s="408">
        <v>13864.604000000005</v>
      </c>
      <c r="S33" s="408" t="s">
        <v>1137</v>
      </c>
      <c r="T33" s="408">
        <v>5401.5369999999921</v>
      </c>
      <c r="U33" s="408">
        <v>8031.8540000000276</v>
      </c>
      <c r="V33" s="408">
        <v>286.5</v>
      </c>
      <c r="W33" s="408">
        <v>538.28999999999974</v>
      </c>
      <c r="X33" s="408">
        <v>14258.181000000019</v>
      </c>
      <c r="AE33" s="1361"/>
    </row>
    <row r="34" spans="1:31" x14ac:dyDescent="0.25">
      <c r="A34" s="45"/>
      <c r="B34" s="385" t="s">
        <v>1137</v>
      </c>
      <c r="C34" s="366">
        <v>5401.5369999999921</v>
      </c>
      <c r="D34" s="366">
        <v>8031.8540000000276</v>
      </c>
      <c r="E34" s="366">
        <v>286.5</v>
      </c>
      <c r="F34" s="366">
        <v>538.28999999999974</v>
      </c>
      <c r="G34" s="367">
        <f>SUM(C34:F34)</f>
        <v>14258.181000000019</v>
      </c>
      <c r="H34" s="45"/>
      <c r="I34" s="45"/>
      <c r="J34" s="45"/>
      <c r="K34" s="45"/>
      <c r="L34" s="408" t="s">
        <v>1138</v>
      </c>
      <c r="M34" s="408">
        <v>112.83699999999983</v>
      </c>
      <c r="N34" s="408">
        <v>1362.2180000000028</v>
      </c>
      <c r="O34" s="408">
        <v>0.01</v>
      </c>
      <c r="P34" s="408">
        <v>0.7</v>
      </c>
      <c r="Q34" s="408">
        <v>1475.7650000000026</v>
      </c>
      <c r="S34" s="408" t="s">
        <v>1138</v>
      </c>
      <c r="T34" s="408">
        <v>112.7769999999999</v>
      </c>
      <c r="U34" s="408">
        <v>1387.8339999999971</v>
      </c>
      <c r="V34" s="408">
        <v>0.01</v>
      </c>
      <c r="W34" s="408">
        <v>0.7</v>
      </c>
      <c r="X34" s="408">
        <v>1501.320999999997</v>
      </c>
      <c r="AE34" s="1361"/>
    </row>
    <row r="35" spans="1:31" x14ac:dyDescent="0.25">
      <c r="A35" s="45"/>
      <c r="B35" s="368"/>
      <c r="C35" s="369"/>
      <c r="D35" s="369"/>
      <c r="E35" s="369"/>
      <c r="F35" s="370"/>
      <c r="G35" s="371">
        <f>+G34/$G$39</f>
        <v>0.90473550496709887</v>
      </c>
      <c r="H35" s="45"/>
      <c r="I35" s="45"/>
      <c r="J35" s="45"/>
      <c r="K35" s="45"/>
      <c r="L35" s="408" t="s">
        <v>302</v>
      </c>
      <c r="M35" s="408">
        <v>5514.3589999999976</v>
      </c>
      <c r="N35" s="408">
        <v>9130.7850000000108</v>
      </c>
      <c r="O35" s="408">
        <v>286.23500000000024</v>
      </c>
      <c r="P35" s="408">
        <v>408.9899999999999</v>
      </c>
      <c r="Q35" s="408">
        <v>15340.369000000008</v>
      </c>
      <c r="S35" s="408" t="s">
        <v>302</v>
      </c>
      <c r="T35" s="408">
        <v>5514.3139999999921</v>
      </c>
      <c r="U35" s="408">
        <v>9419.6880000000237</v>
      </c>
      <c r="V35" s="408">
        <v>286.51</v>
      </c>
      <c r="W35" s="408">
        <v>538.98999999999978</v>
      </c>
      <c r="X35" s="408">
        <v>15759.502000000015</v>
      </c>
      <c r="AE35" s="1361"/>
    </row>
    <row r="36" spans="1:31" x14ac:dyDescent="0.25">
      <c r="A36" s="45"/>
      <c r="B36" s="372"/>
      <c r="C36" s="373"/>
      <c r="D36" s="373"/>
      <c r="E36" s="373"/>
      <c r="F36" s="374"/>
      <c r="G36" s="375"/>
      <c r="H36" s="45"/>
      <c r="I36" s="45"/>
      <c r="J36" s="45"/>
      <c r="K36" s="45"/>
      <c r="AE36" s="1361"/>
    </row>
    <row r="37" spans="1:31" ht="16.5" customHeight="1" x14ac:dyDescent="0.25">
      <c r="A37" s="45"/>
      <c r="B37" s="385" t="s">
        <v>1139</v>
      </c>
      <c r="C37" s="366">
        <v>112.7769999999999</v>
      </c>
      <c r="D37" s="366">
        <v>1387.8339999999971</v>
      </c>
      <c r="E37" s="366">
        <v>0.01</v>
      </c>
      <c r="F37" s="366">
        <v>0.7</v>
      </c>
      <c r="G37" s="367">
        <f>SUM(C37:F37)</f>
        <v>1501.320999999997</v>
      </c>
      <c r="H37" s="45"/>
      <c r="I37" s="45"/>
      <c r="J37" s="45"/>
      <c r="K37" s="45"/>
      <c r="L37" s="406"/>
      <c r="M37" s="406"/>
      <c r="N37" s="406"/>
      <c r="O37" s="406"/>
      <c r="P37" s="406"/>
      <c r="Q37" s="406"/>
    </row>
    <row r="38" spans="1:31" ht="16.5" customHeight="1" x14ac:dyDescent="0.25">
      <c r="A38" s="45"/>
      <c r="B38" s="376"/>
      <c r="C38" s="377"/>
      <c r="D38" s="377"/>
      <c r="E38" s="377"/>
      <c r="F38" s="378"/>
      <c r="G38" s="371">
        <f>+G37/$G$39</f>
        <v>9.5264495032901131E-2</v>
      </c>
      <c r="H38" s="45"/>
      <c r="I38" s="45"/>
      <c r="J38" s="45"/>
      <c r="K38" s="45"/>
      <c r="L38" s="406"/>
      <c r="M38" s="406"/>
      <c r="N38" s="406"/>
      <c r="O38" s="406"/>
      <c r="P38" s="406"/>
      <c r="Q38" s="406"/>
    </row>
    <row r="39" spans="1:31" ht="16.5" customHeight="1" x14ac:dyDescent="0.25">
      <c r="A39" s="45"/>
      <c r="B39" s="385" t="s">
        <v>1134</v>
      </c>
      <c r="C39" s="386">
        <f>+C34+C37</f>
        <v>5514.3139999999921</v>
      </c>
      <c r="D39" s="386">
        <f t="shared" ref="D39:F39" si="2">+D34+D37</f>
        <v>9419.6880000000237</v>
      </c>
      <c r="E39" s="386">
        <f t="shared" si="2"/>
        <v>286.51</v>
      </c>
      <c r="F39" s="386">
        <f t="shared" si="2"/>
        <v>538.98999999999978</v>
      </c>
      <c r="G39" s="387">
        <f>+G34+G37</f>
        <v>15759.502000000015</v>
      </c>
      <c r="H39" s="45"/>
      <c r="I39" s="45"/>
      <c r="J39" s="45"/>
      <c r="K39" s="45"/>
      <c r="L39" s="406"/>
      <c r="M39" s="406"/>
      <c r="N39" s="406"/>
      <c r="O39" s="406"/>
      <c r="P39" s="406"/>
      <c r="Q39" s="406"/>
    </row>
    <row r="40" spans="1:31" ht="16.5" customHeight="1" thickBot="1" x14ac:dyDescent="0.3">
      <c r="A40" s="45"/>
      <c r="B40" s="380"/>
      <c r="C40" s="381">
        <f>+C39/$G$39</f>
        <v>0.34990407691816572</v>
      </c>
      <c r="D40" s="381">
        <f t="shared" ref="D40:F40" si="3">+D39/$G$39</f>
        <v>0.59771482626798833</v>
      </c>
      <c r="E40" s="381">
        <f t="shared" si="3"/>
        <v>1.818014300198063E-2</v>
      </c>
      <c r="F40" s="381">
        <f t="shared" si="3"/>
        <v>3.4200953811865331E-2</v>
      </c>
      <c r="G40" s="382"/>
      <c r="H40" s="45"/>
      <c r="I40" s="45"/>
      <c r="J40" s="45"/>
      <c r="K40" s="45"/>
      <c r="L40" s="406"/>
      <c r="M40" s="406"/>
      <c r="N40" s="406"/>
      <c r="O40" s="406"/>
      <c r="P40" s="406"/>
      <c r="Q40" s="406"/>
    </row>
    <row r="41" spans="1:31" ht="16.5" customHeight="1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06"/>
      <c r="M41" s="406"/>
      <c r="N41" s="406"/>
      <c r="O41" s="406"/>
      <c r="P41" s="406"/>
      <c r="Q41" s="406"/>
    </row>
    <row r="42" spans="1:31" ht="16.5" customHeight="1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06"/>
      <c r="M42" s="406"/>
      <c r="N42" s="406"/>
      <c r="O42" s="406"/>
      <c r="P42" s="406"/>
      <c r="Q42" s="406"/>
    </row>
    <row r="43" spans="1:31" ht="16.5" customHeight="1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06"/>
      <c r="M43" s="406"/>
      <c r="N43" s="406"/>
      <c r="O43" s="406"/>
      <c r="P43" s="406"/>
      <c r="Q43" s="406"/>
    </row>
    <row r="44" spans="1:31" ht="16.5" customHeight="1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06"/>
      <c r="M44" s="406"/>
      <c r="N44" s="406"/>
      <c r="O44" s="406"/>
      <c r="P44" s="406"/>
      <c r="Q44" s="406"/>
    </row>
    <row r="45" spans="1:31" ht="16.5" customHeight="1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06"/>
      <c r="M45" s="406"/>
      <c r="N45" s="406"/>
      <c r="O45" s="406"/>
      <c r="P45" s="406"/>
      <c r="Q45" s="406"/>
    </row>
    <row r="46" spans="1:31" ht="16.5" customHeight="1" x14ac:dyDescent="0.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06"/>
      <c r="M46" s="406"/>
      <c r="N46" s="406"/>
      <c r="O46" s="406"/>
      <c r="P46" s="406"/>
      <c r="Q46" s="406"/>
    </row>
    <row r="47" spans="1:31" ht="16.5" customHeight="1" x14ac:dyDescent="0.25">
      <c r="A47" s="45"/>
      <c r="B47" s="388"/>
      <c r="C47" s="388"/>
      <c r="D47" s="388"/>
      <c r="E47" s="388"/>
      <c r="F47" s="45"/>
      <c r="G47" s="45"/>
      <c r="H47" s="45"/>
      <c r="I47" s="45"/>
      <c r="J47" s="45"/>
      <c r="K47" s="45"/>
      <c r="L47" s="406"/>
      <c r="M47" s="406"/>
      <c r="N47" s="406"/>
      <c r="O47" s="406"/>
      <c r="P47" s="406"/>
      <c r="Q47" s="406"/>
    </row>
    <row r="48" spans="1:31" ht="16.5" customHeight="1" x14ac:dyDescent="0.25">
      <c r="A48" s="45"/>
      <c r="B48" s="388"/>
      <c r="C48" s="388"/>
      <c r="D48" s="388"/>
      <c r="E48" s="388"/>
      <c r="F48" s="45"/>
      <c r="G48" s="45"/>
      <c r="H48" s="45"/>
      <c r="I48" s="45"/>
      <c r="J48" s="45"/>
      <c r="K48" s="45"/>
      <c r="L48" s="406"/>
      <c r="M48" s="406"/>
      <c r="N48" s="406"/>
      <c r="O48" s="406"/>
      <c r="P48" s="406"/>
      <c r="Q48" s="406"/>
    </row>
    <row r="49" spans="1:25" ht="16.5" customHeight="1" x14ac:dyDescent="0.25">
      <c r="A49" s="45"/>
      <c r="B49" s="388"/>
      <c r="C49" s="388"/>
      <c r="D49" s="388"/>
      <c r="E49" s="388"/>
      <c r="F49" s="45"/>
      <c r="G49" s="45"/>
      <c r="H49" s="45"/>
      <c r="I49" s="45"/>
      <c r="J49" s="45"/>
      <c r="K49" s="45"/>
      <c r="L49" s="406"/>
      <c r="M49" s="406"/>
      <c r="N49" s="406"/>
      <c r="O49" s="406"/>
      <c r="P49" s="406"/>
      <c r="Q49" s="406"/>
    </row>
    <row r="50" spans="1:25" ht="16.5" customHeight="1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06"/>
      <c r="M50" s="406"/>
      <c r="N50" s="406"/>
      <c r="O50" s="406"/>
      <c r="P50" s="406"/>
      <c r="Q50" s="406"/>
    </row>
    <row r="51" spans="1:25" ht="16.5" customHeight="1" x14ac:dyDescent="0.2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06"/>
      <c r="M51" s="406"/>
      <c r="N51" s="406"/>
      <c r="O51" s="406"/>
      <c r="P51" s="406"/>
      <c r="Q51" s="406"/>
    </row>
    <row r="52" spans="1:25" ht="16.5" customHeight="1" x14ac:dyDescent="0.2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06"/>
      <c r="M52" s="406"/>
      <c r="N52" s="406"/>
      <c r="O52" s="406"/>
      <c r="P52" s="406"/>
      <c r="Q52" s="406"/>
    </row>
    <row r="53" spans="1:25" x14ac:dyDescent="0.2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07" t="s">
        <v>1061</v>
      </c>
      <c r="M53" s="408" t="s">
        <v>306</v>
      </c>
      <c r="N53" s="406"/>
      <c r="O53" s="406"/>
      <c r="P53" s="406"/>
      <c r="Q53" s="406"/>
      <c r="S53" s="407" t="s">
        <v>163</v>
      </c>
      <c r="T53" s="408" t="s">
        <v>306</v>
      </c>
    </row>
    <row r="54" spans="1:25" x14ac:dyDescent="0.2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07" t="s">
        <v>1140</v>
      </c>
      <c r="M54" s="408" t="s">
        <v>306</v>
      </c>
      <c r="P54" s="406"/>
      <c r="Q54" s="406"/>
      <c r="S54" s="407" t="s">
        <v>1056</v>
      </c>
      <c r="T54" s="408" t="s">
        <v>1057</v>
      </c>
    </row>
    <row r="55" spans="1:25" x14ac:dyDescent="0.25">
      <c r="A55" s="45"/>
      <c r="B55" s="915" t="s">
        <v>1141</v>
      </c>
      <c r="C55" s="45"/>
      <c r="D55" s="45"/>
      <c r="E55" s="45"/>
      <c r="F55" s="45"/>
      <c r="G55" s="45"/>
      <c r="H55" s="45"/>
      <c r="I55" s="45"/>
      <c r="J55" s="45"/>
      <c r="K55" s="45"/>
      <c r="L55" s="407" t="s">
        <v>1056</v>
      </c>
      <c r="M55" s="408" t="s">
        <v>1057</v>
      </c>
      <c r="Q55" s="406"/>
    </row>
    <row r="56" spans="1:25" ht="16.5" customHeight="1" thickBot="1" x14ac:dyDescent="0.3">
      <c r="A56" s="45"/>
      <c r="B56" s="389"/>
      <c r="C56" s="45"/>
      <c r="D56" s="45"/>
      <c r="E56" s="45"/>
      <c r="F56" s="45"/>
      <c r="G56" s="45"/>
      <c r="H56" s="45"/>
      <c r="I56" s="45"/>
      <c r="J56" s="45"/>
      <c r="K56" s="45"/>
      <c r="Q56" s="406"/>
      <c r="S56" s="408" t="s">
        <v>1026</v>
      </c>
      <c r="T56" s="408" t="s">
        <v>312</v>
      </c>
    </row>
    <row r="57" spans="1:25" x14ac:dyDescent="0.25">
      <c r="A57" s="45"/>
      <c r="B57" s="1107" t="s">
        <v>1136</v>
      </c>
      <c r="C57" s="1788" t="s">
        <v>1137</v>
      </c>
      <c r="D57" s="1790" t="s">
        <v>1139</v>
      </c>
      <c r="E57" s="1791"/>
      <c r="F57" s="1790" t="s">
        <v>1074</v>
      </c>
      <c r="G57" s="1794"/>
      <c r="H57" s="45"/>
      <c r="I57" s="45"/>
      <c r="J57" s="45"/>
      <c r="K57" s="45"/>
      <c r="L57" s="408" t="s">
        <v>1131</v>
      </c>
      <c r="M57" s="408" t="s">
        <v>312</v>
      </c>
      <c r="S57" s="408" t="s">
        <v>327</v>
      </c>
      <c r="T57" s="408" t="s">
        <v>1137</v>
      </c>
      <c r="U57" s="408" t="s">
        <v>1138</v>
      </c>
      <c r="V57" s="408" t="s">
        <v>302</v>
      </c>
    </row>
    <row r="58" spans="1:25" ht="15.75" thickBot="1" x14ac:dyDescent="0.3">
      <c r="A58" s="45"/>
      <c r="B58" s="1108" t="s">
        <v>1130</v>
      </c>
      <c r="C58" s="1789"/>
      <c r="D58" s="1792"/>
      <c r="E58" s="1793"/>
      <c r="F58" s="1792"/>
      <c r="G58" s="1795"/>
      <c r="H58" s="45"/>
      <c r="I58" s="45"/>
      <c r="J58" s="45"/>
      <c r="K58" s="45"/>
      <c r="L58" s="408" t="s">
        <v>327</v>
      </c>
      <c r="M58" s="408" t="s">
        <v>1137</v>
      </c>
      <c r="N58" s="408" t="s">
        <v>1138</v>
      </c>
      <c r="O58" s="408" t="s">
        <v>302</v>
      </c>
      <c r="S58" s="408" t="s">
        <v>304</v>
      </c>
      <c r="T58" s="408">
        <v>14005.613999999819</v>
      </c>
      <c r="U58" s="408">
        <v>242.86399999999924</v>
      </c>
      <c r="V58" s="408">
        <v>14248.477999999819</v>
      </c>
      <c r="X58" s="1362">
        <v>0.98295509176488871</v>
      </c>
      <c r="Y58" s="1362">
        <v>1.704490823511131E-2</v>
      </c>
    </row>
    <row r="59" spans="1:25" x14ac:dyDescent="0.25">
      <c r="A59" s="45"/>
      <c r="B59" s="390"/>
      <c r="C59" s="363"/>
      <c r="D59" s="1796"/>
      <c r="E59" s="1797"/>
      <c r="F59" s="149"/>
      <c r="G59" s="391"/>
      <c r="H59" s="45"/>
      <c r="I59" s="45"/>
      <c r="J59" s="45"/>
      <c r="K59" s="45"/>
      <c r="L59" s="408" t="s">
        <v>1059</v>
      </c>
      <c r="M59" s="408">
        <v>13620.116999999746</v>
      </c>
      <c r="N59" s="408">
        <v>240.897999999999</v>
      </c>
      <c r="O59" s="408">
        <v>13861.014999999745</v>
      </c>
      <c r="S59" s="408" t="s">
        <v>166</v>
      </c>
      <c r="T59" s="408">
        <v>252.56700000000055</v>
      </c>
      <c r="U59" s="408">
        <v>1258.4570000000028</v>
      </c>
      <c r="V59" s="408">
        <v>1511.0240000000033</v>
      </c>
      <c r="X59" s="1362">
        <v>0.16714956215122989</v>
      </c>
      <c r="Y59" s="1362">
        <v>0.83285043784877022</v>
      </c>
    </row>
    <row r="60" spans="1:25" x14ac:dyDescent="0.25">
      <c r="A60" s="45"/>
      <c r="B60" s="392" t="s">
        <v>1132</v>
      </c>
      <c r="C60" s="366">
        <v>14005.613999999819</v>
      </c>
      <c r="D60" s="1782">
        <v>242.86399999999901</v>
      </c>
      <c r="E60" s="1783"/>
      <c r="F60" s="1784">
        <f>+C60+D60</f>
        <v>14248.477999999819</v>
      </c>
      <c r="G60" s="1785"/>
      <c r="H60" s="45"/>
      <c r="I60" s="45"/>
      <c r="J60" s="45"/>
      <c r="K60" s="45"/>
      <c r="L60" s="408" t="s">
        <v>1111</v>
      </c>
      <c r="M60" s="408">
        <v>244.48700000000034</v>
      </c>
      <c r="N60" s="408">
        <v>1234.86700000001</v>
      </c>
      <c r="O60" s="408">
        <v>1479.3540000000069</v>
      </c>
      <c r="S60" s="408" t="s">
        <v>302</v>
      </c>
      <c r="T60" s="408">
        <v>14258.18099999982</v>
      </c>
      <c r="U60" s="408">
        <v>1501.3210000000022</v>
      </c>
      <c r="V60" s="408">
        <v>15759.501999999822</v>
      </c>
    </row>
    <row r="61" spans="1:25" x14ac:dyDescent="0.25">
      <c r="A61" s="45"/>
      <c r="B61" s="394"/>
      <c r="C61" s="369"/>
      <c r="D61" s="1776"/>
      <c r="E61" s="1777"/>
      <c r="F61" s="1778">
        <f>+F60/F65</f>
        <v>0.90411981292302135</v>
      </c>
      <c r="G61" s="1779"/>
      <c r="H61" s="45"/>
      <c r="I61" s="45"/>
      <c r="J61" s="45"/>
      <c r="K61" s="45"/>
      <c r="L61" s="408" t="s">
        <v>302</v>
      </c>
      <c r="M61" s="408">
        <v>13864.603999999747</v>
      </c>
      <c r="N61" s="408">
        <v>1475.7650000000058</v>
      </c>
      <c r="O61" s="408">
        <v>15340.368999999751</v>
      </c>
    </row>
    <row r="62" spans="1:25" x14ac:dyDescent="0.25">
      <c r="A62" s="45"/>
      <c r="B62" s="395"/>
      <c r="C62" s="373"/>
      <c r="D62" s="1780"/>
      <c r="E62" s="1781"/>
      <c r="F62" s="396"/>
      <c r="G62" s="397"/>
      <c r="H62" s="45"/>
      <c r="I62" s="45"/>
      <c r="J62" s="45"/>
      <c r="K62" s="45"/>
      <c r="Q62" s="406"/>
    </row>
    <row r="63" spans="1:25" ht="16.5" customHeight="1" x14ac:dyDescent="0.25">
      <c r="A63" s="45"/>
      <c r="B63" s="392" t="s">
        <v>1133</v>
      </c>
      <c r="C63" s="366">
        <v>252.56700000000055</v>
      </c>
      <c r="D63" s="1782">
        <v>1258.4570000000001</v>
      </c>
      <c r="E63" s="1783"/>
      <c r="F63" s="1784">
        <f>+C63+D63</f>
        <v>1511.0240000000006</v>
      </c>
      <c r="G63" s="1785"/>
      <c r="H63" s="45"/>
      <c r="I63" s="45"/>
      <c r="J63" s="45"/>
      <c r="K63" s="45"/>
      <c r="L63" s="409">
        <f>+M59/M61</f>
        <v>0.98236610291934734</v>
      </c>
      <c r="M63" s="409">
        <f>+N59/N61</f>
        <v>0.1632360165744533</v>
      </c>
      <c r="N63" s="406"/>
      <c r="O63" s="406"/>
      <c r="P63" s="406"/>
      <c r="Q63" s="406"/>
      <c r="T63" s="1362"/>
      <c r="U63" s="1362"/>
    </row>
    <row r="64" spans="1:25" ht="16.5" customHeight="1" x14ac:dyDescent="0.25">
      <c r="A64" s="45"/>
      <c r="B64" s="398"/>
      <c r="C64" s="377"/>
      <c r="D64" s="1786"/>
      <c r="E64" s="1787"/>
      <c r="F64" s="1778">
        <f>+F63/F65</f>
        <v>9.5880187076978568E-2</v>
      </c>
      <c r="G64" s="1779"/>
      <c r="H64" s="45"/>
      <c r="I64" s="45"/>
      <c r="J64" s="45"/>
      <c r="K64" s="45"/>
      <c r="L64" s="409">
        <f>+M60/M61</f>
        <v>1.7633897080652633E-2</v>
      </c>
      <c r="M64" s="409">
        <f>+N60/N61</f>
        <v>0.83676398342554892</v>
      </c>
      <c r="N64" s="406"/>
      <c r="O64" s="406"/>
      <c r="P64" s="406"/>
      <c r="Q64" s="406"/>
      <c r="T64" s="1362"/>
      <c r="U64" s="1362"/>
    </row>
    <row r="65" spans="1:17" ht="16.5" customHeight="1" x14ac:dyDescent="0.25">
      <c r="A65" s="45"/>
      <c r="B65" s="399" t="s">
        <v>1134</v>
      </c>
      <c r="C65" s="400">
        <f>+C60+C63</f>
        <v>14258.18099999982</v>
      </c>
      <c r="D65" s="1770">
        <f>+D60+D63</f>
        <v>1501.320999999999</v>
      </c>
      <c r="E65" s="1771"/>
      <c r="F65" s="1772">
        <f>+F63+F60</f>
        <v>15759.50199999982</v>
      </c>
      <c r="G65" s="1773"/>
      <c r="H65" s="45"/>
      <c r="I65" s="45"/>
      <c r="J65" s="45"/>
      <c r="K65" s="45"/>
      <c r="L65" s="406"/>
      <c r="M65" s="406"/>
      <c r="N65" s="406"/>
      <c r="O65" s="406"/>
      <c r="P65" s="406"/>
      <c r="Q65" s="406"/>
    </row>
    <row r="66" spans="1:17" ht="16.5" customHeight="1" thickBot="1" x14ac:dyDescent="0.3">
      <c r="A66" s="45"/>
      <c r="B66" s="172"/>
      <c r="C66" s="401">
        <f>+C65/F65</f>
        <v>0.90473550496709754</v>
      </c>
      <c r="D66" s="1774">
        <f>+D65/F65</f>
        <v>9.5264495032902449E-2</v>
      </c>
      <c r="E66" s="1775"/>
      <c r="F66" s="153"/>
      <c r="G66" s="402"/>
      <c r="H66" s="45"/>
      <c r="I66" s="45"/>
      <c r="J66" s="45"/>
      <c r="K66" s="45"/>
      <c r="L66" s="406"/>
      <c r="M66" s="406"/>
      <c r="N66" s="406"/>
      <c r="O66" s="406"/>
      <c r="P66" s="406"/>
      <c r="Q66" s="406"/>
    </row>
    <row r="67" spans="1:17" x14ac:dyDescent="0.25">
      <c r="A67" s="45"/>
      <c r="B67" s="45"/>
      <c r="C67" s="403"/>
      <c r="D67" s="403"/>
      <c r="E67" s="403"/>
      <c r="F67" s="45"/>
      <c r="G67" s="45"/>
      <c r="H67" s="45"/>
      <c r="I67" s="45"/>
      <c r="J67" s="45"/>
      <c r="K67" s="45"/>
      <c r="L67" s="406"/>
      <c r="M67" s="406"/>
      <c r="N67" s="406"/>
      <c r="O67" s="406"/>
      <c r="P67" s="406"/>
      <c r="Q67" s="406"/>
    </row>
    <row r="68" spans="1:17" x14ac:dyDescent="0.25">
      <c r="A68" s="45"/>
      <c r="B68" s="45"/>
      <c r="C68" s="403"/>
      <c r="D68" s="403"/>
      <c r="E68" s="403"/>
      <c r="F68" s="45"/>
      <c r="G68" s="45"/>
      <c r="H68" s="45"/>
      <c r="I68" s="45"/>
      <c r="J68" s="45"/>
      <c r="K68" s="45"/>
      <c r="L68" s="406"/>
      <c r="M68" s="406"/>
      <c r="N68" s="406"/>
      <c r="O68" s="406"/>
      <c r="P68" s="406"/>
      <c r="Q68" s="406"/>
    </row>
    <row r="69" spans="1:17" x14ac:dyDescent="0.25">
      <c r="A69" s="45"/>
      <c r="B69" s="45"/>
      <c r="C69" s="403"/>
      <c r="D69" s="403"/>
      <c r="E69" s="403"/>
      <c r="F69" s="45"/>
      <c r="G69" s="45"/>
      <c r="H69" s="45"/>
      <c r="I69" s="45"/>
      <c r="J69" s="45"/>
      <c r="K69" s="45"/>
      <c r="L69" s="406"/>
      <c r="M69" s="406"/>
      <c r="N69" s="406"/>
      <c r="O69" s="406"/>
      <c r="P69" s="406"/>
      <c r="Q69" s="406"/>
    </row>
    <row r="70" spans="1:17" x14ac:dyDescent="0.25">
      <c r="A70" s="45"/>
      <c r="B70" s="45"/>
      <c r="C70" s="45"/>
      <c r="D70" s="45"/>
      <c r="E70" s="403"/>
      <c r="F70" s="45"/>
      <c r="G70" s="45"/>
      <c r="H70" s="45"/>
      <c r="I70" s="45"/>
      <c r="J70" s="45"/>
      <c r="K70" s="45"/>
      <c r="L70" s="406"/>
      <c r="M70" s="406"/>
      <c r="N70" s="406"/>
      <c r="O70" s="406"/>
      <c r="P70" s="406"/>
      <c r="Q70" s="406"/>
    </row>
    <row r="71" spans="1:17" x14ac:dyDescent="0.25">
      <c r="A71" s="45"/>
      <c r="B71" s="388"/>
      <c r="C71" s="388"/>
      <c r="D71" s="45"/>
      <c r="E71" s="403"/>
      <c r="F71" s="403"/>
      <c r="G71" s="45"/>
      <c r="H71" s="45"/>
      <c r="I71" s="45"/>
      <c r="J71" s="45"/>
      <c r="K71" s="45"/>
      <c r="L71" s="406"/>
      <c r="M71" s="406"/>
      <c r="N71" s="406"/>
      <c r="O71" s="406"/>
      <c r="P71" s="406"/>
      <c r="Q71" s="406"/>
    </row>
    <row r="72" spans="1:17" x14ac:dyDescent="0.25">
      <c r="A72" s="45"/>
      <c r="B72" s="388"/>
      <c r="C72" s="388"/>
      <c r="D72" s="45"/>
      <c r="E72" s="403"/>
      <c r="F72" s="45"/>
      <c r="G72" s="45"/>
      <c r="H72" s="45"/>
      <c r="I72" s="45"/>
      <c r="J72" s="45"/>
      <c r="K72" s="45"/>
      <c r="L72" s="406"/>
      <c r="M72" s="406"/>
      <c r="N72" s="406"/>
      <c r="O72" s="406"/>
      <c r="P72" s="406"/>
      <c r="Q72" s="406"/>
    </row>
    <row r="73" spans="1:17" x14ac:dyDescent="0.25">
      <c r="A73" s="45"/>
      <c r="B73" s="45"/>
      <c r="C73" s="403"/>
      <c r="D73" s="403"/>
      <c r="E73" s="403"/>
      <c r="F73" s="403"/>
      <c r="G73" s="45"/>
      <c r="H73" s="45"/>
      <c r="I73" s="45"/>
      <c r="J73" s="45"/>
      <c r="K73" s="45"/>
      <c r="L73" s="406"/>
      <c r="M73" s="406"/>
      <c r="N73" s="406"/>
      <c r="O73" s="406"/>
      <c r="P73" s="406"/>
      <c r="Q73" s="406"/>
    </row>
    <row r="74" spans="1:17" x14ac:dyDescent="0.25">
      <c r="A74" s="45"/>
      <c r="B74" s="45"/>
      <c r="C74" s="403"/>
      <c r="D74" s="403"/>
      <c r="E74" s="403"/>
      <c r="F74" s="45"/>
      <c r="G74" s="45"/>
      <c r="H74" s="45"/>
      <c r="I74" s="45"/>
      <c r="J74" s="45"/>
      <c r="K74" s="45"/>
      <c r="L74" s="406"/>
      <c r="M74" s="406"/>
      <c r="N74" s="406"/>
      <c r="O74" s="406"/>
      <c r="P74" s="406"/>
      <c r="Q74" s="406"/>
    </row>
    <row r="75" spans="1:17" x14ac:dyDescent="0.25">
      <c r="A75" s="45"/>
      <c r="B75" s="45"/>
      <c r="C75" s="45"/>
      <c r="D75" s="404"/>
      <c r="E75" s="404"/>
      <c r="F75" s="45"/>
      <c r="G75" s="45"/>
      <c r="H75" s="45"/>
      <c r="I75" s="45"/>
      <c r="J75" s="45"/>
      <c r="K75" s="45"/>
      <c r="L75" s="406"/>
      <c r="M75" s="406"/>
      <c r="N75" s="406"/>
      <c r="O75" s="406"/>
      <c r="P75" s="406"/>
      <c r="Q75" s="406"/>
    </row>
  </sheetData>
  <mergeCells count="26">
    <mergeCell ref="C31:C32"/>
    <mergeCell ref="D31:D32"/>
    <mergeCell ref="E31:E32"/>
    <mergeCell ref="F31:F32"/>
    <mergeCell ref="G31:G32"/>
    <mergeCell ref="C5:C6"/>
    <mergeCell ref="D5:D6"/>
    <mergeCell ref="E5:E6"/>
    <mergeCell ref="F5:F6"/>
    <mergeCell ref="G5:G6"/>
    <mergeCell ref="C57:C58"/>
    <mergeCell ref="D57:E58"/>
    <mergeCell ref="F57:G58"/>
    <mergeCell ref="D59:E59"/>
    <mergeCell ref="D60:E60"/>
    <mergeCell ref="F60:G60"/>
    <mergeCell ref="D65:E65"/>
    <mergeCell ref="F65:G65"/>
    <mergeCell ref="D66:E66"/>
    <mergeCell ref="D61:E61"/>
    <mergeCell ref="F61:G61"/>
    <mergeCell ref="D62:E62"/>
    <mergeCell ref="D63:E63"/>
    <mergeCell ref="F63:G63"/>
    <mergeCell ref="D64:E64"/>
    <mergeCell ref="F64:G64"/>
  </mergeCells>
  <pageMargins left="0.78740157480314965" right="0.59055118110236215" top="0.78740157480314965" bottom="0.59055118110236215" header="0.31496062992125984" footer="0.31496062992125984"/>
  <pageSetup paperSize="9" scale="58" orientation="portrait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38</vt:i4>
      </vt:variant>
      <vt:variant>
        <vt:lpstr>Rangos con nombre</vt:lpstr>
      </vt:variant>
      <vt:variant>
        <vt:i4>53</vt:i4>
      </vt:variant>
    </vt:vector>
  </HeadingPairs>
  <TitlesOfParts>
    <vt:vector size="91" baseType="lpstr">
      <vt:lpstr>3.1</vt:lpstr>
      <vt:lpstr>3.1.2</vt:lpstr>
      <vt:lpstr>3.2.1</vt:lpstr>
      <vt:lpstr>3.2.1.2 y 3.2.1.3</vt:lpstr>
      <vt:lpstr>3.2.2.1 - 3.2.2.2</vt:lpstr>
      <vt:lpstr>3.2.2.3</vt:lpstr>
      <vt:lpstr>3.2.3.1</vt:lpstr>
      <vt:lpstr>3.2.3.2</vt:lpstr>
      <vt:lpstr>3.3.1</vt:lpstr>
      <vt:lpstr>3.3.2.1 (PI)</vt:lpstr>
      <vt:lpstr>3.3.2.1 (Graf)</vt:lpstr>
      <vt:lpstr>3.3.2.2 (PI)</vt:lpstr>
      <vt:lpstr>3.3.2.2 (Graf) y 3.3.2.3</vt:lpstr>
      <vt:lpstr>3.4.1 PE</vt:lpstr>
      <vt:lpstr>3.4.2.1 (PE)</vt:lpstr>
      <vt:lpstr>3.4.2.1 (Graf)</vt:lpstr>
      <vt:lpstr>3.4.2.2</vt:lpstr>
      <vt:lpstr>3.4.2.2 - 3.4.2.3</vt:lpstr>
      <vt:lpstr>3.5.1</vt:lpstr>
      <vt:lpstr>3.5.2.1</vt:lpstr>
      <vt:lpstr>3.5.2.1 GRAF</vt:lpstr>
      <vt:lpstr>3.5.2.2</vt:lpstr>
      <vt:lpstr>3.5.2.2 - 3.5.2.3</vt:lpstr>
      <vt:lpstr>3.5.3.1.1</vt:lpstr>
      <vt:lpstr>3.5.3.1.1 GRAF</vt:lpstr>
      <vt:lpstr>3.5.3.1.2</vt:lpstr>
      <vt:lpstr>3.5.3.1.3</vt:lpstr>
      <vt:lpstr>3.5.3.2.1</vt:lpstr>
      <vt:lpstr>3.5.3.2.1 Graf</vt:lpstr>
      <vt:lpstr>3.5.3.2.2</vt:lpstr>
      <vt:lpstr>3.5.3.2.2 Graf</vt:lpstr>
      <vt:lpstr>3.6.1 - 3.6.2</vt:lpstr>
      <vt:lpstr>3.6.3</vt:lpstr>
      <vt:lpstr>3.6.3.2</vt:lpstr>
      <vt:lpstr>3.6.3.2.3.1</vt:lpstr>
      <vt:lpstr>3.6.3.2.3.2</vt:lpstr>
      <vt:lpstr>3.6.3.2.4</vt:lpstr>
      <vt:lpstr>3.6.3.2.5</vt:lpstr>
      <vt:lpstr>'3.1'!Área_de_impresión</vt:lpstr>
      <vt:lpstr>'3.1.2'!Área_de_impresión</vt:lpstr>
      <vt:lpstr>'3.2.1'!Área_de_impresión</vt:lpstr>
      <vt:lpstr>'3.2.1.2 y 3.2.1.3'!Área_de_impresión</vt:lpstr>
      <vt:lpstr>'3.2.2.1 - 3.2.2.2'!Área_de_impresión</vt:lpstr>
      <vt:lpstr>'3.2.2.3'!Área_de_impresión</vt:lpstr>
      <vt:lpstr>'3.2.3.1'!Área_de_impresión</vt:lpstr>
      <vt:lpstr>'3.2.3.2'!Área_de_impresión</vt:lpstr>
      <vt:lpstr>'3.3.1'!Área_de_impresión</vt:lpstr>
      <vt:lpstr>'3.3.2.1 (Graf)'!Área_de_impresión</vt:lpstr>
      <vt:lpstr>'3.3.2.1 (PI)'!Área_de_impresión</vt:lpstr>
      <vt:lpstr>'3.3.2.2 (Graf) y 3.3.2.3'!Área_de_impresión</vt:lpstr>
      <vt:lpstr>'3.3.2.2 (PI)'!Área_de_impresión</vt:lpstr>
      <vt:lpstr>'3.4.1 PE'!Área_de_impresión</vt:lpstr>
      <vt:lpstr>'3.4.2.1 (Graf)'!Área_de_impresión</vt:lpstr>
      <vt:lpstr>'3.4.2.1 (PE)'!Área_de_impresión</vt:lpstr>
      <vt:lpstr>'3.4.2.2'!Área_de_impresión</vt:lpstr>
      <vt:lpstr>'3.4.2.2 - 3.4.2.3'!Área_de_impresión</vt:lpstr>
      <vt:lpstr>'3.5.1'!Área_de_impresión</vt:lpstr>
      <vt:lpstr>'3.5.2.1'!Área_de_impresión</vt:lpstr>
      <vt:lpstr>'3.5.2.1 GRAF'!Área_de_impresión</vt:lpstr>
      <vt:lpstr>'3.5.2.2'!Área_de_impresión</vt:lpstr>
      <vt:lpstr>'3.5.2.2 - 3.5.2.3'!Área_de_impresión</vt:lpstr>
      <vt:lpstr>'3.5.3.1.1'!Área_de_impresión</vt:lpstr>
      <vt:lpstr>'3.5.3.1.1 GRAF'!Área_de_impresión</vt:lpstr>
      <vt:lpstr>'3.5.3.1.2'!Área_de_impresión</vt:lpstr>
      <vt:lpstr>'3.5.3.1.3'!Área_de_impresión</vt:lpstr>
      <vt:lpstr>'3.5.3.2.1'!Área_de_impresión</vt:lpstr>
      <vt:lpstr>'3.5.3.2.1 Graf'!Área_de_impresión</vt:lpstr>
      <vt:lpstr>'3.5.3.2.2'!Área_de_impresión</vt:lpstr>
      <vt:lpstr>'3.5.3.2.2 Graf'!Área_de_impresión</vt:lpstr>
      <vt:lpstr>'3.6.1 - 3.6.2'!Área_de_impresión</vt:lpstr>
      <vt:lpstr>'3.6.3'!Área_de_impresión</vt:lpstr>
      <vt:lpstr>'3.6.3.2'!Área_de_impresión</vt:lpstr>
      <vt:lpstr>'3.6.3.2.3.1'!Área_de_impresión</vt:lpstr>
      <vt:lpstr>'3.6.3.2.3.2'!Área_de_impresión</vt:lpstr>
      <vt:lpstr>'3.6.3.2.4'!Área_de_impresión</vt:lpstr>
      <vt:lpstr>'3.6.3.2.5'!Área_de_impresión</vt:lpstr>
      <vt:lpstr>'3.1'!Títulos_a_imprimir</vt:lpstr>
      <vt:lpstr>'3.2.1'!Títulos_a_imprimir</vt:lpstr>
      <vt:lpstr>'3.2.1.2 y 3.2.1.3'!Títulos_a_imprimir</vt:lpstr>
      <vt:lpstr>'3.3.2.1 (PI)'!Títulos_a_imprimir</vt:lpstr>
      <vt:lpstr>'3.3.2.2 (PI)'!Títulos_a_imprimir</vt:lpstr>
      <vt:lpstr>'3.4.2.1 (PE)'!Títulos_a_imprimir</vt:lpstr>
      <vt:lpstr>'3.4.2.2'!Títulos_a_imprimir</vt:lpstr>
      <vt:lpstr>'3.5.2.1'!Títulos_a_imprimir</vt:lpstr>
      <vt:lpstr>'3.5.2.2'!Títulos_a_imprimir</vt:lpstr>
      <vt:lpstr>'3.5.3.1.1'!Títulos_a_imprimir</vt:lpstr>
      <vt:lpstr>'3.5.3.1.2'!Títulos_a_imprimir</vt:lpstr>
      <vt:lpstr>'3.5.3.2.1'!Títulos_a_imprimir</vt:lpstr>
      <vt:lpstr>'3.5.3.2.2'!Títulos_a_imprimir</vt:lpstr>
      <vt:lpstr>'3.6.3.2.3.2'!Títulos_a_imprimir</vt:lpstr>
      <vt:lpstr>'3.6.3.2.5'!Títulos_a_imprimir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Anival</dc:creator>
  <cp:lastModifiedBy>Neyra Vilca Anival Wenceslao</cp:lastModifiedBy>
  <cp:lastPrinted>2023-06-16T01:07:12Z</cp:lastPrinted>
  <dcterms:created xsi:type="dcterms:W3CDTF">2021-04-11T04:16:38Z</dcterms:created>
  <dcterms:modified xsi:type="dcterms:W3CDTF">2023-06-19T20:41:41Z</dcterms:modified>
</cp:coreProperties>
</file>